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956A89BF-7AB3-49F1-9101-53C013CBF95D}" xr6:coauthVersionLast="47" xr6:coauthVersionMax="47" xr10:uidLastSave="{00000000-0000-0000-0000-000000000000}"/>
  <bookViews>
    <workbookView xWindow="-120" yWindow="-120" windowWidth="29040" windowHeight="15840" tabRatio="769" firstSheet="1" activeTab="2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Kennzahlen!$A$1:$H$45</definedName>
    <definedName name="ExterneDaten_2" localSheetId="6" hidden="1">Kennzahlen!$J$1:$L$45</definedName>
    <definedName name="ExterneDaten_3" localSheetId="6" hidden="1">Kennzahlen!$N$1:$Q$41</definedName>
    <definedName name="ExterneDaten_4" localSheetId="6" hidden="1">Kennzahlen!$S$1:$U$238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40" i="24" l="1"/>
  <c r="B1340" i="6"/>
  <c r="C1340" i="6"/>
  <c r="I1340" i="6" s="1"/>
  <c r="F1340" i="6"/>
  <c r="H1340" i="6"/>
  <c r="J1340" i="6"/>
  <c r="K1340" i="6"/>
  <c r="L1340" i="6"/>
  <c r="N1340" i="6"/>
  <c r="A1340" i="6" s="1"/>
  <c r="O1340" i="6"/>
  <c r="P1340" i="6"/>
  <c r="G1340" i="6" s="1"/>
  <c r="P1297" i="6"/>
  <c r="P1298" i="6"/>
  <c r="P1299" i="6"/>
  <c r="P1300" i="6"/>
  <c r="P1301" i="6"/>
  <c r="G1301" i="6" s="1"/>
  <c r="P1302" i="6"/>
  <c r="P1303" i="6"/>
  <c r="P1304" i="6"/>
  <c r="P1305" i="6"/>
  <c r="O1297" i="6"/>
  <c r="O1298" i="6"/>
  <c r="O1299" i="6"/>
  <c r="O1300" i="6"/>
  <c r="E1300" i="6" s="1"/>
  <c r="O1301" i="6"/>
  <c r="O1302" i="6"/>
  <c r="O1303" i="6"/>
  <c r="O1304" i="6"/>
  <c r="F1296" i="6"/>
  <c r="F1297" i="6"/>
  <c r="F1298" i="6"/>
  <c r="F1299" i="6"/>
  <c r="F1300" i="6"/>
  <c r="F1301" i="6"/>
  <c r="F1302" i="6"/>
  <c r="F1303" i="6"/>
  <c r="F1304" i="6"/>
  <c r="F1305" i="6"/>
  <c r="O1296" i="6"/>
  <c r="O1243" i="6"/>
  <c r="E1243" i="6" s="1"/>
  <c r="O1244" i="6"/>
  <c r="O1245" i="6"/>
  <c r="O1246" i="6"/>
  <c r="O1247" i="6"/>
  <c r="O1248" i="6"/>
  <c r="O1249" i="6"/>
  <c r="O1250" i="6"/>
  <c r="O1251" i="6"/>
  <c r="O1252" i="6"/>
  <c r="O1253" i="6"/>
  <c r="O1254" i="6"/>
  <c r="E1254" i="6" s="1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E1267" i="6" s="1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E1283" i="6" s="1"/>
  <c r="O1284" i="6"/>
  <c r="O1285" i="6"/>
  <c r="O1286" i="6"/>
  <c r="O1287" i="6"/>
  <c r="O1288" i="6"/>
  <c r="O1289" i="6"/>
  <c r="O1290" i="6"/>
  <c r="O1291" i="6"/>
  <c r="E1291" i="6" s="1"/>
  <c r="O1292" i="6"/>
  <c r="O1293" i="6"/>
  <c r="O1294" i="6"/>
  <c r="O1295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E1262" i="6"/>
  <c r="E1252" i="6"/>
  <c r="E1255" i="6"/>
  <c r="E1256" i="6"/>
  <c r="E1261" i="6"/>
  <c r="E1263" i="6"/>
  <c r="E1264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E1303" i="6"/>
  <c r="E1311" i="6"/>
  <c r="E1319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N1301" i="6"/>
  <c r="A1301" i="6" s="1"/>
  <c r="N1302" i="6"/>
  <c r="A1302" i="6" s="1"/>
  <c r="N1303" i="6"/>
  <c r="A1303" i="6" s="1"/>
  <c r="N1304" i="6"/>
  <c r="A1304" i="6" s="1"/>
  <c r="N1305" i="6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E1301" i="6"/>
  <c r="E1305" i="6"/>
  <c r="E1309" i="6"/>
  <c r="E1310" i="6"/>
  <c r="E1312" i="6"/>
  <c r="E1317" i="6"/>
  <c r="E1318" i="6"/>
  <c r="E1320" i="6"/>
  <c r="E1325" i="6"/>
  <c r="E1326" i="6"/>
  <c r="E1328" i="6"/>
  <c r="E1329" i="6"/>
  <c r="E1333" i="6"/>
  <c r="E1334" i="6"/>
  <c r="E1336" i="6"/>
  <c r="E1337" i="6"/>
  <c r="G1302" i="6"/>
  <c r="G1303" i="6"/>
  <c r="G1304" i="6"/>
  <c r="G1305" i="6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A1305" i="6"/>
  <c r="A1321" i="6"/>
  <c r="A1329" i="6"/>
  <c r="C1334" i="24"/>
  <c r="C1333" i="24"/>
  <c r="C1332" i="24"/>
  <c r="C1329" i="24"/>
  <c r="H1339" i="24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08" i="24"/>
  <c r="H1309" i="24"/>
  <c r="H1310" i="24"/>
  <c r="H1311" i="24"/>
  <c r="H1312" i="24"/>
  <c r="H1313" i="24"/>
  <c r="H1314" i="24"/>
  <c r="H1307" i="24"/>
  <c r="H1306" i="24"/>
  <c r="H1305" i="24"/>
  <c r="H1304" i="24"/>
  <c r="H1303" i="24"/>
  <c r="H1302" i="24"/>
  <c r="H1301" i="24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221" i="6"/>
  <c r="B503" i="6"/>
  <c r="B1196" i="6"/>
  <c r="B502" i="6"/>
  <c r="B1198" i="6"/>
  <c r="B1199" i="6"/>
  <c r="B1200" i="6"/>
  <c r="B1201" i="6"/>
  <c r="B1202" i="6"/>
  <c r="B1203" i="6"/>
  <c r="B607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47" i="6"/>
  <c r="B1249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85" i="6"/>
  <c r="B1248" i="6"/>
  <c r="B1286" i="6"/>
  <c r="B1297" i="6"/>
  <c r="B1251" i="6"/>
  <c r="B1252" i="6"/>
  <c r="B1253" i="6"/>
  <c r="B1254" i="6"/>
  <c r="B1255" i="6"/>
  <c r="B1258" i="6"/>
  <c r="B1259" i="6"/>
  <c r="B1260" i="6"/>
  <c r="B1257" i="6"/>
  <c r="B1256" i="6"/>
  <c r="B1261" i="6"/>
  <c r="B1299" i="6"/>
  <c r="B1263" i="6"/>
  <c r="B1264" i="6"/>
  <c r="B1265" i="6"/>
  <c r="B1266" i="6"/>
  <c r="B1267" i="6"/>
  <c r="B1268" i="6"/>
  <c r="B1269" i="6"/>
  <c r="B1270" i="6"/>
  <c r="B1271" i="6"/>
  <c r="B1194" i="6"/>
  <c r="B1273" i="6"/>
  <c r="B1274" i="6"/>
  <c r="B1275" i="6"/>
  <c r="B1276" i="6"/>
  <c r="B1277" i="6"/>
  <c r="B1278" i="6"/>
  <c r="B1272" i="6"/>
  <c r="B1280" i="6"/>
  <c r="B1281" i="6"/>
  <c r="B1282" i="6"/>
  <c r="B1283" i="6"/>
  <c r="B1284" i="6"/>
  <c r="B1250" i="6"/>
  <c r="B1279" i="6"/>
  <c r="B1287" i="6"/>
  <c r="B1288" i="6"/>
  <c r="B1289" i="6"/>
  <c r="B1290" i="6"/>
  <c r="B1291" i="6"/>
  <c r="B1292" i="6"/>
  <c r="B1293" i="6"/>
  <c r="B1294" i="6"/>
  <c r="B1295" i="6"/>
  <c r="B1296" i="6"/>
  <c r="B1262" i="6"/>
  <c r="B1298" i="6"/>
  <c r="B1220" i="6"/>
  <c r="B1300" i="6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221" i="6"/>
  <c r="I1221" i="6" s="1"/>
  <c r="C503" i="6"/>
  <c r="I503" i="6" s="1"/>
  <c r="C1196" i="6"/>
  <c r="I1196" i="6" s="1"/>
  <c r="C502" i="6"/>
  <c r="I502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607" i="6"/>
  <c r="I607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47" i="6"/>
  <c r="I1247" i="6" s="1"/>
  <c r="C1249" i="6"/>
  <c r="I1249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85" i="6"/>
  <c r="I1285" i="6" s="1"/>
  <c r="C1248" i="6"/>
  <c r="I1248" i="6" s="1"/>
  <c r="C1286" i="6"/>
  <c r="I1286" i="6" s="1"/>
  <c r="C1297" i="6"/>
  <c r="I1297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8" i="6"/>
  <c r="I1258" i="6" s="1"/>
  <c r="C1259" i="6"/>
  <c r="I1259" i="6" s="1"/>
  <c r="C1260" i="6"/>
  <c r="I1260" i="6" s="1"/>
  <c r="C1257" i="6"/>
  <c r="I1257" i="6" s="1"/>
  <c r="C1256" i="6"/>
  <c r="I1256" i="6" s="1"/>
  <c r="C1261" i="6"/>
  <c r="I1261" i="6" s="1"/>
  <c r="C1299" i="6"/>
  <c r="I1299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194" i="6"/>
  <c r="I1194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2" i="6"/>
  <c r="I1272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50" i="6"/>
  <c r="I1250" i="6" s="1"/>
  <c r="C1279" i="6"/>
  <c r="I1279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62" i="6"/>
  <c r="I1262" i="6" s="1"/>
  <c r="C1298" i="6"/>
  <c r="I1298" i="6" s="1"/>
  <c r="C1220" i="6"/>
  <c r="I1220" i="6" s="1"/>
  <c r="C1300" i="6"/>
  <c r="I1300" i="6" s="1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221" i="6"/>
  <c r="F503" i="6"/>
  <c r="F1196" i="6"/>
  <c r="F502" i="6"/>
  <c r="F1198" i="6"/>
  <c r="F1199" i="6"/>
  <c r="F1200" i="6"/>
  <c r="F1201" i="6"/>
  <c r="F1202" i="6"/>
  <c r="F1203" i="6"/>
  <c r="F607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47" i="6"/>
  <c r="F1249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85" i="6"/>
  <c r="F1248" i="6"/>
  <c r="F1286" i="6"/>
  <c r="F1251" i="6"/>
  <c r="F1252" i="6"/>
  <c r="F1253" i="6"/>
  <c r="F1254" i="6"/>
  <c r="F1255" i="6"/>
  <c r="F1258" i="6"/>
  <c r="F1259" i="6"/>
  <c r="F1260" i="6"/>
  <c r="F1257" i="6"/>
  <c r="F1256" i="6"/>
  <c r="F1261" i="6"/>
  <c r="F1263" i="6"/>
  <c r="F1264" i="6"/>
  <c r="F1265" i="6"/>
  <c r="F1266" i="6"/>
  <c r="F1267" i="6"/>
  <c r="F1268" i="6"/>
  <c r="F1269" i="6"/>
  <c r="F1270" i="6"/>
  <c r="F1271" i="6"/>
  <c r="F1194" i="6"/>
  <c r="F1273" i="6"/>
  <c r="F1274" i="6"/>
  <c r="F1275" i="6"/>
  <c r="F1276" i="6"/>
  <c r="F1277" i="6"/>
  <c r="F1278" i="6"/>
  <c r="F1272" i="6"/>
  <c r="F1280" i="6"/>
  <c r="F1281" i="6"/>
  <c r="F1282" i="6"/>
  <c r="F1283" i="6"/>
  <c r="F1284" i="6"/>
  <c r="F1250" i="6"/>
  <c r="F1279" i="6"/>
  <c r="F1287" i="6"/>
  <c r="F1288" i="6"/>
  <c r="F1289" i="6"/>
  <c r="F1290" i="6"/>
  <c r="F1291" i="6"/>
  <c r="F1292" i="6"/>
  <c r="F1293" i="6"/>
  <c r="F1294" i="6"/>
  <c r="F1295" i="6"/>
  <c r="F1262" i="6"/>
  <c r="F1220" i="6"/>
  <c r="G1180" i="6"/>
  <c r="G1247" i="6"/>
  <c r="G1249" i="6"/>
  <c r="G1224" i="6"/>
  <c r="G1225" i="6"/>
  <c r="G1226" i="6"/>
  <c r="G1227" i="6"/>
  <c r="G1228" i="6"/>
  <c r="G1229" i="6"/>
  <c r="G1230" i="6"/>
  <c r="G1232" i="6"/>
  <c r="G1233" i="6"/>
  <c r="G1243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221" i="6"/>
  <c r="H503" i="6"/>
  <c r="H1196" i="6"/>
  <c r="H502" i="6"/>
  <c r="H1198" i="6"/>
  <c r="H1199" i="6"/>
  <c r="H1200" i="6"/>
  <c r="H1201" i="6"/>
  <c r="H1202" i="6"/>
  <c r="H1203" i="6"/>
  <c r="H607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47" i="6"/>
  <c r="H1249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85" i="6"/>
  <c r="H1248" i="6"/>
  <c r="H1286" i="6"/>
  <c r="H1297" i="6"/>
  <c r="H1251" i="6"/>
  <c r="H1252" i="6"/>
  <c r="H1253" i="6"/>
  <c r="H1254" i="6"/>
  <c r="H1255" i="6"/>
  <c r="H1258" i="6"/>
  <c r="H1259" i="6"/>
  <c r="H1260" i="6"/>
  <c r="H1257" i="6"/>
  <c r="H1256" i="6"/>
  <c r="H1261" i="6"/>
  <c r="H1299" i="6"/>
  <c r="H1263" i="6"/>
  <c r="H1264" i="6"/>
  <c r="H1265" i="6"/>
  <c r="H1266" i="6"/>
  <c r="H1267" i="6"/>
  <c r="H1268" i="6"/>
  <c r="H1269" i="6"/>
  <c r="H1270" i="6"/>
  <c r="H1271" i="6"/>
  <c r="H1194" i="6"/>
  <c r="H1273" i="6"/>
  <c r="H1274" i="6"/>
  <c r="H1275" i="6"/>
  <c r="H1276" i="6"/>
  <c r="H1277" i="6"/>
  <c r="H1278" i="6"/>
  <c r="H1272" i="6"/>
  <c r="H1280" i="6"/>
  <c r="H1281" i="6"/>
  <c r="H1282" i="6"/>
  <c r="H1283" i="6"/>
  <c r="H1284" i="6"/>
  <c r="H1250" i="6"/>
  <c r="H1279" i="6"/>
  <c r="H1287" i="6"/>
  <c r="H1288" i="6"/>
  <c r="H1289" i="6"/>
  <c r="H1290" i="6"/>
  <c r="H1291" i="6"/>
  <c r="H1292" i="6"/>
  <c r="H1293" i="6"/>
  <c r="H1294" i="6"/>
  <c r="H1295" i="6"/>
  <c r="H1296" i="6"/>
  <c r="H1262" i="6"/>
  <c r="H1298" i="6"/>
  <c r="H1220" i="6"/>
  <c r="H1300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221" i="6"/>
  <c r="J503" i="6"/>
  <c r="J1196" i="6"/>
  <c r="J502" i="6"/>
  <c r="J1198" i="6"/>
  <c r="J1199" i="6"/>
  <c r="J1200" i="6"/>
  <c r="J1201" i="6"/>
  <c r="J1202" i="6"/>
  <c r="J1203" i="6"/>
  <c r="J607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47" i="6"/>
  <c r="J1249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85" i="6"/>
  <c r="J1248" i="6"/>
  <c r="J1286" i="6"/>
  <c r="J1297" i="6"/>
  <c r="J1251" i="6"/>
  <c r="J1252" i="6"/>
  <c r="J1253" i="6"/>
  <c r="J1254" i="6"/>
  <c r="J1255" i="6"/>
  <c r="J1258" i="6"/>
  <c r="J1259" i="6"/>
  <c r="J1260" i="6"/>
  <c r="J1257" i="6"/>
  <c r="J1256" i="6"/>
  <c r="J1261" i="6"/>
  <c r="J1299" i="6"/>
  <c r="J1263" i="6"/>
  <c r="J1264" i="6"/>
  <c r="J1265" i="6"/>
  <c r="J1266" i="6"/>
  <c r="J1267" i="6"/>
  <c r="J1268" i="6"/>
  <c r="J1269" i="6"/>
  <c r="J1270" i="6"/>
  <c r="J1271" i="6"/>
  <c r="J1194" i="6"/>
  <c r="J1273" i="6"/>
  <c r="J1274" i="6"/>
  <c r="J1275" i="6"/>
  <c r="J1276" i="6"/>
  <c r="J1277" i="6"/>
  <c r="J1278" i="6"/>
  <c r="J1272" i="6"/>
  <c r="J1280" i="6"/>
  <c r="J1281" i="6"/>
  <c r="J1282" i="6"/>
  <c r="J1283" i="6"/>
  <c r="J1284" i="6"/>
  <c r="J1250" i="6"/>
  <c r="J1279" i="6"/>
  <c r="J1287" i="6"/>
  <c r="J1288" i="6"/>
  <c r="J1289" i="6"/>
  <c r="J1290" i="6"/>
  <c r="J1291" i="6"/>
  <c r="J1292" i="6"/>
  <c r="J1293" i="6"/>
  <c r="J1294" i="6"/>
  <c r="J1295" i="6"/>
  <c r="J1296" i="6"/>
  <c r="J1262" i="6"/>
  <c r="J1298" i="6"/>
  <c r="J1220" i="6"/>
  <c r="J1300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221" i="6"/>
  <c r="K503" i="6"/>
  <c r="K1196" i="6"/>
  <c r="K502" i="6"/>
  <c r="K1198" i="6"/>
  <c r="K1199" i="6"/>
  <c r="K1200" i="6"/>
  <c r="K1201" i="6"/>
  <c r="K1202" i="6"/>
  <c r="K1203" i="6"/>
  <c r="K607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47" i="6"/>
  <c r="K1249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85" i="6"/>
  <c r="K1248" i="6"/>
  <c r="K1286" i="6"/>
  <c r="K1297" i="6"/>
  <c r="K1251" i="6"/>
  <c r="K1252" i="6"/>
  <c r="K1253" i="6"/>
  <c r="K1254" i="6"/>
  <c r="K1255" i="6"/>
  <c r="K1258" i="6"/>
  <c r="K1259" i="6"/>
  <c r="K1260" i="6"/>
  <c r="K1257" i="6"/>
  <c r="K1256" i="6"/>
  <c r="K1261" i="6"/>
  <c r="K1299" i="6"/>
  <c r="K1263" i="6"/>
  <c r="K1264" i="6"/>
  <c r="K1265" i="6"/>
  <c r="K1266" i="6"/>
  <c r="K1267" i="6"/>
  <c r="K1268" i="6"/>
  <c r="K1269" i="6"/>
  <c r="K1270" i="6"/>
  <c r="K1271" i="6"/>
  <c r="K1194" i="6"/>
  <c r="K1273" i="6"/>
  <c r="K1274" i="6"/>
  <c r="K1275" i="6"/>
  <c r="K1276" i="6"/>
  <c r="K1277" i="6"/>
  <c r="K1278" i="6"/>
  <c r="K1272" i="6"/>
  <c r="K1280" i="6"/>
  <c r="K1281" i="6"/>
  <c r="K1282" i="6"/>
  <c r="K1283" i="6"/>
  <c r="K1284" i="6"/>
  <c r="K1250" i="6"/>
  <c r="K1279" i="6"/>
  <c r="K1287" i="6"/>
  <c r="K1288" i="6"/>
  <c r="K1289" i="6"/>
  <c r="K1290" i="6"/>
  <c r="K1291" i="6"/>
  <c r="K1292" i="6"/>
  <c r="K1293" i="6"/>
  <c r="K1294" i="6"/>
  <c r="K1295" i="6"/>
  <c r="K1296" i="6"/>
  <c r="K1262" i="6"/>
  <c r="K1298" i="6"/>
  <c r="K1220" i="6"/>
  <c r="K1300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221" i="6"/>
  <c r="L503" i="6"/>
  <c r="L1196" i="6"/>
  <c r="L502" i="6"/>
  <c r="L1198" i="6"/>
  <c r="L1199" i="6"/>
  <c r="L1200" i="6"/>
  <c r="L1201" i="6"/>
  <c r="L1202" i="6"/>
  <c r="L1203" i="6"/>
  <c r="L607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47" i="6"/>
  <c r="L1249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85" i="6"/>
  <c r="L1248" i="6"/>
  <c r="L1286" i="6"/>
  <c r="L1297" i="6"/>
  <c r="L1251" i="6"/>
  <c r="L1252" i="6"/>
  <c r="L1253" i="6"/>
  <c r="L1254" i="6"/>
  <c r="L1255" i="6"/>
  <c r="L1258" i="6"/>
  <c r="L1259" i="6"/>
  <c r="L1260" i="6"/>
  <c r="L1257" i="6"/>
  <c r="L1256" i="6"/>
  <c r="L1261" i="6"/>
  <c r="L1299" i="6"/>
  <c r="L1263" i="6"/>
  <c r="L1264" i="6"/>
  <c r="L1265" i="6"/>
  <c r="L1266" i="6"/>
  <c r="L1267" i="6"/>
  <c r="L1268" i="6"/>
  <c r="L1269" i="6"/>
  <c r="L1270" i="6"/>
  <c r="L1271" i="6"/>
  <c r="L1194" i="6"/>
  <c r="L1273" i="6"/>
  <c r="L1274" i="6"/>
  <c r="L1275" i="6"/>
  <c r="L1276" i="6"/>
  <c r="L1277" i="6"/>
  <c r="L1278" i="6"/>
  <c r="L1272" i="6"/>
  <c r="L1280" i="6"/>
  <c r="L1281" i="6"/>
  <c r="L1282" i="6"/>
  <c r="L1283" i="6"/>
  <c r="L1284" i="6"/>
  <c r="L1250" i="6"/>
  <c r="L1279" i="6"/>
  <c r="L1287" i="6"/>
  <c r="L1288" i="6"/>
  <c r="L1289" i="6"/>
  <c r="L1290" i="6"/>
  <c r="L1291" i="6"/>
  <c r="L1292" i="6"/>
  <c r="L1293" i="6"/>
  <c r="L1294" i="6"/>
  <c r="L1295" i="6"/>
  <c r="L1296" i="6"/>
  <c r="L1262" i="6"/>
  <c r="L1298" i="6"/>
  <c r="L1220" i="6"/>
  <c r="L1300" i="6"/>
  <c r="N1175" i="6"/>
  <c r="A1175" i="6" s="1"/>
  <c r="N1176" i="6"/>
  <c r="N1177" i="6"/>
  <c r="A1177" i="6" s="1"/>
  <c r="N1178" i="6"/>
  <c r="N1179" i="6"/>
  <c r="N1180" i="6"/>
  <c r="A1180" i="6" s="1"/>
  <c r="N1181" i="6"/>
  <c r="A1181" i="6" s="1"/>
  <c r="N1182" i="6"/>
  <c r="A1182" i="6" s="1"/>
  <c r="N1183" i="6"/>
  <c r="N1184" i="6"/>
  <c r="A1184" i="6" s="1"/>
  <c r="N1185" i="6"/>
  <c r="A1185" i="6" s="1"/>
  <c r="N1186" i="6"/>
  <c r="A1186" i="6" s="1"/>
  <c r="N1187" i="6"/>
  <c r="N1188" i="6"/>
  <c r="N1189" i="6"/>
  <c r="A1189" i="6" s="1"/>
  <c r="N1190" i="6"/>
  <c r="A1190" i="6" s="1"/>
  <c r="N1191" i="6"/>
  <c r="A1191" i="6" s="1"/>
  <c r="N1192" i="6"/>
  <c r="N1193" i="6"/>
  <c r="A1193" i="6" s="1"/>
  <c r="N1221" i="6"/>
  <c r="A1221" i="6" s="1"/>
  <c r="N503" i="6"/>
  <c r="A503" i="6" s="1"/>
  <c r="N1196" i="6"/>
  <c r="N502" i="6"/>
  <c r="A502" i="6" s="1"/>
  <c r="N1198" i="6"/>
  <c r="A1198" i="6" s="1"/>
  <c r="N1199" i="6"/>
  <c r="A1199" i="6" s="1"/>
  <c r="N1200" i="6"/>
  <c r="N1201" i="6"/>
  <c r="A1201" i="6" s="1"/>
  <c r="N1202" i="6"/>
  <c r="A1202" i="6" s="1"/>
  <c r="N1203" i="6"/>
  <c r="A1203" i="6" s="1"/>
  <c r="N607" i="6"/>
  <c r="A607" i="6" s="1"/>
  <c r="N1205" i="6"/>
  <c r="A1205" i="6" s="1"/>
  <c r="N1206" i="6"/>
  <c r="A1206" i="6" s="1"/>
  <c r="N1207" i="6"/>
  <c r="N1208" i="6"/>
  <c r="N1209" i="6"/>
  <c r="A1209" i="6" s="1"/>
  <c r="N1210" i="6"/>
  <c r="A1210" i="6" s="1"/>
  <c r="N1211" i="6"/>
  <c r="A1211" i="6" s="1"/>
  <c r="N1212" i="6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N1247" i="6"/>
  <c r="N1249" i="6"/>
  <c r="A1249" i="6" s="1"/>
  <c r="N1222" i="6"/>
  <c r="A1222" i="6" s="1"/>
  <c r="N1223" i="6"/>
  <c r="A1223" i="6" s="1"/>
  <c r="N1224" i="6"/>
  <c r="N1225" i="6"/>
  <c r="A1225" i="6" s="1"/>
  <c r="N1226" i="6"/>
  <c r="A1226" i="6" s="1"/>
  <c r="N1227" i="6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N1235" i="6"/>
  <c r="N1236" i="6"/>
  <c r="A1236" i="6" s="1"/>
  <c r="N1237" i="6"/>
  <c r="A1237" i="6" s="1"/>
  <c r="N1238" i="6"/>
  <c r="A1238" i="6" s="1"/>
  <c r="N1239" i="6"/>
  <c r="A1239" i="6" s="1"/>
  <c r="N1240" i="6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85" i="6"/>
  <c r="N1248" i="6"/>
  <c r="A1248" i="6" s="1"/>
  <c r="N1286" i="6"/>
  <c r="A1286" i="6" s="1"/>
  <c r="N1297" i="6"/>
  <c r="A1297" i="6" s="1"/>
  <c r="N1251" i="6"/>
  <c r="N1252" i="6"/>
  <c r="N1253" i="6"/>
  <c r="A1253" i="6" s="1"/>
  <c r="N1254" i="6"/>
  <c r="A1254" i="6" s="1"/>
  <c r="N1255" i="6"/>
  <c r="A1255" i="6" s="1"/>
  <c r="N1258" i="6"/>
  <c r="N1259" i="6"/>
  <c r="A1259" i="6" s="1"/>
  <c r="N1260" i="6"/>
  <c r="A1260" i="6" s="1"/>
  <c r="N1257" i="6"/>
  <c r="N1256" i="6"/>
  <c r="N1261" i="6"/>
  <c r="A1261" i="6" s="1"/>
  <c r="N1299" i="6"/>
  <c r="A1299" i="6" s="1"/>
  <c r="N1263" i="6"/>
  <c r="A1263" i="6" s="1"/>
  <c r="N1264" i="6"/>
  <c r="N1265" i="6"/>
  <c r="A1265" i="6" s="1"/>
  <c r="N1266" i="6"/>
  <c r="N1267" i="6"/>
  <c r="A1267" i="6" s="1"/>
  <c r="N1268" i="6"/>
  <c r="A1268" i="6" s="1"/>
  <c r="N1269" i="6"/>
  <c r="A1269" i="6" s="1"/>
  <c r="N1270" i="6"/>
  <c r="A1270" i="6" s="1"/>
  <c r="N1271" i="6"/>
  <c r="A1271" i="6" s="1"/>
  <c r="N1194" i="6"/>
  <c r="N1273" i="6"/>
  <c r="A1273" i="6" s="1"/>
  <c r="N1274" i="6"/>
  <c r="A1274" i="6" s="1"/>
  <c r="N1275" i="6"/>
  <c r="N1276" i="6"/>
  <c r="N1277" i="6"/>
  <c r="A1277" i="6" s="1"/>
  <c r="N1278" i="6"/>
  <c r="A1278" i="6" s="1"/>
  <c r="N1272" i="6"/>
  <c r="N1280" i="6"/>
  <c r="A1280" i="6" s="1"/>
  <c r="N1281" i="6"/>
  <c r="A1281" i="6" s="1"/>
  <c r="N1282" i="6"/>
  <c r="A1282" i="6" s="1"/>
  <c r="N1283" i="6"/>
  <c r="N1284" i="6"/>
  <c r="N1250" i="6"/>
  <c r="A1250" i="6" s="1"/>
  <c r="N1279" i="6"/>
  <c r="A1279" i="6" s="1"/>
  <c r="N1287" i="6"/>
  <c r="N1288" i="6"/>
  <c r="A1288" i="6" s="1"/>
  <c r="N1289" i="6"/>
  <c r="A1289" i="6" s="1"/>
  <c r="N1290" i="6"/>
  <c r="N1291" i="6"/>
  <c r="N1292" i="6"/>
  <c r="A1292" i="6" s="1"/>
  <c r="N1293" i="6"/>
  <c r="A1293" i="6" s="1"/>
  <c r="N1294" i="6"/>
  <c r="A1294" i="6" s="1"/>
  <c r="N1295" i="6"/>
  <c r="N1296" i="6"/>
  <c r="N1262" i="6"/>
  <c r="A1262" i="6" s="1"/>
  <c r="N1298" i="6"/>
  <c r="A1298" i="6" s="1"/>
  <c r="N1220" i="6"/>
  <c r="N1300" i="6"/>
  <c r="O1175" i="6"/>
  <c r="O1176" i="6"/>
  <c r="M1176" i="6" s="1"/>
  <c r="O1177" i="6"/>
  <c r="M1177" i="6" s="1"/>
  <c r="O1178" i="6"/>
  <c r="O1179" i="6"/>
  <c r="O1180" i="6"/>
  <c r="O1181" i="6"/>
  <c r="M1181" i="6" s="1"/>
  <c r="O1182" i="6"/>
  <c r="M1182" i="6" s="1"/>
  <c r="O1183" i="6"/>
  <c r="O1184" i="6"/>
  <c r="M1184" i="6" s="1"/>
  <c r="O1185" i="6"/>
  <c r="M1185" i="6" s="1"/>
  <c r="O1186" i="6"/>
  <c r="O1187" i="6"/>
  <c r="O1188" i="6"/>
  <c r="O1189" i="6"/>
  <c r="M1189" i="6" s="1"/>
  <c r="O1190" i="6"/>
  <c r="M1190" i="6" s="1"/>
  <c r="O1191" i="6"/>
  <c r="O1192" i="6"/>
  <c r="M1192" i="6" s="1"/>
  <c r="O1193" i="6"/>
  <c r="M1193" i="6" s="1"/>
  <c r="O1221" i="6"/>
  <c r="M1221" i="6" s="1"/>
  <c r="O503" i="6"/>
  <c r="M503" i="6" s="1"/>
  <c r="O1196" i="6"/>
  <c r="O502" i="6"/>
  <c r="M502" i="6" s="1"/>
  <c r="O1198" i="6"/>
  <c r="M1198" i="6" s="1"/>
  <c r="O1199" i="6"/>
  <c r="O1200" i="6"/>
  <c r="M1200" i="6" s="1"/>
  <c r="O1201" i="6"/>
  <c r="M1201" i="6" s="1"/>
  <c r="O1202" i="6"/>
  <c r="O1203" i="6"/>
  <c r="O607" i="6"/>
  <c r="M607" i="6" s="1"/>
  <c r="O1205" i="6"/>
  <c r="M1205" i="6" s="1"/>
  <c r="O1206" i="6"/>
  <c r="M1206" i="6" s="1"/>
  <c r="O1207" i="6"/>
  <c r="O1208" i="6"/>
  <c r="M1208" i="6" s="1"/>
  <c r="O1209" i="6"/>
  <c r="M1209" i="6" s="1"/>
  <c r="O1210" i="6"/>
  <c r="O1211" i="6"/>
  <c r="O1212" i="6"/>
  <c r="O1213" i="6"/>
  <c r="M1213" i="6" s="1"/>
  <c r="O1214" i="6"/>
  <c r="M1214" i="6" s="1"/>
  <c r="O1215" i="6"/>
  <c r="O1216" i="6"/>
  <c r="M1216" i="6" s="1"/>
  <c r="O1217" i="6"/>
  <c r="M1217" i="6" s="1"/>
  <c r="O1218" i="6"/>
  <c r="O1219" i="6"/>
  <c r="E1247" i="6"/>
  <c r="O1222" i="6"/>
  <c r="O1223" i="6"/>
  <c r="O1224" i="6"/>
  <c r="M1224" i="6" s="1"/>
  <c r="O1225" i="6"/>
  <c r="M1225" i="6" s="1"/>
  <c r="O1226" i="6"/>
  <c r="O1227" i="6"/>
  <c r="O1228" i="6"/>
  <c r="O1229" i="6"/>
  <c r="M1229" i="6" s="1"/>
  <c r="O1230" i="6"/>
  <c r="O1231" i="6"/>
  <c r="O1232" i="6"/>
  <c r="M1232" i="6" s="1"/>
  <c r="O1233" i="6"/>
  <c r="M1233" i="6" s="1"/>
  <c r="O1234" i="6"/>
  <c r="O1235" i="6"/>
  <c r="O1236" i="6"/>
  <c r="O1237" i="6"/>
  <c r="M1237" i="6" s="1"/>
  <c r="O1238" i="6"/>
  <c r="M1238" i="6" s="1"/>
  <c r="O1239" i="6"/>
  <c r="O1240" i="6"/>
  <c r="M1240" i="6" s="1"/>
  <c r="O1241" i="6"/>
  <c r="M1241" i="6" s="1"/>
  <c r="O1242" i="6"/>
  <c r="E1244" i="6"/>
  <c r="E1245" i="6"/>
  <c r="E1246" i="6"/>
  <c r="E1285" i="6"/>
  <c r="E1248" i="6"/>
  <c r="E1286" i="6"/>
  <c r="E1297" i="6"/>
  <c r="E1299" i="6"/>
  <c r="E1266" i="6"/>
  <c r="E1268" i="6"/>
  <c r="E1269" i="6"/>
  <c r="E1270" i="6"/>
  <c r="E1271" i="6"/>
  <c r="O1194" i="6"/>
  <c r="E1274" i="6"/>
  <c r="E1275" i="6"/>
  <c r="E1276" i="6"/>
  <c r="E1277" i="6"/>
  <c r="E1278" i="6"/>
  <c r="E1272" i="6"/>
  <c r="E1280" i="6"/>
  <c r="E1282" i="6"/>
  <c r="E1284" i="6"/>
  <c r="E1279" i="6"/>
  <c r="E1287" i="6"/>
  <c r="E1288" i="6"/>
  <c r="E1292" i="6"/>
  <c r="E1293" i="6"/>
  <c r="E1294" i="6"/>
  <c r="E1295" i="6"/>
  <c r="E1296" i="6"/>
  <c r="O1220" i="6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221" i="6"/>
  <c r="G1221" i="6" s="1"/>
  <c r="P503" i="6"/>
  <c r="G503" i="6" s="1"/>
  <c r="P1196" i="6"/>
  <c r="G1196" i="6" s="1"/>
  <c r="P502" i="6"/>
  <c r="G502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607" i="6"/>
  <c r="G607" i="6" s="1"/>
  <c r="P1205" i="6"/>
  <c r="G1205" i="6" s="1"/>
  <c r="P1206" i="6"/>
  <c r="G1206" i="6" s="1"/>
  <c r="P1207" i="6"/>
  <c r="G1207" i="6" s="1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47" i="6"/>
  <c r="P1249" i="6"/>
  <c r="P1222" i="6"/>
  <c r="G1222" i="6" s="1"/>
  <c r="P1223" i="6"/>
  <c r="G1223" i="6" s="1"/>
  <c r="P1224" i="6"/>
  <c r="P1225" i="6"/>
  <c r="P1226" i="6"/>
  <c r="P1227" i="6"/>
  <c r="P1228" i="6"/>
  <c r="P1229" i="6"/>
  <c r="P1230" i="6"/>
  <c r="P1231" i="6"/>
  <c r="G1231" i="6" s="1"/>
  <c r="P1232" i="6"/>
  <c r="P1233" i="6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P1244" i="6"/>
  <c r="G1244" i="6" s="1"/>
  <c r="P1245" i="6"/>
  <c r="G1245" i="6" s="1"/>
  <c r="P1246" i="6"/>
  <c r="G1246" i="6" s="1"/>
  <c r="P1285" i="6"/>
  <c r="G1285" i="6" s="1"/>
  <c r="P1248" i="6"/>
  <c r="G1248" i="6" s="1"/>
  <c r="P1286" i="6"/>
  <c r="G1286" i="6" s="1"/>
  <c r="G1297" i="6"/>
  <c r="P1251" i="6"/>
  <c r="G1251" i="6" s="1"/>
  <c r="P1252" i="6"/>
  <c r="G1252" i="6" s="1"/>
  <c r="P1253" i="6"/>
  <c r="G1253" i="6" s="1"/>
  <c r="P1254" i="6"/>
  <c r="G1254" i="6" s="1"/>
  <c r="P1255" i="6"/>
  <c r="G1255" i="6" s="1"/>
  <c r="P1258" i="6"/>
  <c r="G1258" i="6" s="1"/>
  <c r="P1259" i="6"/>
  <c r="G1259" i="6" s="1"/>
  <c r="P1260" i="6"/>
  <c r="G1260" i="6" s="1"/>
  <c r="P1257" i="6"/>
  <c r="G1257" i="6" s="1"/>
  <c r="P1256" i="6"/>
  <c r="G1256" i="6" s="1"/>
  <c r="P1261" i="6"/>
  <c r="G1261" i="6" s="1"/>
  <c r="G1299" i="6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194" i="6"/>
  <c r="G1194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2" i="6"/>
  <c r="G1272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50" i="6"/>
  <c r="G1250" i="6" s="1"/>
  <c r="P1279" i="6"/>
  <c r="G1279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62" i="6"/>
  <c r="G1262" i="6" s="1"/>
  <c r="G1298" i="6"/>
  <c r="P1220" i="6"/>
  <c r="G1220" i="6" s="1"/>
  <c r="G1300" i="6"/>
  <c r="A1176" i="6"/>
  <c r="A1178" i="6"/>
  <c r="A1179" i="6"/>
  <c r="A1183" i="6"/>
  <c r="A1187" i="6"/>
  <c r="A1188" i="6"/>
  <c r="A1192" i="6"/>
  <c r="A1196" i="6"/>
  <c r="A1200" i="6"/>
  <c r="A1207" i="6"/>
  <c r="A1208" i="6"/>
  <c r="A1212" i="6"/>
  <c r="A1219" i="6"/>
  <c r="A1247" i="6"/>
  <c r="A1224" i="6"/>
  <c r="A1227" i="6"/>
  <c r="A1234" i="6"/>
  <c r="A1235" i="6"/>
  <c r="A1240" i="6"/>
  <c r="A1285" i="6"/>
  <c r="A1251" i="6"/>
  <c r="A1252" i="6"/>
  <c r="A1258" i="6"/>
  <c r="A1257" i="6"/>
  <c r="A1256" i="6"/>
  <c r="A1264" i="6"/>
  <c r="A1266" i="6"/>
  <c r="A1194" i="6"/>
  <c r="A1275" i="6"/>
  <c r="A1276" i="6"/>
  <c r="A1272" i="6"/>
  <c r="A1283" i="6"/>
  <c r="A1284" i="6"/>
  <c r="A1287" i="6"/>
  <c r="A1290" i="6"/>
  <c r="A1291" i="6"/>
  <c r="A1295" i="6"/>
  <c r="A1296" i="6"/>
  <c r="A1220" i="6"/>
  <c r="A1300" i="6"/>
  <c r="C1300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N1174" i="6"/>
  <c r="A1174" i="6" s="1"/>
  <c r="O1174" i="6"/>
  <c r="M1174" i="6" s="1"/>
  <c r="P1174" i="6"/>
  <c r="G1174" i="6" s="1"/>
  <c r="B1173" i="6"/>
  <c r="C1173" i="6"/>
  <c r="I1173" i="6" s="1"/>
  <c r="F1173" i="6"/>
  <c r="H1173" i="6"/>
  <c r="J1173" i="6"/>
  <c r="K1173" i="6"/>
  <c r="L1173" i="6"/>
  <c r="N1173" i="6"/>
  <c r="A1173" i="6" s="1"/>
  <c r="O1173" i="6"/>
  <c r="M1173" i="6" s="1"/>
  <c r="P1173" i="6"/>
  <c r="G1173" i="6" s="1"/>
  <c r="B1172" i="6"/>
  <c r="C1172" i="6"/>
  <c r="I1172" i="6" s="1"/>
  <c r="F1172" i="6"/>
  <c r="H1172" i="6"/>
  <c r="J1172" i="6"/>
  <c r="K1172" i="6"/>
  <c r="L1172" i="6"/>
  <c r="N1172" i="6"/>
  <c r="A1172" i="6" s="1"/>
  <c r="O1172" i="6"/>
  <c r="P1172" i="6"/>
  <c r="G1172" i="6" s="1"/>
  <c r="B1171" i="6"/>
  <c r="C1171" i="6"/>
  <c r="I1171" i="6" s="1"/>
  <c r="F1171" i="6"/>
  <c r="H1171" i="6"/>
  <c r="J1171" i="6"/>
  <c r="K1171" i="6"/>
  <c r="L1171" i="6"/>
  <c r="N1171" i="6"/>
  <c r="A1171" i="6" s="1"/>
  <c r="O1171" i="6"/>
  <c r="P1171" i="6"/>
  <c r="G1171" i="6" s="1"/>
  <c r="B1170" i="6"/>
  <c r="C1170" i="6"/>
  <c r="I1170" i="6" s="1"/>
  <c r="F1170" i="6"/>
  <c r="H1170" i="6"/>
  <c r="J1170" i="6"/>
  <c r="K1170" i="6"/>
  <c r="L1170" i="6"/>
  <c r="N1170" i="6"/>
  <c r="A1170" i="6" s="1"/>
  <c r="O1170" i="6"/>
  <c r="P1170" i="6"/>
  <c r="G1170" i="6" s="1"/>
  <c r="B1169" i="6"/>
  <c r="C1169" i="6"/>
  <c r="I1169" i="6" s="1"/>
  <c r="F1169" i="6"/>
  <c r="H1169" i="6"/>
  <c r="J1169" i="6"/>
  <c r="K1169" i="6"/>
  <c r="L1169" i="6"/>
  <c r="N1169" i="6"/>
  <c r="A1169" i="6" s="1"/>
  <c r="O1169" i="6"/>
  <c r="M1169" i="6" s="1"/>
  <c r="P1169" i="6"/>
  <c r="G1169" i="6" s="1"/>
  <c r="B1168" i="6"/>
  <c r="C1168" i="6"/>
  <c r="I1168" i="6" s="1"/>
  <c r="F1168" i="6"/>
  <c r="H1168" i="6"/>
  <c r="J1168" i="6"/>
  <c r="K1168" i="6"/>
  <c r="L1168" i="6"/>
  <c r="N1168" i="6"/>
  <c r="A1168" i="6" s="1"/>
  <c r="O1168" i="6"/>
  <c r="M1168" i="6" s="1"/>
  <c r="P1168" i="6"/>
  <c r="G1168" i="6" s="1"/>
  <c r="B1167" i="6"/>
  <c r="C1167" i="6"/>
  <c r="I1167" i="6" s="1"/>
  <c r="F1167" i="6"/>
  <c r="H1167" i="6"/>
  <c r="J1167" i="6"/>
  <c r="K1167" i="6"/>
  <c r="L1167" i="6"/>
  <c r="N1167" i="6"/>
  <c r="A1167" i="6" s="1"/>
  <c r="O1167" i="6"/>
  <c r="P1167" i="6"/>
  <c r="G1167" i="6" s="1"/>
  <c r="B1166" i="6"/>
  <c r="C1166" i="6"/>
  <c r="I1166" i="6" s="1"/>
  <c r="F1166" i="6"/>
  <c r="H1166" i="6"/>
  <c r="J1166" i="6"/>
  <c r="K1166" i="6"/>
  <c r="L1166" i="6"/>
  <c r="N1166" i="6"/>
  <c r="A1166" i="6" s="1"/>
  <c r="O1166" i="6"/>
  <c r="M1166" i="6" s="1"/>
  <c r="P1166" i="6"/>
  <c r="G1166" i="6" s="1"/>
  <c r="B1165" i="6"/>
  <c r="C1165" i="6"/>
  <c r="I1165" i="6" s="1"/>
  <c r="F1165" i="6"/>
  <c r="H1165" i="6"/>
  <c r="J1165" i="6"/>
  <c r="K1165" i="6"/>
  <c r="L1165" i="6"/>
  <c r="N1165" i="6"/>
  <c r="A1165" i="6" s="1"/>
  <c r="O1165" i="6"/>
  <c r="M1165" i="6" s="1"/>
  <c r="P1165" i="6"/>
  <c r="G1165" i="6" s="1"/>
  <c r="B1164" i="6"/>
  <c r="C1164" i="6"/>
  <c r="I1164" i="6" s="1"/>
  <c r="F1164" i="6"/>
  <c r="H1164" i="6"/>
  <c r="J1164" i="6"/>
  <c r="K1164" i="6"/>
  <c r="L1164" i="6"/>
  <c r="N1164" i="6"/>
  <c r="A1164" i="6" s="1"/>
  <c r="O1164" i="6"/>
  <c r="P1164" i="6"/>
  <c r="G1164" i="6" s="1"/>
  <c r="B1163" i="6"/>
  <c r="C1163" i="6"/>
  <c r="I1163" i="6" s="1"/>
  <c r="F1163" i="6"/>
  <c r="H1163" i="6"/>
  <c r="J1163" i="6"/>
  <c r="K1163" i="6"/>
  <c r="L1163" i="6"/>
  <c r="N1163" i="6"/>
  <c r="A1163" i="6" s="1"/>
  <c r="O1163" i="6"/>
  <c r="P1163" i="6"/>
  <c r="G1163" i="6" s="1"/>
  <c r="B1162" i="6"/>
  <c r="C1162" i="6"/>
  <c r="I1162" i="6" s="1"/>
  <c r="F1162" i="6"/>
  <c r="H1162" i="6"/>
  <c r="J1162" i="6"/>
  <c r="K1162" i="6"/>
  <c r="L1162" i="6"/>
  <c r="N1162" i="6"/>
  <c r="A1162" i="6" s="1"/>
  <c r="O1162" i="6"/>
  <c r="P1162" i="6"/>
  <c r="G1162" i="6" s="1"/>
  <c r="B1161" i="6"/>
  <c r="C1161" i="6"/>
  <c r="I1161" i="6" s="1"/>
  <c r="F1161" i="6"/>
  <c r="H1161" i="6"/>
  <c r="J1161" i="6"/>
  <c r="K1161" i="6"/>
  <c r="L1161" i="6"/>
  <c r="N1161" i="6"/>
  <c r="A1161" i="6" s="1"/>
  <c r="O1161" i="6"/>
  <c r="M1161" i="6" s="1"/>
  <c r="P1161" i="6"/>
  <c r="G1161" i="6" s="1"/>
  <c r="B1160" i="6"/>
  <c r="C1160" i="6"/>
  <c r="I1160" i="6" s="1"/>
  <c r="F1160" i="6"/>
  <c r="H1160" i="6"/>
  <c r="J1160" i="6"/>
  <c r="K1160" i="6"/>
  <c r="L1160" i="6"/>
  <c r="N1160" i="6"/>
  <c r="A1160" i="6" s="1"/>
  <c r="O1160" i="6"/>
  <c r="M1160" i="6" s="1"/>
  <c r="P1160" i="6"/>
  <c r="G1160" i="6" s="1"/>
  <c r="B1159" i="6"/>
  <c r="C1159" i="6"/>
  <c r="I1159" i="6" s="1"/>
  <c r="F1159" i="6"/>
  <c r="H1159" i="6"/>
  <c r="J1159" i="6"/>
  <c r="K1159" i="6"/>
  <c r="L1159" i="6"/>
  <c r="N1159" i="6"/>
  <c r="A1159" i="6" s="1"/>
  <c r="O1159" i="6"/>
  <c r="P1159" i="6"/>
  <c r="G1159" i="6" s="1"/>
  <c r="B1158" i="6"/>
  <c r="C1158" i="6"/>
  <c r="I1158" i="6" s="1"/>
  <c r="F1158" i="6"/>
  <c r="H1158" i="6"/>
  <c r="J1158" i="6"/>
  <c r="K1158" i="6"/>
  <c r="L1158" i="6"/>
  <c r="N1158" i="6"/>
  <c r="A1158" i="6" s="1"/>
  <c r="O1158" i="6"/>
  <c r="M1158" i="6" s="1"/>
  <c r="P1158" i="6"/>
  <c r="G1158" i="6" s="1"/>
  <c r="B1157" i="6"/>
  <c r="C1157" i="6"/>
  <c r="I1157" i="6" s="1"/>
  <c r="F1157" i="6"/>
  <c r="H1157" i="6"/>
  <c r="J1157" i="6"/>
  <c r="K1157" i="6"/>
  <c r="L1157" i="6"/>
  <c r="N1157" i="6"/>
  <c r="A1157" i="6" s="1"/>
  <c r="O1157" i="6"/>
  <c r="M1157" i="6" s="1"/>
  <c r="P1157" i="6"/>
  <c r="G1157" i="6" s="1"/>
  <c r="B1156" i="6"/>
  <c r="C1156" i="6"/>
  <c r="I1156" i="6" s="1"/>
  <c r="F1156" i="6"/>
  <c r="H1156" i="6"/>
  <c r="J1156" i="6"/>
  <c r="K1156" i="6"/>
  <c r="L1156" i="6"/>
  <c r="N1156" i="6"/>
  <c r="A1156" i="6" s="1"/>
  <c r="O1156" i="6"/>
  <c r="P1156" i="6"/>
  <c r="G1156" i="6" s="1"/>
  <c r="B1155" i="6"/>
  <c r="C1155" i="6"/>
  <c r="I1155" i="6" s="1"/>
  <c r="F1155" i="6"/>
  <c r="H1155" i="6"/>
  <c r="J1155" i="6"/>
  <c r="K1155" i="6"/>
  <c r="L1155" i="6"/>
  <c r="N1155" i="6"/>
  <c r="A1155" i="6" s="1"/>
  <c r="O1155" i="6"/>
  <c r="P1155" i="6"/>
  <c r="G1155" i="6" s="1"/>
  <c r="B1154" i="6"/>
  <c r="C1154" i="6"/>
  <c r="I1154" i="6" s="1"/>
  <c r="F1154" i="6"/>
  <c r="H1154" i="6"/>
  <c r="J1154" i="6"/>
  <c r="K1154" i="6"/>
  <c r="L1154" i="6"/>
  <c r="N1154" i="6"/>
  <c r="A1154" i="6" s="1"/>
  <c r="O1154" i="6"/>
  <c r="P1154" i="6"/>
  <c r="G1154" i="6" s="1"/>
  <c r="B1153" i="6"/>
  <c r="C1153" i="6"/>
  <c r="I1153" i="6" s="1"/>
  <c r="F1153" i="6"/>
  <c r="H1153" i="6"/>
  <c r="J1153" i="6"/>
  <c r="K1153" i="6"/>
  <c r="L1153" i="6"/>
  <c r="N1153" i="6"/>
  <c r="A1153" i="6" s="1"/>
  <c r="O1153" i="6"/>
  <c r="M1153" i="6" s="1"/>
  <c r="P1153" i="6"/>
  <c r="G1153" i="6" s="1"/>
  <c r="B1152" i="6"/>
  <c r="C1152" i="6"/>
  <c r="I1152" i="6" s="1"/>
  <c r="F1152" i="6"/>
  <c r="H1152" i="6"/>
  <c r="J1152" i="6"/>
  <c r="K1152" i="6"/>
  <c r="L1152" i="6"/>
  <c r="N1152" i="6"/>
  <c r="A1152" i="6" s="1"/>
  <c r="O1152" i="6"/>
  <c r="M1152" i="6" s="1"/>
  <c r="P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O1134" i="6"/>
  <c r="O1135" i="6"/>
  <c r="O1136" i="6"/>
  <c r="O1137" i="6"/>
  <c r="M1137" i="6" s="1"/>
  <c r="O1138" i="6"/>
  <c r="O1139" i="6"/>
  <c r="O1140" i="6"/>
  <c r="O1141" i="6"/>
  <c r="O1142" i="6"/>
  <c r="O1143" i="6"/>
  <c r="O1144" i="6"/>
  <c r="M1144" i="6" s="1"/>
  <c r="O1145" i="6"/>
  <c r="M1145" i="6" s="1"/>
  <c r="O1146" i="6"/>
  <c r="O1147" i="6"/>
  <c r="O1148" i="6"/>
  <c r="O1149" i="6"/>
  <c r="O1150" i="6"/>
  <c r="O1151" i="6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P1146" i="6"/>
  <c r="P1147" i="6"/>
  <c r="P1148" i="6"/>
  <c r="P1149" i="6"/>
  <c r="P1150" i="6"/>
  <c r="P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N1131" i="6"/>
  <c r="A1131" i="6" s="1"/>
  <c r="N1132" i="6"/>
  <c r="A1132" i="6" s="1"/>
  <c r="N1133" i="6"/>
  <c r="A1133" i="6" s="1"/>
  <c r="O1131" i="6"/>
  <c r="O1132" i="6"/>
  <c r="O1133" i="6"/>
  <c r="M1133" i="6" s="1"/>
  <c r="P1131" i="6"/>
  <c r="P1132" i="6"/>
  <c r="P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N1117" i="6"/>
  <c r="A1117" i="6" s="1"/>
  <c r="N1118" i="6"/>
  <c r="A1118" i="6" s="1"/>
  <c r="N1119" i="6"/>
  <c r="A1119" i="6" s="1"/>
  <c r="N1120" i="6"/>
  <c r="A1120" i="6" s="1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O1109" i="6"/>
  <c r="M1109" i="6" s="1"/>
  <c r="O1110" i="6"/>
  <c r="M1110" i="6" s="1"/>
  <c r="O1111" i="6"/>
  <c r="O1112" i="6"/>
  <c r="M1112" i="6" s="1"/>
  <c r="O1113" i="6"/>
  <c r="M1113" i="6" s="1"/>
  <c r="O1114" i="6"/>
  <c r="O1115" i="6"/>
  <c r="O1116" i="6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N1108" i="6"/>
  <c r="A1108" i="6" s="1"/>
  <c r="O1108" i="6"/>
  <c r="P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753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24" i="6"/>
  <c r="G862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164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94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165" i="6"/>
  <c r="G269" i="6"/>
  <c r="G1090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327" i="6"/>
  <c r="G1195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444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445" i="6"/>
  <c r="G446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1197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752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753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24" i="6"/>
  <c r="B862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164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94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165" i="6"/>
  <c r="B269" i="6"/>
  <c r="B1090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327" i="6"/>
  <c r="B1195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444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445" i="6"/>
  <c r="B446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1197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752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204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753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24" i="6"/>
  <c r="F862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164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94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165" i="6"/>
  <c r="F269" i="6"/>
  <c r="F1090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327" i="6"/>
  <c r="F1195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444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445" i="6"/>
  <c r="F446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1197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752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204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N2" i="6"/>
  <c r="A2" i="6" s="1"/>
  <c r="N3" i="6"/>
  <c r="A3" i="6" s="1"/>
  <c r="N4" i="6"/>
  <c r="A4" i="6" s="1"/>
  <c r="N5" i="6"/>
  <c r="A5" i="6" s="1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A16" i="6" s="1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A23" i="6" s="1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A42" i="6" s="1"/>
  <c r="N43" i="6"/>
  <c r="A43" i="6" s="1"/>
  <c r="N44" i="6"/>
  <c r="A44" i="6" s="1"/>
  <c r="N45" i="6"/>
  <c r="A45" i="6" s="1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A52" i="6" s="1"/>
  <c r="N53" i="6"/>
  <c r="A53" i="6" s="1"/>
  <c r="N54" i="6"/>
  <c r="A54" i="6" s="1"/>
  <c r="N55" i="6"/>
  <c r="A55" i="6" s="1"/>
  <c r="N56" i="6"/>
  <c r="A56" i="6" s="1"/>
  <c r="N57" i="6"/>
  <c r="A57" i="6" s="1"/>
  <c r="N58" i="6"/>
  <c r="A58" i="6" s="1"/>
  <c r="N59" i="6"/>
  <c r="A59" i="6" s="1"/>
  <c r="N60" i="6"/>
  <c r="A60" i="6" s="1"/>
  <c r="N61" i="6"/>
  <c r="A61" i="6" s="1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A77" i="6" s="1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A85" i="6" s="1"/>
  <c r="N86" i="6"/>
  <c r="A86" i="6" s="1"/>
  <c r="N87" i="6"/>
  <c r="A87" i="6" s="1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A95" i="6" s="1"/>
  <c r="N96" i="6"/>
  <c r="A96" i="6" s="1"/>
  <c r="N97" i="6"/>
  <c r="A97" i="6" s="1"/>
  <c r="N98" i="6"/>
  <c r="A98" i="6" s="1"/>
  <c r="N99" i="6"/>
  <c r="A99" i="6" s="1"/>
  <c r="N100" i="6"/>
  <c r="A100" i="6" s="1"/>
  <c r="N101" i="6"/>
  <c r="A101" i="6" s="1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753" i="6"/>
  <c r="A753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A157" i="6" s="1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24" i="6"/>
  <c r="A124" i="6" s="1"/>
  <c r="N862" i="6"/>
  <c r="A862" i="6" s="1"/>
  <c r="N166" i="6"/>
  <c r="A166" i="6" s="1"/>
  <c r="N167" i="6"/>
  <c r="A167" i="6" s="1"/>
  <c r="N168" i="6"/>
  <c r="A168" i="6" s="1"/>
  <c r="N169" i="6"/>
  <c r="A169" i="6" s="1"/>
  <c r="N170" i="6"/>
  <c r="A170" i="6" s="1"/>
  <c r="N171" i="6"/>
  <c r="A171" i="6" s="1"/>
  <c r="N172" i="6"/>
  <c r="A172" i="6" s="1"/>
  <c r="N173" i="6"/>
  <c r="A173" i="6" s="1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A189" i="6" s="1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A200" i="6" s="1"/>
  <c r="N201" i="6"/>
  <c r="A201" i="6" s="1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A215" i="6" s="1"/>
  <c r="N216" i="6"/>
  <c r="A216" i="6" s="1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A224" i="6" s="1"/>
  <c r="N225" i="6"/>
  <c r="A225" i="6" s="1"/>
  <c r="N226" i="6"/>
  <c r="A226" i="6" s="1"/>
  <c r="N227" i="6"/>
  <c r="A227" i="6" s="1"/>
  <c r="N228" i="6"/>
  <c r="A228" i="6" s="1"/>
  <c r="N229" i="6"/>
  <c r="A229" i="6" s="1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A240" i="6" s="1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A248" i="6" s="1"/>
  <c r="N249" i="6"/>
  <c r="A249" i="6" s="1"/>
  <c r="N250" i="6"/>
  <c r="A250" i="6" s="1"/>
  <c r="N251" i="6"/>
  <c r="A251" i="6" s="1"/>
  <c r="N252" i="6"/>
  <c r="A252" i="6" s="1"/>
  <c r="N253" i="6"/>
  <c r="A253" i="6" s="1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A265" i="6" s="1"/>
  <c r="N266" i="6"/>
  <c r="A266" i="6" s="1"/>
  <c r="N267" i="6"/>
  <c r="A267" i="6" s="1"/>
  <c r="N268" i="6"/>
  <c r="A268" i="6" s="1"/>
  <c r="N164" i="6"/>
  <c r="A164" i="6" s="1"/>
  <c r="N270" i="6"/>
  <c r="A270" i="6" s="1"/>
  <c r="N271" i="6"/>
  <c r="A271" i="6" s="1"/>
  <c r="N272" i="6"/>
  <c r="A272" i="6" s="1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A296" i="6" s="1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A309" i="6" s="1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A321" i="6" s="1"/>
  <c r="N322" i="6"/>
  <c r="A322" i="6" s="1"/>
  <c r="N323" i="6"/>
  <c r="A323" i="6" s="1"/>
  <c r="N324" i="6"/>
  <c r="A324" i="6" s="1"/>
  <c r="N325" i="6"/>
  <c r="A325" i="6" s="1"/>
  <c r="N326" i="6"/>
  <c r="A326" i="6" s="1"/>
  <c r="N947" i="6"/>
  <c r="A94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A336" i="6" s="1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A368" i="6" s="1"/>
  <c r="N369" i="6"/>
  <c r="A369" i="6" s="1"/>
  <c r="N370" i="6"/>
  <c r="A370" i="6" s="1"/>
  <c r="N371" i="6"/>
  <c r="A371" i="6" s="1"/>
  <c r="N372" i="6"/>
  <c r="A372" i="6" s="1"/>
  <c r="N373" i="6"/>
  <c r="A373" i="6" s="1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A385" i="6" s="1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A397" i="6" s="1"/>
  <c r="N398" i="6"/>
  <c r="A398" i="6" s="1"/>
  <c r="N399" i="6"/>
  <c r="A399" i="6" s="1"/>
  <c r="N400" i="6"/>
  <c r="A400" i="6" s="1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A413" i="6" s="1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A429" i="6" s="1"/>
  <c r="N430" i="6"/>
  <c r="A430" i="6" s="1"/>
  <c r="N431" i="6"/>
  <c r="A431" i="6" s="1"/>
  <c r="N432" i="6"/>
  <c r="A432" i="6" s="1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A439" i="6" s="1"/>
  <c r="N440" i="6"/>
  <c r="A440" i="6" s="1"/>
  <c r="N441" i="6"/>
  <c r="A441" i="6" s="1"/>
  <c r="N442" i="6"/>
  <c r="A442" i="6" s="1"/>
  <c r="N443" i="6"/>
  <c r="A443" i="6" s="1"/>
  <c r="N165" i="6"/>
  <c r="A165" i="6" s="1"/>
  <c r="N269" i="6"/>
  <c r="A269" i="6" s="1"/>
  <c r="N1090" i="6"/>
  <c r="A1090" i="6" s="1"/>
  <c r="N447" i="6"/>
  <c r="A447" i="6" s="1"/>
  <c r="N448" i="6"/>
  <c r="A448" i="6" s="1"/>
  <c r="N449" i="6"/>
  <c r="A449" i="6" s="1"/>
  <c r="N450" i="6"/>
  <c r="A450" i="6" s="1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A461" i="6" s="1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A477" i="6" s="1"/>
  <c r="N478" i="6"/>
  <c r="A478" i="6" s="1"/>
  <c r="N479" i="6"/>
  <c r="A479" i="6" s="1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A493" i="6" s="1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327" i="6"/>
  <c r="A327" i="6" s="1"/>
  <c r="N1195" i="6"/>
  <c r="A1195" i="6" s="1"/>
  <c r="N504" i="6"/>
  <c r="A504" i="6" s="1"/>
  <c r="N505" i="6"/>
  <c r="A505" i="6" s="1"/>
  <c r="N506" i="6"/>
  <c r="A506" i="6" s="1"/>
  <c r="N507" i="6"/>
  <c r="A507" i="6" s="1"/>
  <c r="N508" i="6"/>
  <c r="A508" i="6" s="1"/>
  <c r="N509" i="6"/>
  <c r="A509" i="6" s="1"/>
  <c r="N510" i="6"/>
  <c r="A510" i="6" s="1"/>
  <c r="N511" i="6"/>
  <c r="A511" i="6" s="1"/>
  <c r="N512" i="6"/>
  <c r="A512" i="6" s="1"/>
  <c r="N513" i="6"/>
  <c r="A513" i="6" s="1"/>
  <c r="N514" i="6"/>
  <c r="A514" i="6" s="1"/>
  <c r="N515" i="6"/>
  <c r="A515" i="6" s="1"/>
  <c r="N516" i="6"/>
  <c r="A516" i="6" s="1"/>
  <c r="N517" i="6"/>
  <c r="A517" i="6" s="1"/>
  <c r="N518" i="6"/>
  <c r="A518" i="6" s="1"/>
  <c r="N519" i="6"/>
  <c r="A519" i="6" s="1"/>
  <c r="N520" i="6"/>
  <c r="A520" i="6" s="1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A528" i="6" s="1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A541" i="6" s="1"/>
  <c r="N542" i="6"/>
  <c r="A542" i="6" s="1"/>
  <c r="N543" i="6"/>
  <c r="A543" i="6" s="1"/>
  <c r="N544" i="6"/>
  <c r="A544" i="6" s="1"/>
  <c r="N545" i="6"/>
  <c r="A545" i="6" s="1"/>
  <c r="N546" i="6"/>
  <c r="A546" i="6" s="1"/>
  <c r="N547" i="6"/>
  <c r="A547" i="6" s="1"/>
  <c r="N548" i="6"/>
  <c r="A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A568" i="6" s="1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A581" i="6" s="1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A589" i="6" s="1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444" i="6"/>
  <c r="A444" i="6" s="1"/>
  <c r="N608" i="6"/>
  <c r="A608" i="6" s="1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A624" i="6" s="1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A685" i="6" s="1"/>
  <c r="N686" i="6"/>
  <c r="A686" i="6" s="1"/>
  <c r="N687" i="6"/>
  <c r="A687" i="6" s="1"/>
  <c r="N688" i="6"/>
  <c r="A688" i="6" s="1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A696" i="6" s="1"/>
  <c r="N697" i="6"/>
  <c r="A697" i="6" s="1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A709" i="6" s="1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A725" i="6" s="1"/>
  <c r="N726" i="6"/>
  <c r="A726" i="6" s="1"/>
  <c r="N727" i="6"/>
  <c r="A727" i="6" s="1"/>
  <c r="N728" i="6"/>
  <c r="A728" i="6" s="1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445" i="6"/>
  <c r="A445" i="6" s="1"/>
  <c r="N446" i="6"/>
  <c r="A446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A773" i="6" s="1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A808" i="6" s="1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A837" i="6" s="1"/>
  <c r="N838" i="6"/>
  <c r="A838" i="6" s="1"/>
  <c r="N839" i="6"/>
  <c r="A839" i="6" s="1"/>
  <c r="N840" i="6"/>
  <c r="A840" i="6" s="1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A856" i="6" s="1"/>
  <c r="N857" i="6"/>
  <c r="A857" i="6" s="1"/>
  <c r="N858" i="6"/>
  <c r="A858" i="6" s="1"/>
  <c r="N859" i="6"/>
  <c r="A859" i="6" s="1"/>
  <c r="N860" i="6"/>
  <c r="A860" i="6" s="1"/>
  <c r="N861" i="6"/>
  <c r="A861" i="6" s="1"/>
  <c r="N1197" i="6"/>
  <c r="A1197" i="6" s="1"/>
  <c r="N863" i="6"/>
  <c r="A863" i="6" s="1"/>
  <c r="N864" i="6"/>
  <c r="A864" i="6" s="1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A872" i="6" s="1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A896" i="6" s="1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A909" i="6" s="1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A917" i="6" s="1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A944" i="6" s="1"/>
  <c r="N945" i="6"/>
  <c r="A945" i="6" s="1"/>
  <c r="N946" i="6"/>
  <c r="A946" i="6" s="1"/>
  <c r="N752" i="6"/>
  <c r="A752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A978" i="6" s="1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A989" i="6" s="1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A1009" i="6" s="1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A1055" i="6" s="1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A1061" i="6" s="1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A1069" i="6" s="1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A1085" i="6" s="1"/>
  <c r="N1086" i="6"/>
  <c r="N1087" i="6"/>
  <c r="A1087" i="6" s="1"/>
  <c r="N1088" i="6"/>
  <c r="A1088" i="6" s="1"/>
  <c r="N1089" i="6"/>
  <c r="A1089" i="6" s="1"/>
  <c r="N1204" i="6"/>
  <c r="A1204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A1096" i="6" s="1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753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24" i="6"/>
  <c r="P862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164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94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165" i="6"/>
  <c r="P269" i="6"/>
  <c r="P1090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327" i="6"/>
  <c r="P1195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444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445" i="6"/>
  <c r="P446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G834" i="6" s="1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1197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752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G980" i="6" s="1"/>
  <c r="P981" i="6"/>
  <c r="P982" i="6"/>
  <c r="G982" i="6" s="1"/>
  <c r="P983" i="6"/>
  <c r="G983" i="6" s="1"/>
  <c r="P984" i="6"/>
  <c r="G984" i="6" s="1"/>
  <c r="P985" i="6"/>
  <c r="G985" i="6" s="1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P1014" i="6"/>
  <c r="G1014" i="6" s="1"/>
  <c r="P1015" i="6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G1030" i="6" s="1"/>
  <c r="P1031" i="6"/>
  <c r="G1031" i="6" s="1"/>
  <c r="P1032" i="6"/>
  <c r="G1032" i="6" s="1"/>
  <c r="P1033" i="6"/>
  <c r="G1033" i="6" s="1"/>
  <c r="P1034" i="6"/>
  <c r="G1034" i="6" s="1"/>
  <c r="P1035" i="6"/>
  <c r="G1035" i="6" s="1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P1085" i="6"/>
  <c r="G1085" i="6" s="1"/>
  <c r="P1086" i="6"/>
  <c r="G1086" i="6" s="1"/>
  <c r="P1087" i="6"/>
  <c r="G1087" i="6" s="1"/>
  <c r="P1088" i="6"/>
  <c r="G1088" i="6" s="1"/>
  <c r="P1089" i="6"/>
  <c r="G1089" i="6" s="1"/>
  <c r="P1204" i="6"/>
  <c r="G1204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O2" i="6"/>
  <c r="M2" i="6" s="1"/>
  <c r="O3" i="6"/>
  <c r="M3" i="6" s="1"/>
  <c r="O4" i="6"/>
  <c r="M4" i="6" s="1"/>
  <c r="O5" i="6"/>
  <c r="M5" i="6" s="1"/>
  <c r="O6" i="6"/>
  <c r="M6" i="6" s="1"/>
  <c r="O7" i="6"/>
  <c r="M7" i="6" s="1"/>
  <c r="O8" i="6"/>
  <c r="M8" i="6" s="1"/>
  <c r="O9" i="6"/>
  <c r="M9" i="6" s="1"/>
  <c r="O10" i="6"/>
  <c r="M10" i="6" s="1"/>
  <c r="O11" i="6"/>
  <c r="M11" i="6" s="1"/>
  <c r="O12" i="6"/>
  <c r="M12" i="6" s="1"/>
  <c r="O13" i="6"/>
  <c r="M13" i="6" s="1"/>
  <c r="O14" i="6"/>
  <c r="M14" i="6" s="1"/>
  <c r="O15" i="6"/>
  <c r="M15" i="6" s="1"/>
  <c r="O16" i="6"/>
  <c r="M16" i="6" s="1"/>
  <c r="O17" i="6"/>
  <c r="M17" i="6" s="1"/>
  <c r="O18" i="6"/>
  <c r="M18" i="6" s="1"/>
  <c r="O19" i="6"/>
  <c r="M19" i="6" s="1"/>
  <c r="O20" i="6"/>
  <c r="M20" i="6" s="1"/>
  <c r="O21" i="6"/>
  <c r="M21" i="6" s="1"/>
  <c r="O22" i="6"/>
  <c r="M22" i="6" s="1"/>
  <c r="O23" i="6"/>
  <c r="M23" i="6" s="1"/>
  <c r="O24" i="6"/>
  <c r="M24" i="6" s="1"/>
  <c r="O25" i="6"/>
  <c r="M25" i="6" s="1"/>
  <c r="O26" i="6"/>
  <c r="M26" i="6" s="1"/>
  <c r="O27" i="6"/>
  <c r="M27" i="6" s="1"/>
  <c r="O28" i="6"/>
  <c r="M28" i="6" s="1"/>
  <c r="O29" i="6"/>
  <c r="M29" i="6" s="1"/>
  <c r="O30" i="6"/>
  <c r="M30" i="6" s="1"/>
  <c r="O31" i="6"/>
  <c r="M31" i="6" s="1"/>
  <c r="O32" i="6"/>
  <c r="M32" i="6" s="1"/>
  <c r="O33" i="6"/>
  <c r="M33" i="6" s="1"/>
  <c r="O34" i="6"/>
  <c r="M34" i="6" s="1"/>
  <c r="O35" i="6"/>
  <c r="M35" i="6" s="1"/>
  <c r="O36" i="6"/>
  <c r="M36" i="6" s="1"/>
  <c r="O37" i="6"/>
  <c r="M37" i="6" s="1"/>
  <c r="O38" i="6"/>
  <c r="M38" i="6" s="1"/>
  <c r="O39" i="6"/>
  <c r="M39" i="6" s="1"/>
  <c r="O40" i="6"/>
  <c r="M40" i="6" s="1"/>
  <c r="O41" i="6"/>
  <c r="M41" i="6" s="1"/>
  <c r="O42" i="6"/>
  <c r="M42" i="6" s="1"/>
  <c r="O43" i="6"/>
  <c r="M43" i="6" s="1"/>
  <c r="O44" i="6"/>
  <c r="M44" i="6" s="1"/>
  <c r="O45" i="6"/>
  <c r="M45" i="6" s="1"/>
  <c r="O46" i="6"/>
  <c r="M46" i="6" s="1"/>
  <c r="O47" i="6"/>
  <c r="M47" i="6" s="1"/>
  <c r="O48" i="6"/>
  <c r="M48" i="6" s="1"/>
  <c r="O49" i="6"/>
  <c r="M49" i="6" s="1"/>
  <c r="O50" i="6"/>
  <c r="M50" i="6" s="1"/>
  <c r="O51" i="6"/>
  <c r="M51" i="6" s="1"/>
  <c r="O52" i="6"/>
  <c r="M52" i="6" s="1"/>
  <c r="O53" i="6"/>
  <c r="M53" i="6" s="1"/>
  <c r="O54" i="6"/>
  <c r="M54" i="6" s="1"/>
  <c r="O55" i="6"/>
  <c r="M55" i="6" s="1"/>
  <c r="O56" i="6"/>
  <c r="M56" i="6" s="1"/>
  <c r="O57" i="6"/>
  <c r="M57" i="6" s="1"/>
  <c r="O58" i="6"/>
  <c r="M58" i="6" s="1"/>
  <c r="O59" i="6"/>
  <c r="M59" i="6" s="1"/>
  <c r="O60" i="6"/>
  <c r="M60" i="6" s="1"/>
  <c r="O61" i="6"/>
  <c r="M61" i="6" s="1"/>
  <c r="O62" i="6"/>
  <c r="M62" i="6" s="1"/>
  <c r="O63" i="6"/>
  <c r="M63" i="6" s="1"/>
  <c r="O64" i="6"/>
  <c r="M64" i="6" s="1"/>
  <c r="O65" i="6"/>
  <c r="M65" i="6" s="1"/>
  <c r="O66" i="6"/>
  <c r="M66" i="6" s="1"/>
  <c r="O67" i="6"/>
  <c r="M67" i="6" s="1"/>
  <c r="O68" i="6"/>
  <c r="M68" i="6" s="1"/>
  <c r="O69" i="6"/>
  <c r="M69" i="6" s="1"/>
  <c r="O70" i="6"/>
  <c r="M70" i="6" s="1"/>
  <c r="O71" i="6"/>
  <c r="M71" i="6" s="1"/>
  <c r="O72" i="6"/>
  <c r="M72" i="6" s="1"/>
  <c r="O73" i="6"/>
  <c r="M73" i="6" s="1"/>
  <c r="O74" i="6"/>
  <c r="M74" i="6" s="1"/>
  <c r="O75" i="6"/>
  <c r="M75" i="6" s="1"/>
  <c r="O76" i="6"/>
  <c r="M76" i="6" s="1"/>
  <c r="O77" i="6"/>
  <c r="M77" i="6" s="1"/>
  <c r="O78" i="6"/>
  <c r="M78" i="6" s="1"/>
  <c r="O79" i="6"/>
  <c r="M79" i="6" s="1"/>
  <c r="O80" i="6"/>
  <c r="M80" i="6" s="1"/>
  <c r="O81" i="6"/>
  <c r="M81" i="6" s="1"/>
  <c r="O82" i="6"/>
  <c r="M82" i="6" s="1"/>
  <c r="O83" i="6"/>
  <c r="M83" i="6" s="1"/>
  <c r="O84" i="6"/>
  <c r="M84" i="6" s="1"/>
  <c r="O85" i="6"/>
  <c r="M85" i="6" s="1"/>
  <c r="O86" i="6"/>
  <c r="M86" i="6" s="1"/>
  <c r="O87" i="6"/>
  <c r="M87" i="6" s="1"/>
  <c r="O88" i="6"/>
  <c r="M88" i="6" s="1"/>
  <c r="O89" i="6"/>
  <c r="M89" i="6" s="1"/>
  <c r="O90" i="6"/>
  <c r="M90" i="6" s="1"/>
  <c r="O91" i="6"/>
  <c r="M91" i="6" s="1"/>
  <c r="O92" i="6"/>
  <c r="M92" i="6" s="1"/>
  <c r="O93" i="6"/>
  <c r="M93" i="6" s="1"/>
  <c r="O94" i="6"/>
  <c r="M94" i="6" s="1"/>
  <c r="O95" i="6"/>
  <c r="M95" i="6" s="1"/>
  <c r="O96" i="6"/>
  <c r="M96" i="6" s="1"/>
  <c r="O97" i="6"/>
  <c r="M97" i="6" s="1"/>
  <c r="O98" i="6"/>
  <c r="M98" i="6" s="1"/>
  <c r="O99" i="6"/>
  <c r="M99" i="6" s="1"/>
  <c r="O100" i="6"/>
  <c r="M100" i="6" s="1"/>
  <c r="O101" i="6"/>
  <c r="M101" i="6" s="1"/>
  <c r="O102" i="6"/>
  <c r="M102" i="6" s="1"/>
  <c r="O103" i="6"/>
  <c r="M103" i="6" s="1"/>
  <c r="O104" i="6"/>
  <c r="M104" i="6" s="1"/>
  <c r="O105" i="6"/>
  <c r="M105" i="6" s="1"/>
  <c r="O106" i="6"/>
  <c r="M106" i="6" s="1"/>
  <c r="O107" i="6"/>
  <c r="M107" i="6" s="1"/>
  <c r="O108" i="6"/>
  <c r="M108" i="6" s="1"/>
  <c r="O109" i="6"/>
  <c r="M109" i="6" s="1"/>
  <c r="O110" i="6"/>
  <c r="M110" i="6" s="1"/>
  <c r="O111" i="6"/>
  <c r="M111" i="6" s="1"/>
  <c r="O112" i="6"/>
  <c r="M112" i="6" s="1"/>
  <c r="O113" i="6"/>
  <c r="M113" i="6" s="1"/>
  <c r="O114" i="6"/>
  <c r="M114" i="6" s="1"/>
  <c r="O115" i="6"/>
  <c r="M115" i="6" s="1"/>
  <c r="O116" i="6"/>
  <c r="M116" i="6" s="1"/>
  <c r="O117" i="6"/>
  <c r="M117" i="6" s="1"/>
  <c r="O118" i="6"/>
  <c r="M118" i="6" s="1"/>
  <c r="O119" i="6"/>
  <c r="M119" i="6" s="1"/>
  <c r="O120" i="6"/>
  <c r="M120" i="6" s="1"/>
  <c r="O121" i="6"/>
  <c r="M121" i="6" s="1"/>
  <c r="O122" i="6"/>
  <c r="M122" i="6" s="1"/>
  <c r="O123" i="6"/>
  <c r="M123" i="6" s="1"/>
  <c r="O753" i="6"/>
  <c r="M753" i="6" s="1"/>
  <c r="O125" i="6"/>
  <c r="M125" i="6" s="1"/>
  <c r="O126" i="6"/>
  <c r="M126" i="6" s="1"/>
  <c r="O127" i="6"/>
  <c r="M127" i="6" s="1"/>
  <c r="O128" i="6"/>
  <c r="M128" i="6" s="1"/>
  <c r="O129" i="6"/>
  <c r="M129" i="6" s="1"/>
  <c r="O130" i="6"/>
  <c r="M130" i="6" s="1"/>
  <c r="O131" i="6"/>
  <c r="M131" i="6" s="1"/>
  <c r="O132" i="6"/>
  <c r="M132" i="6" s="1"/>
  <c r="O133" i="6"/>
  <c r="M133" i="6" s="1"/>
  <c r="O134" i="6"/>
  <c r="M134" i="6" s="1"/>
  <c r="O135" i="6"/>
  <c r="M135" i="6" s="1"/>
  <c r="O136" i="6"/>
  <c r="M136" i="6" s="1"/>
  <c r="O137" i="6"/>
  <c r="M137" i="6" s="1"/>
  <c r="O138" i="6"/>
  <c r="M138" i="6" s="1"/>
  <c r="O139" i="6"/>
  <c r="M139" i="6" s="1"/>
  <c r="O140" i="6"/>
  <c r="M140" i="6" s="1"/>
  <c r="O141" i="6"/>
  <c r="M141" i="6" s="1"/>
  <c r="O142" i="6"/>
  <c r="M142" i="6" s="1"/>
  <c r="O143" i="6"/>
  <c r="M143" i="6" s="1"/>
  <c r="O144" i="6"/>
  <c r="M144" i="6" s="1"/>
  <c r="O145" i="6"/>
  <c r="M145" i="6" s="1"/>
  <c r="O146" i="6"/>
  <c r="M146" i="6" s="1"/>
  <c r="O147" i="6"/>
  <c r="M147" i="6" s="1"/>
  <c r="O148" i="6"/>
  <c r="M148" i="6" s="1"/>
  <c r="O149" i="6"/>
  <c r="M149" i="6" s="1"/>
  <c r="O150" i="6"/>
  <c r="M150" i="6" s="1"/>
  <c r="O151" i="6"/>
  <c r="M151" i="6" s="1"/>
  <c r="O152" i="6"/>
  <c r="M152" i="6" s="1"/>
  <c r="O153" i="6"/>
  <c r="M153" i="6" s="1"/>
  <c r="O154" i="6"/>
  <c r="M154" i="6" s="1"/>
  <c r="O155" i="6"/>
  <c r="M155" i="6" s="1"/>
  <c r="O156" i="6"/>
  <c r="M156" i="6" s="1"/>
  <c r="O157" i="6"/>
  <c r="M157" i="6" s="1"/>
  <c r="O158" i="6"/>
  <c r="M158" i="6" s="1"/>
  <c r="O159" i="6"/>
  <c r="M159" i="6" s="1"/>
  <c r="O160" i="6"/>
  <c r="M160" i="6" s="1"/>
  <c r="O161" i="6"/>
  <c r="M161" i="6" s="1"/>
  <c r="O162" i="6"/>
  <c r="M162" i="6" s="1"/>
  <c r="O163" i="6"/>
  <c r="M163" i="6" s="1"/>
  <c r="O124" i="6"/>
  <c r="M124" i="6" s="1"/>
  <c r="O862" i="6"/>
  <c r="M862" i="6" s="1"/>
  <c r="O166" i="6"/>
  <c r="M166" i="6" s="1"/>
  <c r="O167" i="6"/>
  <c r="M167" i="6" s="1"/>
  <c r="O168" i="6"/>
  <c r="M168" i="6" s="1"/>
  <c r="O169" i="6"/>
  <c r="M169" i="6" s="1"/>
  <c r="O170" i="6"/>
  <c r="M170" i="6" s="1"/>
  <c r="O171" i="6"/>
  <c r="M171" i="6" s="1"/>
  <c r="O172" i="6"/>
  <c r="M172" i="6" s="1"/>
  <c r="O173" i="6"/>
  <c r="M173" i="6" s="1"/>
  <c r="O174" i="6"/>
  <c r="M174" i="6" s="1"/>
  <c r="O175" i="6"/>
  <c r="M175" i="6" s="1"/>
  <c r="O176" i="6"/>
  <c r="M176" i="6" s="1"/>
  <c r="O177" i="6"/>
  <c r="M177" i="6" s="1"/>
  <c r="O178" i="6"/>
  <c r="M178" i="6" s="1"/>
  <c r="O179" i="6"/>
  <c r="M179" i="6" s="1"/>
  <c r="O180" i="6"/>
  <c r="M180" i="6" s="1"/>
  <c r="O181" i="6"/>
  <c r="M181" i="6" s="1"/>
  <c r="O182" i="6"/>
  <c r="M182" i="6" s="1"/>
  <c r="O183" i="6"/>
  <c r="M183" i="6" s="1"/>
  <c r="O184" i="6"/>
  <c r="M184" i="6" s="1"/>
  <c r="O185" i="6"/>
  <c r="M185" i="6" s="1"/>
  <c r="O186" i="6"/>
  <c r="M186" i="6" s="1"/>
  <c r="O187" i="6"/>
  <c r="M187" i="6" s="1"/>
  <c r="O188" i="6"/>
  <c r="M188" i="6" s="1"/>
  <c r="O189" i="6"/>
  <c r="M189" i="6" s="1"/>
  <c r="O190" i="6"/>
  <c r="M190" i="6" s="1"/>
  <c r="O191" i="6"/>
  <c r="M191" i="6" s="1"/>
  <c r="O192" i="6"/>
  <c r="M192" i="6" s="1"/>
  <c r="O193" i="6"/>
  <c r="M193" i="6" s="1"/>
  <c r="O194" i="6"/>
  <c r="M194" i="6" s="1"/>
  <c r="O195" i="6"/>
  <c r="M195" i="6" s="1"/>
  <c r="O196" i="6"/>
  <c r="M196" i="6" s="1"/>
  <c r="O197" i="6"/>
  <c r="M197" i="6" s="1"/>
  <c r="O198" i="6"/>
  <c r="M198" i="6" s="1"/>
  <c r="O199" i="6"/>
  <c r="M199" i="6" s="1"/>
  <c r="O200" i="6"/>
  <c r="M200" i="6" s="1"/>
  <c r="O201" i="6"/>
  <c r="M201" i="6" s="1"/>
  <c r="O202" i="6"/>
  <c r="M202" i="6" s="1"/>
  <c r="O203" i="6"/>
  <c r="M203" i="6" s="1"/>
  <c r="O204" i="6"/>
  <c r="M204" i="6" s="1"/>
  <c r="O205" i="6"/>
  <c r="M205" i="6" s="1"/>
  <c r="O206" i="6"/>
  <c r="M206" i="6" s="1"/>
  <c r="O207" i="6"/>
  <c r="M207" i="6" s="1"/>
  <c r="O208" i="6"/>
  <c r="M208" i="6" s="1"/>
  <c r="O209" i="6"/>
  <c r="M209" i="6" s="1"/>
  <c r="O210" i="6"/>
  <c r="M210" i="6" s="1"/>
  <c r="O211" i="6"/>
  <c r="M211" i="6" s="1"/>
  <c r="O212" i="6"/>
  <c r="M212" i="6" s="1"/>
  <c r="O213" i="6"/>
  <c r="M213" i="6" s="1"/>
  <c r="O214" i="6"/>
  <c r="M214" i="6" s="1"/>
  <c r="O215" i="6"/>
  <c r="M215" i="6" s="1"/>
  <c r="O216" i="6"/>
  <c r="M216" i="6" s="1"/>
  <c r="O217" i="6"/>
  <c r="M217" i="6" s="1"/>
  <c r="O218" i="6"/>
  <c r="M218" i="6" s="1"/>
  <c r="O219" i="6"/>
  <c r="M219" i="6" s="1"/>
  <c r="O220" i="6"/>
  <c r="M220" i="6" s="1"/>
  <c r="O221" i="6"/>
  <c r="M221" i="6" s="1"/>
  <c r="O222" i="6"/>
  <c r="M222" i="6" s="1"/>
  <c r="O223" i="6"/>
  <c r="M223" i="6" s="1"/>
  <c r="O224" i="6"/>
  <c r="M224" i="6" s="1"/>
  <c r="O225" i="6"/>
  <c r="M225" i="6" s="1"/>
  <c r="O226" i="6"/>
  <c r="M226" i="6" s="1"/>
  <c r="O227" i="6"/>
  <c r="M227" i="6" s="1"/>
  <c r="O228" i="6"/>
  <c r="M228" i="6" s="1"/>
  <c r="O229" i="6"/>
  <c r="M229" i="6" s="1"/>
  <c r="O230" i="6"/>
  <c r="M230" i="6" s="1"/>
  <c r="O231" i="6"/>
  <c r="M231" i="6" s="1"/>
  <c r="O232" i="6"/>
  <c r="M232" i="6" s="1"/>
  <c r="O233" i="6"/>
  <c r="M233" i="6" s="1"/>
  <c r="O234" i="6"/>
  <c r="M234" i="6" s="1"/>
  <c r="O235" i="6"/>
  <c r="M235" i="6" s="1"/>
  <c r="O236" i="6"/>
  <c r="M236" i="6" s="1"/>
  <c r="O237" i="6"/>
  <c r="M237" i="6" s="1"/>
  <c r="O238" i="6"/>
  <c r="M238" i="6" s="1"/>
  <c r="O239" i="6"/>
  <c r="M239" i="6" s="1"/>
  <c r="O240" i="6"/>
  <c r="M240" i="6" s="1"/>
  <c r="O241" i="6"/>
  <c r="M241" i="6" s="1"/>
  <c r="O242" i="6"/>
  <c r="M242" i="6" s="1"/>
  <c r="O243" i="6"/>
  <c r="M243" i="6" s="1"/>
  <c r="O244" i="6"/>
  <c r="M244" i="6" s="1"/>
  <c r="O245" i="6"/>
  <c r="M245" i="6" s="1"/>
  <c r="O246" i="6"/>
  <c r="M246" i="6" s="1"/>
  <c r="O247" i="6"/>
  <c r="M247" i="6" s="1"/>
  <c r="O248" i="6"/>
  <c r="M248" i="6" s="1"/>
  <c r="O249" i="6"/>
  <c r="M249" i="6" s="1"/>
  <c r="O250" i="6"/>
  <c r="M250" i="6" s="1"/>
  <c r="O251" i="6"/>
  <c r="M251" i="6" s="1"/>
  <c r="O252" i="6"/>
  <c r="M252" i="6" s="1"/>
  <c r="O253" i="6"/>
  <c r="M253" i="6" s="1"/>
  <c r="O254" i="6"/>
  <c r="M254" i="6" s="1"/>
  <c r="O255" i="6"/>
  <c r="M255" i="6" s="1"/>
  <c r="O256" i="6"/>
  <c r="M256" i="6" s="1"/>
  <c r="O257" i="6"/>
  <c r="M257" i="6" s="1"/>
  <c r="O258" i="6"/>
  <c r="M258" i="6" s="1"/>
  <c r="O259" i="6"/>
  <c r="M259" i="6" s="1"/>
  <c r="O260" i="6"/>
  <c r="M260" i="6" s="1"/>
  <c r="O261" i="6"/>
  <c r="M261" i="6" s="1"/>
  <c r="O262" i="6"/>
  <c r="M262" i="6" s="1"/>
  <c r="O263" i="6"/>
  <c r="M263" i="6" s="1"/>
  <c r="O264" i="6"/>
  <c r="M264" i="6" s="1"/>
  <c r="O265" i="6"/>
  <c r="M265" i="6" s="1"/>
  <c r="O266" i="6"/>
  <c r="M266" i="6" s="1"/>
  <c r="O267" i="6"/>
  <c r="M267" i="6" s="1"/>
  <c r="O268" i="6"/>
  <c r="M268" i="6" s="1"/>
  <c r="O164" i="6"/>
  <c r="M164" i="6" s="1"/>
  <c r="O270" i="6"/>
  <c r="M270" i="6" s="1"/>
  <c r="O271" i="6"/>
  <c r="M271" i="6" s="1"/>
  <c r="O272" i="6"/>
  <c r="M272" i="6" s="1"/>
  <c r="O273" i="6"/>
  <c r="M273" i="6" s="1"/>
  <c r="O274" i="6"/>
  <c r="M274" i="6" s="1"/>
  <c r="O275" i="6"/>
  <c r="M275" i="6" s="1"/>
  <c r="O276" i="6"/>
  <c r="M276" i="6" s="1"/>
  <c r="O277" i="6"/>
  <c r="M277" i="6" s="1"/>
  <c r="O278" i="6"/>
  <c r="M278" i="6" s="1"/>
  <c r="O279" i="6"/>
  <c r="M279" i="6" s="1"/>
  <c r="O280" i="6"/>
  <c r="M280" i="6" s="1"/>
  <c r="O281" i="6"/>
  <c r="M281" i="6" s="1"/>
  <c r="O282" i="6"/>
  <c r="M282" i="6" s="1"/>
  <c r="O283" i="6"/>
  <c r="M283" i="6" s="1"/>
  <c r="O284" i="6"/>
  <c r="M284" i="6" s="1"/>
  <c r="O285" i="6"/>
  <c r="M285" i="6" s="1"/>
  <c r="O286" i="6"/>
  <c r="M286" i="6" s="1"/>
  <c r="O287" i="6"/>
  <c r="M287" i="6" s="1"/>
  <c r="O288" i="6"/>
  <c r="M288" i="6" s="1"/>
  <c r="O289" i="6"/>
  <c r="M289" i="6" s="1"/>
  <c r="O290" i="6"/>
  <c r="M290" i="6" s="1"/>
  <c r="O291" i="6"/>
  <c r="M291" i="6" s="1"/>
  <c r="O292" i="6"/>
  <c r="M292" i="6" s="1"/>
  <c r="O293" i="6"/>
  <c r="M293" i="6" s="1"/>
  <c r="O294" i="6"/>
  <c r="M294" i="6" s="1"/>
  <c r="O295" i="6"/>
  <c r="M295" i="6" s="1"/>
  <c r="O296" i="6"/>
  <c r="M296" i="6" s="1"/>
  <c r="O297" i="6"/>
  <c r="M297" i="6" s="1"/>
  <c r="O298" i="6"/>
  <c r="M298" i="6" s="1"/>
  <c r="O299" i="6"/>
  <c r="M299" i="6" s="1"/>
  <c r="O300" i="6"/>
  <c r="M300" i="6" s="1"/>
  <c r="O301" i="6"/>
  <c r="M301" i="6" s="1"/>
  <c r="O302" i="6"/>
  <c r="M302" i="6" s="1"/>
  <c r="O303" i="6"/>
  <c r="M303" i="6" s="1"/>
  <c r="O304" i="6"/>
  <c r="M304" i="6" s="1"/>
  <c r="O305" i="6"/>
  <c r="M305" i="6" s="1"/>
  <c r="O306" i="6"/>
  <c r="M306" i="6" s="1"/>
  <c r="O307" i="6"/>
  <c r="M307" i="6" s="1"/>
  <c r="O308" i="6"/>
  <c r="M308" i="6" s="1"/>
  <c r="O309" i="6"/>
  <c r="M309" i="6" s="1"/>
  <c r="O310" i="6"/>
  <c r="M310" i="6" s="1"/>
  <c r="O311" i="6"/>
  <c r="M311" i="6" s="1"/>
  <c r="O312" i="6"/>
  <c r="M312" i="6" s="1"/>
  <c r="O313" i="6"/>
  <c r="M313" i="6" s="1"/>
  <c r="O314" i="6"/>
  <c r="M314" i="6" s="1"/>
  <c r="O315" i="6"/>
  <c r="M315" i="6" s="1"/>
  <c r="O316" i="6"/>
  <c r="M316" i="6" s="1"/>
  <c r="O317" i="6"/>
  <c r="M317" i="6" s="1"/>
  <c r="O318" i="6"/>
  <c r="M318" i="6" s="1"/>
  <c r="O319" i="6"/>
  <c r="M319" i="6" s="1"/>
  <c r="O320" i="6"/>
  <c r="M320" i="6" s="1"/>
  <c r="O321" i="6"/>
  <c r="M321" i="6" s="1"/>
  <c r="O322" i="6"/>
  <c r="M322" i="6" s="1"/>
  <c r="O323" i="6"/>
  <c r="M323" i="6" s="1"/>
  <c r="O324" i="6"/>
  <c r="M324" i="6" s="1"/>
  <c r="O325" i="6"/>
  <c r="M325" i="6" s="1"/>
  <c r="O326" i="6"/>
  <c r="M326" i="6" s="1"/>
  <c r="O947" i="6"/>
  <c r="M947" i="6" s="1"/>
  <c r="O328" i="6"/>
  <c r="M328" i="6" s="1"/>
  <c r="O329" i="6"/>
  <c r="M329" i="6" s="1"/>
  <c r="O330" i="6"/>
  <c r="M330" i="6" s="1"/>
  <c r="O331" i="6"/>
  <c r="M331" i="6" s="1"/>
  <c r="O332" i="6"/>
  <c r="M332" i="6" s="1"/>
  <c r="O333" i="6"/>
  <c r="M333" i="6" s="1"/>
  <c r="O334" i="6"/>
  <c r="M334" i="6" s="1"/>
  <c r="O335" i="6"/>
  <c r="M335" i="6" s="1"/>
  <c r="O336" i="6"/>
  <c r="M336" i="6" s="1"/>
  <c r="O337" i="6"/>
  <c r="M337" i="6" s="1"/>
  <c r="O338" i="6"/>
  <c r="M338" i="6" s="1"/>
  <c r="O339" i="6"/>
  <c r="M339" i="6" s="1"/>
  <c r="O340" i="6"/>
  <c r="M340" i="6" s="1"/>
  <c r="O341" i="6"/>
  <c r="M341" i="6" s="1"/>
  <c r="O342" i="6"/>
  <c r="M342" i="6" s="1"/>
  <c r="O343" i="6"/>
  <c r="M343" i="6" s="1"/>
  <c r="O344" i="6"/>
  <c r="M344" i="6" s="1"/>
  <c r="O345" i="6"/>
  <c r="M345" i="6" s="1"/>
  <c r="O346" i="6"/>
  <c r="M346" i="6" s="1"/>
  <c r="O347" i="6"/>
  <c r="M347" i="6" s="1"/>
  <c r="O348" i="6"/>
  <c r="M348" i="6" s="1"/>
  <c r="O349" i="6"/>
  <c r="M349" i="6" s="1"/>
  <c r="O350" i="6"/>
  <c r="M350" i="6" s="1"/>
  <c r="O351" i="6"/>
  <c r="M351" i="6" s="1"/>
  <c r="O352" i="6"/>
  <c r="M352" i="6" s="1"/>
  <c r="O353" i="6"/>
  <c r="M353" i="6" s="1"/>
  <c r="O354" i="6"/>
  <c r="M354" i="6" s="1"/>
  <c r="O355" i="6"/>
  <c r="M355" i="6" s="1"/>
  <c r="O356" i="6"/>
  <c r="M356" i="6" s="1"/>
  <c r="O357" i="6"/>
  <c r="M357" i="6" s="1"/>
  <c r="O358" i="6"/>
  <c r="M358" i="6" s="1"/>
  <c r="O359" i="6"/>
  <c r="M359" i="6" s="1"/>
  <c r="O360" i="6"/>
  <c r="M360" i="6" s="1"/>
  <c r="O361" i="6"/>
  <c r="M361" i="6" s="1"/>
  <c r="O362" i="6"/>
  <c r="M362" i="6" s="1"/>
  <c r="O363" i="6"/>
  <c r="M363" i="6" s="1"/>
  <c r="O364" i="6"/>
  <c r="M364" i="6" s="1"/>
  <c r="O365" i="6"/>
  <c r="M365" i="6" s="1"/>
  <c r="O366" i="6"/>
  <c r="M366" i="6" s="1"/>
  <c r="O367" i="6"/>
  <c r="M367" i="6" s="1"/>
  <c r="O368" i="6"/>
  <c r="M368" i="6" s="1"/>
  <c r="O369" i="6"/>
  <c r="M369" i="6" s="1"/>
  <c r="O370" i="6"/>
  <c r="M370" i="6" s="1"/>
  <c r="O371" i="6"/>
  <c r="M371" i="6" s="1"/>
  <c r="O372" i="6"/>
  <c r="M372" i="6" s="1"/>
  <c r="O373" i="6"/>
  <c r="M373" i="6" s="1"/>
  <c r="O374" i="6"/>
  <c r="M374" i="6" s="1"/>
  <c r="O375" i="6"/>
  <c r="M375" i="6" s="1"/>
  <c r="O376" i="6"/>
  <c r="M376" i="6" s="1"/>
  <c r="O377" i="6"/>
  <c r="M377" i="6" s="1"/>
  <c r="O378" i="6"/>
  <c r="M378" i="6" s="1"/>
  <c r="O379" i="6"/>
  <c r="M379" i="6" s="1"/>
  <c r="O380" i="6"/>
  <c r="M380" i="6" s="1"/>
  <c r="O381" i="6"/>
  <c r="M381" i="6" s="1"/>
  <c r="O382" i="6"/>
  <c r="M382" i="6" s="1"/>
  <c r="O383" i="6"/>
  <c r="M383" i="6" s="1"/>
  <c r="O384" i="6"/>
  <c r="M384" i="6" s="1"/>
  <c r="O385" i="6"/>
  <c r="M385" i="6" s="1"/>
  <c r="O386" i="6"/>
  <c r="M386" i="6" s="1"/>
  <c r="O387" i="6"/>
  <c r="M387" i="6" s="1"/>
  <c r="O388" i="6"/>
  <c r="M388" i="6" s="1"/>
  <c r="O389" i="6"/>
  <c r="M389" i="6" s="1"/>
  <c r="O390" i="6"/>
  <c r="M390" i="6" s="1"/>
  <c r="O391" i="6"/>
  <c r="M391" i="6" s="1"/>
  <c r="O392" i="6"/>
  <c r="M392" i="6" s="1"/>
  <c r="O393" i="6"/>
  <c r="M393" i="6" s="1"/>
  <c r="O394" i="6"/>
  <c r="M394" i="6" s="1"/>
  <c r="O395" i="6"/>
  <c r="M395" i="6" s="1"/>
  <c r="O396" i="6"/>
  <c r="M396" i="6" s="1"/>
  <c r="O397" i="6"/>
  <c r="M397" i="6" s="1"/>
  <c r="O398" i="6"/>
  <c r="M398" i="6" s="1"/>
  <c r="O399" i="6"/>
  <c r="M399" i="6" s="1"/>
  <c r="O400" i="6"/>
  <c r="M400" i="6" s="1"/>
  <c r="O401" i="6"/>
  <c r="M401" i="6" s="1"/>
  <c r="O402" i="6"/>
  <c r="M402" i="6" s="1"/>
  <c r="O403" i="6"/>
  <c r="M403" i="6" s="1"/>
  <c r="O404" i="6"/>
  <c r="M404" i="6" s="1"/>
  <c r="O405" i="6"/>
  <c r="M405" i="6" s="1"/>
  <c r="O406" i="6"/>
  <c r="M406" i="6" s="1"/>
  <c r="O407" i="6"/>
  <c r="M407" i="6" s="1"/>
  <c r="O408" i="6"/>
  <c r="M408" i="6" s="1"/>
  <c r="O409" i="6"/>
  <c r="M409" i="6" s="1"/>
  <c r="O410" i="6"/>
  <c r="M410" i="6" s="1"/>
  <c r="O411" i="6"/>
  <c r="M411" i="6" s="1"/>
  <c r="O412" i="6"/>
  <c r="M412" i="6" s="1"/>
  <c r="O413" i="6"/>
  <c r="M413" i="6" s="1"/>
  <c r="O414" i="6"/>
  <c r="M414" i="6" s="1"/>
  <c r="O415" i="6"/>
  <c r="M415" i="6" s="1"/>
  <c r="O416" i="6"/>
  <c r="M416" i="6" s="1"/>
  <c r="O417" i="6"/>
  <c r="M417" i="6" s="1"/>
  <c r="O418" i="6"/>
  <c r="M418" i="6" s="1"/>
  <c r="O419" i="6"/>
  <c r="M419" i="6" s="1"/>
  <c r="O420" i="6"/>
  <c r="M420" i="6" s="1"/>
  <c r="O421" i="6"/>
  <c r="M421" i="6" s="1"/>
  <c r="O422" i="6"/>
  <c r="M422" i="6" s="1"/>
  <c r="O423" i="6"/>
  <c r="M423" i="6" s="1"/>
  <c r="O424" i="6"/>
  <c r="M424" i="6" s="1"/>
  <c r="O425" i="6"/>
  <c r="M425" i="6" s="1"/>
  <c r="O426" i="6"/>
  <c r="M426" i="6" s="1"/>
  <c r="O427" i="6"/>
  <c r="M427" i="6" s="1"/>
  <c r="O428" i="6"/>
  <c r="M428" i="6" s="1"/>
  <c r="O429" i="6"/>
  <c r="M429" i="6" s="1"/>
  <c r="O430" i="6"/>
  <c r="M430" i="6" s="1"/>
  <c r="O431" i="6"/>
  <c r="M431" i="6" s="1"/>
  <c r="O432" i="6"/>
  <c r="M432" i="6" s="1"/>
  <c r="O433" i="6"/>
  <c r="M433" i="6" s="1"/>
  <c r="O434" i="6"/>
  <c r="M434" i="6" s="1"/>
  <c r="O435" i="6"/>
  <c r="M435" i="6" s="1"/>
  <c r="O436" i="6"/>
  <c r="M436" i="6" s="1"/>
  <c r="O437" i="6"/>
  <c r="M437" i="6" s="1"/>
  <c r="O438" i="6"/>
  <c r="M438" i="6" s="1"/>
  <c r="O439" i="6"/>
  <c r="M439" i="6" s="1"/>
  <c r="O440" i="6"/>
  <c r="M440" i="6" s="1"/>
  <c r="O441" i="6"/>
  <c r="M441" i="6" s="1"/>
  <c r="O442" i="6"/>
  <c r="M442" i="6" s="1"/>
  <c r="O443" i="6"/>
  <c r="M443" i="6" s="1"/>
  <c r="O165" i="6"/>
  <c r="M165" i="6" s="1"/>
  <c r="O269" i="6"/>
  <c r="M269" i="6" s="1"/>
  <c r="O1090" i="6"/>
  <c r="O447" i="6"/>
  <c r="M447" i="6" s="1"/>
  <c r="O448" i="6"/>
  <c r="M448" i="6" s="1"/>
  <c r="O449" i="6"/>
  <c r="M449" i="6" s="1"/>
  <c r="O450" i="6"/>
  <c r="M450" i="6" s="1"/>
  <c r="O451" i="6"/>
  <c r="M451" i="6" s="1"/>
  <c r="O452" i="6"/>
  <c r="M452" i="6" s="1"/>
  <c r="O453" i="6"/>
  <c r="M453" i="6" s="1"/>
  <c r="O454" i="6"/>
  <c r="M454" i="6" s="1"/>
  <c r="O455" i="6"/>
  <c r="M455" i="6" s="1"/>
  <c r="O456" i="6"/>
  <c r="M456" i="6" s="1"/>
  <c r="O457" i="6"/>
  <c r="M457" i="6" s="1"/>
  <c r="O458" i="6"/>
  <c r="M458" i="6" s="1"/>
  <c r="O459" i="6"/>
  <c r="M459" i="6" s="1"/>
  <c r="O460" i="6"/>
  <c r="M460" i="6" s="1"/>
  <c r="O461" i="6"/>
  <c r="M461" i="6" s="1"/>
  <c r="O462" i="6"/>
  <c r="M462" i="6" s="1"/>
  <c r="O463" i="6"/>
  <c r="M463" i="6" s="1"/>
  <c r="O464" i="6"/>
  <c r="M464" i="6" s="1"/>
  <c r="O465" i="6"/>
  <c r="M465" i="6" s="1"/>
  <c r="O466" i="6"/>
  <c r="M466" i="6" s="1"/>
  <c r="O467" i="6"/>
  <c r="M467" i="6" s="1"/>
  <c r="O468" i="6"/>
  <c r="M468" i="6" s="1"/>
  <c r="O469" i="6"/>
  <c r="M469" i="6" s="1"/>
  <c r="O470" i="6"/>
  <c r="M470" i="6" s="1"/>
  <c r="O471" i="6"/>
  <c r="M471" i="6" s="1"/>
  <c r="O472" i="6"/>
  <c r="M472" i="6" s="1"/>
  <c r="O473" i="6"/>
  <c r="M473" i="6" s="1"/>
  <c r="O474" i="6"/>
  <c r="M474" i="6" s="1"/>
  <c r="O475" i="6"/>
  <c r="M475" i="6" s="1"/>
  <c r="O476" i="6"/>
  <c r="M476" i="6" s="1"/>
  <c r="O477" i="6"/>
  <c r="M477" i="6" s="1"/>
  <c r="O478" i="6"/>
  <c r="M478" i="6" s="1"/>
  <c r="O479" i="6"/>
  <c r="M479" i="6" s="1"/>
  <c r="O480" i="6"/>
  <c r="M480" i="6" s="1"/>
  <c r="O481" i="6"/>
  <c r="M481" i="6" s="1"/>
  <c r="O482" i="6"/>
  <c r="M482" i="6" s="1"/>
  <c r="O483" i="6"/>
  <c r="M483" i="6" s="1"/>
  <c r="O484" i="6"/>
  <c r="M484" i="6" s="1"/>
  <c r="O485" i="6"/>
  <c r="M485" i="6" s="1"/>
  <c r="O486" i="6"/>
  <c r="M486" i="6" s="1"/>
  <c r="O487" i="6"/>
  <c r="M487" i="6" s="1"/>
  <c r="O488" i="6"/>
  <c r="M488" i="6" s="1"/>
  <c r="O489" i="6"/>
  <c r="M489" i="6" s="1"/>
  <c r="O490" i="6"/>
  <c r="M490" i="6" s="1"/>
  <c r="O491" i="6"/>
  <c r="M491" i="6" s="1"/>
  <c r="O492" i="6"/>
  <c r="M492" i="6" s="1"/>
  <c r="O493" i="6"/>
  <c r="M493" i="6" s="1"/>
  <c r="O494" i="6"/>
  <c r="M494" i="6" s="1"/>
  <c r="O495" i="6"/>
  <c r="M495" i="6" s="1"/>
  <c r="O496" i="6"/>
  <c r="M496" i="6" s="1"/>
  <c r="O497" i="6"/>
  <c r="M497" i="6" s="1"/>
  <c r="O498" i="6"/>
  <c r="M498" i="6" s="1"/>
  <c r="O499" i="6"/>
  <c r="M499" i="6" s="1"/>
  <c r="O500" i="6"/>
  <c r="M500" i="6" s="1"/>
  <c r="O501" i="6"/>
  <c r="M501" i="6" s="1"/>
  <c r="O327" i="6"/>
  <c r="M327" i="6" s="1"/>
  <c r="O1195" i="6"/>
  <c r="O504" i="6"/>
  <c r="M504" i="6" s="1"/>
  <c r="O505" i="6"/>
  <c r="M505" i="6" s="1"/>
  <c r="O506" i="6"/>
  <c r="M506" i="6" s="1"/>
  <c r="O507" i="6"/>
  <c r="M507" i="6" s="1"/>
  <c r="O508" i="6"/>
  <c r="M508" i="6" s="1"/>
  <c r="O509" i="6"/>
  <c r="M509" i="6" s="1"/>
  <c r="O510" i="6"/>
  <c r="M510" i="6" s="1"/>
  <c r="O511" i="6"/>
  <c r="M511" i="6" s="1"/>
  <c r="O512" i="6"/>
  <c r="M512" i="6" s="1"/>
  <c r="O513" i="6"/>
  <c r="M513" i="6" s="1"/>
  <c r="O514" i="6"/>
  <c r="M514" i="6" s="1"/>
  <c r="O515" i="6"/>
  <c r="M515" i="6" s="1"/>
  <c r="O516" i="6"/>
  <c r="M516" i="6" s="1"/>
  <c r="O517" i="6"/>
  <c r="M517" i="6" s="1"/>
  <c r="O518" i="6"/>
  <c r="M518" i="6" s="1"/>
  <c r="O519" i="6"/>
  <c r="M519" i="6" s="1"/>
  <c r="O520" i="6"/>
  <c r="M520" i="6" s="1"/>
  <c r="O521" i="6"/>
  <c r="M521" i="6" s="1"/>
  <c r="O522" i="6"/>
  <c r="M522" i="6" s="1"/>
  <c r="O523" i="6"/>
  <c r="M523" i="6" s="1"/>
  <c r="O524" i="6"/>
  <c r="M524" i="6" s="1"/>
  <c r="O525" i="6"/>
  <c r="M525" i="6" s="1"/>
  <c r="O526" i="6"/>
  <c r="M526" i="6" s="1"/>
  <c r="O527" i="6"/>
  <c r="M527" i="6" s="1"/>
  <c r="O528" i="6"/>
  <c r="M528" i="6" s="1"/>
  <c r="O529" i="6"/>
  <c r="M529" i="6" s="1"/>
  <c r="O530" i="6"/>
  <c r="M530" i="6" s="1"/>
  <c r="O531" i="6"/>
  <c r="M531" i="6" s="1"/>
  <c r="O532" i="6"/>
  <c r="M532" i="6" s="1"/>
  <c r="O533" i="6"/>
  <c r="M533" i="6" s="1"/>
  <c r="O534" i="6"/>
  <c r="M534" i="6" s="1"/>
  <c r="O535" i="6"/>
  <c r="M535" i="6" s="1"/>
  <c r="O536" i="6"/>
  <c r="M536" i="6" s="1"/>
  <c r="O537" i="6"/>
  <c r="M537" i="6" s="1"/>
  <c r="O538" i="6"/>
  <c r="M538" i="6" s="1"/>
  <c r="O539" i="6"/>
  <c r="M539" i="6" s="1"/>
  <c r="O540" i="6"/>
  <c r="M540" i="6" s="1"/>
  <c r="O541" i="6"/>
  <c r="M541" i="6" s="1"/>
  <c r="O542" i="6"/>
  <c r="M542" i="6" s="1"/>
  <c r="O543" i="6"/>
  <c r="M543" i="6" s="1"/>
  <c r="O544" i="6"/>
  <c r="M544" i="6" s="1"/>
  <c r="O545" i="6"/>
  <c r="M545" i="6" s="1"/>
  <c r="O546" i="6"/>
  <c r="M546" i="6" s="1"/>
  <c r="O547" i="6"/>
  <c r="M547" i="6" s="1"/>
  <c r="O548" i="6"/>
  <c r="M548" i="6" s="1"/>
  <c r="O549" i="6"/>
  <c r="M549" i="6" s="1"/>
  <c r="O550" i="6"/>
  <c r="M550" i="6" s="1"/>
  <c r="O551" i="6"/>
  <c r="M551" i="6" s="1"/>
  <c r="O552" i="6"/>
  <c r="M552" i="6" s="1"/>
  <c r="O553" i="6"/>
  <c r="M553" i="6" s="1"/>
  <c r="O554" i="6"/>
  <c r="M554" i="6" s="1"/>
  <c r="O555" i="6"/>
  <c r="M555" i="6" s="1"/>
  <c r="O556" i="6"/>
  <c r="M556" i="6" s="1"/>
  <c r="O557" i="6"/>
  <c r="M557" i="6" s="1"/>
  <c r="O558" i="6"/>
  <c r="M558" i="6" s="1"/>
  <c r="O559" i="6"/>
  <c r="M559" i="6" s="1"/>
  <c r="O560" i="6"/>
  <c r="M560" i="6" s="1"/>
  <c r="O561" i="6"/>
  <c r="M561" i="6" s="1"/>
  <c r="O562" i="6"/>
  <c r="M562" i="6" s="1"/>
  <c r="O563" i="6"/>
  <c r="M563" i="6" s="1"/>
  <c r="O564" i="6"/>
  <c r="M564" i="6" s="1"/>
  <c r="O565" i="6"/>
  <c r="M565" i="6" s="1"/>
  <c r="O566" i="6"/>
  <c r="M566" i="6" s="1"/>
  <c r="O567" i="6"/>
  <c r="M567" i="6" s="1"/>
  <c r="O568" i="6"/>
  <c r="M568" i="6" s="1"/>
  <c r="O569" i="6"/>
  <c r="M569" i="6" s="1"/>
  <c r="O570" i="6"/>
  <c r="M570" i="6" s="1"/>
  <c r="O571" i="6"/>
  <c r="M571" i="6" s="1"/>
  <c r="O572" i="6"/>
  <c r="M572" i="6" s="1"/>
  <c r="O573" i="6"/>
  <c r="M573" i="6" s="1"/>
  <c r="O574" i="6"/>
  <c r="M574" i="6" s="1"/>
  <c r="O575" i="6"/>
  <c r="M575" i="6" s="1"/>
  <c r="O576" i="6"/>
  <c r="M576" i="6" s="1"/>
  <c r="O577" i="6"/>
  <c r="M577" i="6" s="1"/>
  <c r="O578" i="6"/>
  <c r="M578" i="6" s="1"/>
  <c r="O579" i="6"/>
  <c r="M579" i="6" s="1"/>
  <c r="O580" i="6"/>
  <c r="M580" i="6" s="1"/>
  <c r="O581" i="6"/>
  <c r="M581" i="6" s="1"/>
  <c r="O582" i="6"/>
  <c r="M582" i="6" s="1"/>
  <c r="O583" i="6"/>
  <c r="M583" i="6" s="1"/>
  <c r="O584" i="6"/>
  <c r="M584" i="6" s="1"/>
  <c r="O585" i="6"/>
  <c r="M585" i="6" s="1"/>
  <c r="O586" i="6"/>
  <c r="M586" i="6" s="1"/>
  <c r="O587" i="6"/>
  <c r="M587" i="6" s="1"/>
  <c r="O588" i="6"/>
  <c r="M588" i="6" s="1"/>
  <c r="O589" i="6"/>
  <c r="M589" i="6" s="1"/>
  <c r="O590" i="6"/>
  <c r="M590" i="6" s="1"/>
  <c r="O591" i="6"/>
  <c r="M591" i="6" s="1"/>
  <c r="O592" i="6"/>
  <c r="M592" i="6" s="1"/>
  <c r="O593" i="6"/>
  <c r="M593" i="6" s="1"/>
  <c r="O594" i="6"/>
  <c r="M594" i="6" s="1"/>
  <c r="O595" i="6"/>
  <c r="M595" i="6" s="1"/>
  <c r="O596" i="6"/>
  <c r="M596" i="6" s="1"/>
  <c r="O597" i="6"/>
  <c r="M597" i="6" s="1"/>
  <c r="O598" i="6"/>
  <c r="M598" i="6" s="1"/>
  <c r="O599" i="6"/>
  <c r="M599" i="6" s="1"/>
  <c r="O600" i="6"/>
  <c r="M600" i="6" s="1"/>
  <c r="O601" i="6"/>
  <c r="M601" i="6" s="1"/>
  <c r="O602" i="6"/>
  <c r="M602" i="6" s="1"/>
  <c r="O603" i="6"/>
  <c r="M603" i="6" s="1"/>
  <c r="O604" i="6"/>
  <c r="M604" i="6" s="1"/>
  <c r="O605" i="6"/>
  <c r="M605" i="6" s="1"/>
  <c r="O606" i="6"/>
  <c r="M606" i="6" s="1"/>
  <c r="O444" i="6"/>
  <c r="M444" i="6" s="1"/>
  <c r="O608" i="6"/>
  <c r="M608" i="6" s="1"/>
  <c r="O609" i="6"/>
  <c r="M609" i="6" s="1"/>
  <c r="O610" i="6"/>
  <c r="M610" i="6" s="1"/>
  <c r="O611" i="6"/>
  <c r="M611" i="6" s="1"/>
  <c r="O612" i="6"/>
  <c r="M612" i="6" s="1"/>
  <c r="O613" i="6"/>
  <c r="M613" i="6" s="1"/>
  <c r="O614" i="6"/>
  <c r="M614" i="6" s="1"/>
  <c r="O615" i="6"/>
  <c r="M615" i="6" s="1"/>
  <c r="O616" i="6"/>
  <c r="M616" i="6" s="1"/>
  <c r="O617" i="6"/>
  <c r="M617" i="6" s="1"/>
  <c r="O618" i="6"/>
  <c r="M618" i="6" s="1"/>
  <c r="O619" i="6"/>
  <c r="M619" i="6" s="1"/>
  <c r="O620" i="6"/>
  <c r="M620" i="6" s="1"/>
  <c r="O621" i="6"/>
  <c r="M621" i="6" s="1"/>
  <c r="O622" i="6"/>
  <c r="M622" i="6" s="1"/>
  <c r="O623" i="6"/>
  <c r="M623" i="6" s="1"/>
  <c r="O624" i="6"/>
  <c r="M624" i="6" s="1"/>
  <c r="O625" i="6"/>
  <c r="M625" i="6" s="1"/>
  <c r="O626" i="6"/>
  <c r="M626" i="6" s="1"/>
  <c r="O627" i="6"/>
  <c r="M627" i="6" s="1"/>
  <c r="O628" i="6"/>
  <c r="M628" i="6" s="1"/>
  <c r="O629" i="6"/>
  <c r="M629" i="6" s="1"/>
  <c r="O630" i="6"/>
  <c r="M630" i="6" s="1"/>
  <c r="O631" i="6"/>
  <c r="M631" i="6" s="1"/>
  <c r="O632" i="6"/>
  <c r="M632" i="6" s="1"/>
  <c r="O633" i="6"/>
  <c r="M633" i="6" s="1"/>
  <c r="O634" i="6"/>
  <c r="M634" i="6" s="1"/>
  <c r="O635" i="6"/>
  <c r="M635" i="6" s="1"/>
  <c r="O636" i="6"/>
  <c r="M636" i="6" s="1"/>
  <c r="O637" i="6"/>
  <c r="M637" i="6" s="1"/>
  <c r="O638" i="6"/>
  <c r="M638" i="6" s="1"/>
  <c r="O639" i="6"/>
  <c r="M639" i="6" s="1"/>
  <c r="O640" i="6"/>
  <c r="M640" i="6" s="1"/>
  <c r="O641" i="6"/>
  <c r="M641" i="6" s="1"/>
  <c r="O642" i="6"/>
  <c r="M642" i="6" s="1"/>
  <c r="O643" i="6"/>
  <c r="M643" i="6" s="1"/>
  <c r="O644" i="6"/>
  <c r="M644" i="6" s="1"/>
  <c r="O645" i="6"/>
  <c r="M645" i="6" s="1"/>
  <c r="O646" i="6"/>
  <c r="M646" i="6" s="1"/>
  <c r="O647" i="6"/>
  <c r="M647" i="6" s="1"/>
  <c r="O648" i="6"/>
  <c r="M648" i="6" s="1"/>
  <c r="O649" i="6"/>
  <c r="M649" i="6" s="1"/>
  <c r="O650" i="6"/>
  <c r="M650" i="6" s="1"/>
  <c r="O651" i="6"/>
  <c r="M651" i="6" s="1"/>
  <c r="O652" i="6"/>
  <c r="M652" i="6" s="1"/>
  <c r="O653" i="6"/>
  <c r="M653" i="6" s="1"/>
  <c r="O654" i="6"/>
  <c r="M654" i="6" s="1"/>
  <c r="O655" i="6"/>
  <c r="M655" i="6" s="1"/>
  <c r="O656" i="6"/>
  <c r="M656" i="6" s="1"/>
  <c r="O657" i="6"/>
  <c r="M657" i="6" s="1"/>
  <c r="O658" i="6"/>
  <c r="M658" i="6" s="1"/>
  <c r="O659" i="6"/>
  <c r="M659" i="6" s="1"/>
  <c r="O660" i="6"/>
  <c r="M660" i="6" s="1"/>
  <c r="O661" i="6"/>
  <c r="M661" i="6" s="1"/>
  <c r="O662" i="6"/>
  <c r="M662" i="6" s="1"/>
  <c r="O663" i="6"/>
  <c r="M663" i="6" s="1"/>
  <c r="O664" i="6"/>
  <c r="M664" i="6" s="1"/>
  <c r="O665" i="6"/>
  <c r="M665" i="6" s="1"/>
  <c r="O666" i="6"/>
  <c r="M666" i="6" s="1"/>
  <c r="O667" i="6"/>
  <c r="M667" i="6" s="1"/>
  <c r="O668" i="6"/>
  <c r="M668" i="6" s="1"/>
  <c r="O669" i="6"/>
  <c r="M669" i="6" s="1"/>
  <c r="O670" i="6"/>
  <c r="M670" i="6" s="1"/>
  <c r="O671" i="6"/>
  <c r="M671" i="6" s="1"/>
  <c r="O672" i="6"/>
  <c r="M672" i="6" s="1"/>
  <c r="O673" i="6"/>
  <c r="M673" i="6" s="1"/>
  <c r="O674" i="6"/>
  <c r="M674" i="6" s="1"/>
  <c r="O675" i="6"/>
  <c r="M675" i="6" s="1"/>
  <c r="O676" i="6"/>
  <c r="M676" i="6" s="1"/>
  <c r="O677" i="6"/>
  <c r="M677" i="6" s="1"/>
  <c r="O678" i="6"/>
  <c r="M678" i="6" s="1"/>
  <c r="O679" i="6"/>
  <c r="M679" i="6" s="1"/>
  <c r="O680" i="6"/>
  <c r="M680" i="6" s="1"/>
  <c r="O681" i="6"/>
  <c r="M681" i="6" s="1"/>
  <c r="O682" i="6"/>
  <c r="M682" i="6" s="1"/>
  <c r="O683" i="6"/>
  <c r="M683" i="6" s="1"/>
  <c r="O684" i="6"/>
  <c r="M684" i="6" s="1"/>
  <c r="O685" i="6"/>
  <c r="M685" i="6" s="1"/>
  <c r="O686" i="6"/>
  <c r="M686" i="6" s="1"/>
  <c r="O687" i="6"/>
  <c r="M687" i="6" s="1"/>
  <c r="O688" i="6"/>
  <c r="M688" i="6" s="1"/>
  <c r="O689" i="6"/>
  <c r="M689" i="6" s="1"/>
  <c r="O690" i="6"/>
  <c r="M690" i="6" s="1"/>
  <c r="O691" i="6"/>
  <c r="M691" i="6" s="1"/>
  <c r="O692" i="6"/>
  <c r="M692" i="6" s="1"/>
  <c r="O693" i="6"/>
  <c r="M693" i="6" s="1"/>
  <c r="O694" i="6"/>
  <c r="M694" i="6" s="1"/>
  <c r="O695" i="6"/>
  <c r="M695" i="6" s="1"/>
  <c r="O696" i="6"/>
  <c r="M696" i="6" s="1"/>
  <c r="O697" i="6"/>
  <c r="M697" i="6" s="1"/>
  <c r="O698" i="6"/>
  <c r="M698" i="6" s="1"/>
  <c r="O699" i="6"/>
  <c r="M699" i="6" s="1"/>
  <c r="O700" i="6"/>
  <c r="M700" i="6" s="1"/>
  <c r="O701" i="6"/>
  <c r="M701" i="6" s="1"/>
  <c r="O702" i="6"/>
  <c r="M702" i="6" s="1"/>
  <c r="O703" i="6"/>
  <c r="M703" i="6" s="1"/>
  <c r="O704" i="6"/>
  <c r="M704" i="6" s="1"/>
  <c r="O705" i="6"/>
  <c r="M705" i="6" s="1"/>
  <c r="O706" i="6"/>
  <c r="M706" i="6" s="1"/>
  <c r="O707" i="6"/>
  <c r="M707" i="6" s="1"/>
  <c r="O708" i="6"/>
  <c r="M708" i="6" s="1"/>
  <c r="O709" i="6"/>
  <c r="M709" i="6" s="1"/>
  <c r="O710" i="6"/>
  <c r="M710" i="6" s="1"/>
  <c r="O711" i="6"/>
  <c r="M711" i="6" s="1"/>
  <c r="O712" i="6"/>
  <c r="M712" i="6" s="1"/>
  <c r="O713" i="6"/>
  <c r="M713" i="6" s="1"/>
  <c r="O714" i="6"/>
  <c r="M714" i="6" s="1"/>
  <c r="O715" i="6"/>
  <c r="M715" i="6" s="1"/>
  <c r="O716" i="6"/>
  <c r="M716" i="6" s="1"/>
  <c r="O717" i="6"/>
  <c r="M717" i="6" s="1"/>
  <c r="O718" i="6"/>
  <c r="M718" i="6" s="1"/>
  <c r="O719" i="6"/>
  <c r="M719" i="6" s="1"/>
  <c r="O720" i="6"/>
  <c r="M720" i="6" s="1"/>
  <c r="O721" i="6"/>
  <c r="M721" i="6" s="1"/>
  <c r="O722" i="6"/>
  <c r="M722" i="6" s="1"/>
  <c r="O723" i="6"/>
  <c r="M723" i="6" s="1"/>
  <c r="O724" i="6"/>
  <c r="M724" i="6" s="1"/>
  <c r="O725" i="6"/>
  <c r="M725" i="6" s="1"/>
  <c r="O726" i="6"/>
  <c r="M726" i="6" s="1"/>
  <c r="O727" i="6"/>
  <c r="M727" i="6" s="1"/>
  <c r="O728" i="6"/>
  <c r="M728" i="6" s="1"/>
  <c r="O729" i="6"/>
  <c r="M729" i="6" s="1"/>
  <c r="O730" i="6"/>
  <c r="M730" i="6" s="1"/>
  <c r="O731" i="6"/>
  <c r="M731" i="6" s="1"/>
  <c r="O732" i="6"/>
  <c r="M732" i="6" s="1"/>
  <c r="O733" i="6"/>
  <c r="M733" i="6" s="1"/>
  <c r="O734" i="6"/>
  <c r="M734" i="6" s="1"/>
  <c r="O735" i="6"/>
  <c r="M735" i="6" s="1"/>
  <c r="O736" i="6"/>
  <c r="M736" i="6" s="1"/>
  <c r="O737" i="6"/>
  <c r="M737" i="6" s="1"/>
  <c r="O738" i="6"/>
  <c r="M738" i="6" s="1"/>
  <c r="O739" i="6"/>
  <c r="M739" i="6" s="1"/>
  <c r="O740" i="6"/>
  <c r="M740" i="6" s="1"/>
  <c r="O741" i="6"/>
  <c r="M741" i="6" s="1"/>
  <c r="O742" i="6"/>
  <c r="M742" i="6" s="1"/>
  <c r="O743" i="6"/>
  <c r="M743" i="6" s="1"/>
  <c r="O744" i="6"/>
  <c r="M744" i="6" s="1"/>
  <c r="O745" i="6"/>
  <c r="M745" i="6" s="1"/>
  <c r="O746" i="6"/>
  <c r="M746" i="6" s="1"/>
  <c r="O747" i="6"/>
  <c r="M747" i="6" s="1"/>
  <c r="O748" i="6"/>
  <c r="M748" i="6" s="1"/>
  <c r="O749" i="6"/>
  <c r="M749" i="6" s="1"/>
  <c r="O750" i="6"/>
  <c r="M750" i="6" s="1"/>
  <c r="O751" i="6"/>
  <c r="M751" i="6" s="1"/>
  <c r="O445" i="6"/>
  <c r="M445" i="6" s="1"/>
  <c r="O446" i="6"/>
  <c r="M446" i="6" s="1"/>
  <c r="O754" i="6"/>
  <c r="M754" i="6" s="1"/>
  <c r="O755" i="6"/>
  <c r="M755" i="6" s="1"/>
  <c r="O756" i="6"/>
  <c r="M756" i="6" s="1"/>
  <c r="O757" i="6"/>
  <c r="M757" i="6" s="1"/>
  <c r="O758" i="6"/>
  <c r="M758" i="6" s="1"/>
  <c r="O759" i="6"/>
  <c r="M759" i="6" s="1"/>
  <c r="O760" i="6"/>
  <c r="M760" i="6" s="1"/>
  <c r="O761" i="6"/>
  <c r="M761" i="6" s="1"/>
  <c r="O762" i="6"/>
  <c r="M762" i="6" s="1"/>
  <c r="O763" i="6"/>
  <c r="M763" i="6" s="1"/>
  <c r="O764" i="6"/>
  <c r="M764" i="6" s="1"/>
  <c r="O765" i="6"/>
  <c r="M765" i="6" s="1"/>
  <c r="O766" i="6"/>
  <c r="M766" i="6" s="1"/>
  <c r="O767" i="6"/>
  <c r="M767" i="6" s="1"/>
  <c r="O768" i="6"/>
  <c r="M768" i="6" s="1"/>
  <c r="O769" i="6"/>
  <c r="M769" i="6" s="1"/>
  <c r="O770" i="6"/>
  <c r="M770" i="6" s="1"/>
  <c r="O771" i="6"/>
  <c r="M771" i="6" s="1"/>
  <c r="O772" i="6"/>
  <c r="M772" i="6" s="1"/>
  <c r="O773" i="6"/>
  <c r="M773" i="6" s="1"/>
  <c r="O774" i="6"/>
  <c r="M774" i="6" s="1"/>
  <c r="O775" i="6"/>
  <c r="M775" i="6" s="1"/>
  <c r="O776" i="6"/>
  <c r="M776" i="6" s="1"/>
  <c r="O777" i="6"/>
  <c r="M777" i="6" s="1"/>
  <c r="O778" i="6"/>
  <c r="M778" i="6" s="1"/>
  <c r="O779" i="6"/>
  <c r="M779" i="6" s="1"/>
  <c r="O780" i="6"/>
  <c r="M780" i="6" s="1"/>
  <c r="O781" i="6"/>
  <c r="M781" i="6" s="1"/>
  <c r="O782" i="6"/>
  <c r="M782" i="6" s="1"/>
  <c r="O783" i="6"/>
  <c r="M783" i="6" s="1"/>
  <c r="O784" i="6"/>
  <c r="M784" i="6" s="1"/>
  <c r="O785" i="6"/>
  <c r="M785" i="6" s="1"/>
  <c r="O786" i="6"/>
  <c r="M786" i="6" s="1"/>
  <c r="O787" i="6"/>
  <c r="M787" i="6" s="1"/>
  <c r="O788" i="6"/>
  <c r="M788" i="6" s="1"/>
  <c r="O789" i="6"/>
  <c r="M789" i="6" s="1"/>
  <c r="O790" i="6"/>
  <c r="M790" i="6" s="1"/>
  <c r="O791" i="6"/>
  <c r="M791" i="6" s="1"/>
  <c r="O792" i="6"/>
  <c r="M792" i="6" s="1"/>
  <c r="O793" i="6"/>
  <c r="M793" i="6" s="1"/>
  <c r="O794" i="6"/>
  <c r="M794" i="6" s="1"/>
  <c r="O795" i="6"/>
  <c r="M795" i="6" s="1"/>
  <c r="O796" i="6"/>
  <c r="M796" i="6" s="1"/>
  <c r="O797" i="6"/>
  <c r="M797" i="6" s="1"/>
  <c r="O798" i="6"/>
  <c r="M798" i="6" s="1"/>
  <c r="O799" i="6"/>
  <c r="M799" i="6" s="1"/>
  <c r="O800" i="6"/>
  <c r="M800" i="6" s="1"/>
  <c r="O801" i="6"/>
  <c r="M801" i="6" s="1"/>
  <c r="O802" i="6"/>
  <c r="M802" i="6" s="1"/>
  <c r="O803" i="6"/>
  <c r="M803" i="6" s="1"/>
  <c r="O804" i="6"/>
  <c r="M804" i="6" s="1"/>
  <c r="O805" i="6"/>
  <c r="M805" i="6" s="1"/>
  <c r="O806" i="6"/>
  <c r="M806" i="6" s="1"/>
  <c r="O807" i="6"/>
  <c r="M807" i="6" s="1"/>
  <c r="O808" i="6"/>
  <c r="M808" i="6" s="1"/>
  <c r="O809" i="6"/>
  <c r="M809" i="6" s="1"/>
  <c r="O810" i="6"/>
  <c r="M810" i="6" s="1"/>
  <c r="O811" i="6"/>
  <c r="M811" i="6" s="1"/>
  <c r="O812" i="6"/>
  <c r="M812" i="6" s="1"/>
  <c r="O813" i="6"/>
  <c r="M813" i="6" s="1"/>
  <c r="O814" i="6"/>
  <c r="M814" i="6" s="1"/>
  <c r="O815" i="6"/>
  <c r="M815" i="6" s="1"/>
  <c r="O816" i="6"/>
  <c r="M816" i="6" s="1"/>
  <c r="O817" i="6"/>
  <c r="M817" i="6" s="1"/>
  <c r="O818" i="6"/>
  <c r="M818" i="6" s="1"/>
  <c r="O819" i="6"/>
  <c r="M819" i="6" s="1"/>
  <c r="O820" i="6"/>
  <c r="M820" i="6" s="1"/>
  <c r="O821" i="6"/>
  <c r="M821" i="6" s="1"/>
  <c r="O822" i="6"/>
  <c r="M822" i="6" s="1"/>
  <c r="O823" i="6"/>
  <c r="M823" i="6" s="1"/>
  <c r="O824" i="6"/>
  <c r="M824" i="6" s="1"/>
  <c r="O825" i="6"/>
  <c r="M825" i="6" s="1"/>
  <c r="O826" i="6"/>
  <c r="M826" i="6" s="1"/>
  <c r="O827" i="6"/>
  <c r="M827" i="6" s="1"/>
  <c r="O828" i="6"/>
  <c r="M828" i="6" s="1"/>
  <c r="O829" i="6"/>
  <c r="M829" i="6" s="1"/>
  <c r="O830" i="6"/>
  <c r="M830" i="6" s="1"/>
  <c r="O831" i="6"/>
  <c r="M831" i="6" s="1"/>
  <c r="O832" i="6"/>
  <c r="M832" i="6" s="1"/>
  <c r="O833" i="6"/>
  <c r="M833" i="6" s="1"/>
  <c r="O834" i="6"/>
  <c r="M834" i="6" s="1"/>
  <c r="O835" i="6"/>
  <c r="M835" i="6" s="1"/>
  <c r="O836" i="6"/>
  <c r="M836" i="6" s="1"/>
  <c r="O837" i="6"/>
  <c r="M837" i="6" s="1"/>
  <c r="O838" i="6"/>
  <c r="M838" i="6" s="1"/>
  <c r="O839" i="6"/>
  <c r="M839" i="6" s="1"/>
  <c r="O840" i="6"/>
  <c r="M840" i="6" s="1"/>
  <c r="O841" i="6"/>
  <c r="M841" i="6" s="1"/>
  <c r="O842" i="6"/>
  <c r="M842" i="6" s="1"/>
  <c r="O843" i="6"/>
  <c r="M843" i="6" s="1"/>
  <c r="O844" i="6"/>
  <c r="M844" i="6" s="1"/>
  <c r="O845" i="6"/>
  <c r="M845" i="6" s="1"/>
  <c r="O846" i="6"/>
  <c r="M846" i="6" s="1"/>
  <c r="O847" i="6"/>
  <c r="M847" i="6" s="1"/>
  <c r="O848" i="6"/>
  <c r="M848" i="6" s="1"/>
  <c r="O849" i="6"/>
  <c r="M849" i="6" s="1"/>
  <c r="O850" i="6"/>
  <c r="M850" i="6" s="1"/>
  <c r="O851" i="6"/>
  <c r="M851" i="6" s="1"/>
  <c r="O852" i="6"/>
  <c r="M852" i="6" s="1"/>
  <c r="O853" i="6"/>
  <c r="M853" i="6" s="1"/>
  <c r="O854" i="6"/>
  <c r="M854" i="6" s="1"/>
  <c r="O855" i="6"/>
  <c r="M855" i="6" s="1"/>
  <c r="O856" i="6"/>
  <c r="M856" i="6" s="1"/>
  <c r="O857" i="6"/>
  <c r="M857" i="6" s="1"/>
  <c r="O858" i="6"/>
  <c r="M858" i="6" s="1"/>
  <c r="O859" i="6"/>
  <c r="M859" i="6" s="1"/>
  <c r="O860" i="6"/>
  <c r="M860" i="6" s="1"/>
  <c r="O861" i="6"/>
  <c r="M861" i="6" s="1"/>
  <c r="O1197" i="6"/>
  <c r="M1197" i="6" s="1"/>
  <c r="O863" i="6"/>
  <c r="M863" i="6" s="1"/>
  <c r="O864" i="6"/>
  <c r="M864" i="6" s="1"/>
  <c r="O865" i="6"/>
  <c r="M865" i="6" s="1"/>
  <c r="O866" i="6"/>
  <c r="M866" i="6" s="1"/>
  <c r="O867" i="6"/>
  <c r="M867" i="6" s="1"/>
  <c r="O868" i="6"/>
  <c r="M868" i="6" s="1"/>
  <c r="O869" i="6"/>
  <c r="M869" i="6" s="1"/>
  <c r="O870" i="6"/>
  <c r="M870" i="6" s="1"/>
  <c r="O871" i="6"/>
  <c r="M871" i="6" s="1"/>
  <c r="O872" i="6"/>
  <c r="M872" i="6" s="1"/>
  <c r="O873" i="6"/>
  <c r="M873" i="6" s="1"/>
  <c r="O874" i="6"/>
  <c r="M874" i="6" s="1"/>
  <c r="O875" i="6"/>
  <c r="M875" i="6" s="1"/>
  <c r="O876" i="6"/>
  <c r="M876" i="6" s="1"/>
  <c r="O877" i="6"/>
  <c r="M877" i="6" s="1"/>
  <c r="O878" i="6"/>
  <c r="M878" i="6" s="1"/>
  <c r="O879" i="6"/>
  <c r="M879" i="6" s="1"/>
  <c r="O880" i="6"/>
  <c r="M880" i="6" s="1"/>
  <c r="O881" i="6"/>
  <c r="M881" i="6" s="1"/>
  <c r="O882" i="6"/>
  <c r="M882" i="6" s="1"/>
  <c r="O883" i="6"/>
  <c r="M883" i="6" s="1"/>
  <c r="O884" i="6"/>
  <c r="M884" i="6" s="1"/>
  <c r="O885" i="6"/>
  <c r="M885" i="6" s="1"/>
  <c r="O886" i="6"/>
  <c r="M886" i="6" s="1"/>
  <c r="O887" i="6"/>
  <c r="M887" i="6" s="1"/>
  <c r="O888" i="6"/>
  <c r="M888" i="6" s="1"/>
  <c r="O889" i="6"/>
  <c r="M889" i="6" s="1"/>
  <c r="O890" i="6"/>
  <c r="M890" i="6" s="1"/>
  <c r="O891" i="6"/>
  <c r="M891" i="6" s="1"/>
  <c r="O892" i="6"/>
  <c r="M892" i="6" s="1"/>
  <c r="O893" i="6"/>
  <c r="M893" i="6" s="1"/>
  <c r="O894" i="6"/>
  <c r="M894" i="6" s="1"/>
  <c r="O895" i="6"/>
  <c r="M895" i="6" s="1"/>
  <c r="O896" i="6"/>
  <c r="M896" i="6" s="1"/>
  <c r="O897" i="6"/>
  <c r="M897" i="6" s="1"/>
  <c r="O898" i="6"/>
  <c r="M898" i="6" s="1"/>
  <c r="O899" i="6"/>
  <c r="M899" i="6" s="1"/>
  <c r="O900" i="6"/>
  <c r="M900" i="6" s="1"/>
  <c r="O901" i="6"/>
  <c r="M901" i="6" s="1"/>
  <c r="O902" i="6"/>
  <c r="M902" i="6" s="1"/>
  <c r="O903" i="6"/>
  <c r="M903" i="6" s="1"/>
  <c r="O904" i="6"/>
  <c r="M904" i="6" s="1"/>
  <c r="O905" i="6"/>
  <c r="M905" i="6" s="1"/>
  <c r="O906" i="6"/>
  <c r="M906" i="6" s="1"/>
  <c r="O907" i="6"/>
  <c r="M907" i="6" s="1"/>
  <c r="O908" i="6"/>
  <c r="M908" i="6" s="1"/>
  <c r="O909" i="6"/>
  <c r="M909" i="6" s="1"/>
  <c r="O910" i="6"/>
  <c r="M910" i="6" s="1"/>
  <c r="O911" i="6"/>
  <c r="M911" i="6" s="1"/>
  <c r="O912" i="6"/>
  <c r="M912" i="6" s="1"/>
  <c r="O913" i="6"/>
  <c r="M913" i="6" s="1"/>
  <c r="O914" i="6"/>
  <c r="M914" i="6" s="1"/>
  <c r="O915" i="6"/>
  <c r="M915" i="6" s="1"/>
  <c r="O916" i="6"/>
  <c r="M916" i="6" s="1"/>
  <c r="O917" i="6"/>
  <c r="M917" i="6" s="1"/>
  <c r="O918" i="6"/>
  <c r="M918" i="6" s="1"/>
  <c r="O919" i="6"/>
  <c r="M919" i="6" s="1"/>
  <c r="O920" i="6"/>
  <c r="M920" i="6" s="1"/>
  <c r="O921" i="6"/>
  <c r="M921" i="6" s="1"/>
  <c r="O922" i="6"/>
  <c r="M922" i="6" s="1"/>
  <c r="O923" i="6"/>
  <c r="M923" i="6" s="1"/>
  <c r="O924" i="6"/>
  <c r="M924" i="6" s="1"/>
  <c r="O925" i="6"/>
  <c r="M925" i="6" s="1"/>
  <c r="O926" i="6"/>
  <c r="M926" i="6" s="1"/>
  <c r="O927" i="6"/>
  <c r="M927" i="6" s="1"/>
  <c r="O928" i="6"/>
  <c r="M928" i="6" s="1"/>
  <c r="O929" i="6"/>
  <c r="M929" i="6" s="1"/>
  <c r="O930" i="6"/>
  <c r="M930" i="6" s="1"/>
  <c r="O931" i="6"/>
  <c r="M931" i="6" s="1"/>
  <c r="O932" i="6"/>
  <c r="M932" i="6" s="1"/>
  <c r="O933" i="6"/>
  <c r="M933" i="6" s="1"/>
  <c r="O934" i="6"/>
  <c r="M934" i="6" s="1"/>
  <c r="O935" i="6"/>
  <c r="M935" i="6" s="1"/>
  <c r="O936" i="6"/>
  <c r="M936" i="6" s="1"/>
  <c r="O937" i="6"/>
  <c r="M937" i="6" s="1"/>
  <c r="O938" i="6"/>
  <c r="M938" i="6" s="1"/>
  <c r="O939" i="6"/>
  <c r="M939" i="6" s="1"/>
  <c r="O940" i="6"/>
  <c r="M940" i="6" s="1"/>
  <c r="O941" i="6"/>
  <c r="M941" i="6" s="1"/>
  <c r="O942" i="6"/>
  <c r="M942" i="6" s="1"/>
  <c r="O943" i="6"/>
  <c r="M943" i="6" s="1"/>
  <c r="O944" i="6"/>
  <c r="M944" i="6" s="1"/>
  <c r="O945" i="6"/>
  <c r="M945" i="6" s="1"/>
  <c r="O946" i="6"/>
  <c r="M946" i="6" s="1"/>
  <c r="O752" i="6"/>
  <c r="M752" i="6" s="1"/>
  <c r="O948" i="6"/>
  <c r="M948" i="6" s="1"/>
  <c r="O949" i="6"/>
  <c r="M949" i="6" s="1"/>
  <c r="O950" i="6"/>
  <c r="M950" i="6" s="1"/>
  <c r="O951" i="6"/>
  <c r="M951" i="6" s="1"/>
  <c r="O952" i="6"/>
  <c r="M952" i="6" s="1"/>
  <c r="O953" i="6"/>
  <c r="M953" i="6" s="1"/>
  <c r="O954" i="6"/>
  <c r="M954" i="6" s="1"/>
  <c r="O955" i="6"/>
  <c r="M955" i="6" s="1"/>
  <c r="O956" i="6"/>
  <c r="M956" i="6" s="1"/>
  <c r="O957" i="6"/>
  <c r="M957" i="6" s="1"/>
  <c r="O958" i="6"/>
  <c r="M958" i="6" s="1"/>
  <c r="O959" i="6"/>
  <c r="M959" i="6" s="1"/>
  <c r="O960" i="6"/>
  <c r="M960" i="6" s="1"/>
  <c r="O961" i="6"/>
  <c r="M961" i="6" s="1"/>
  <c r="O962" i="6"/>
  <c r="M962" i="6" s="1"/>
  <c r="O963" i="6"/>
  <c r="M963" i="6" s="1"/>
  <c r="O964" i="6"/>
  <c r="M964" i="6" s="1"/>
  <c r="O965" i="6"/>
  <c r="M965" i="6" s="1"/>
  <c r="O966" i="6"/>
  <c r="M966" i="6" s="1"/>
  <c r="O967" i="6"/>
  <c r="M967" i="6" s="1"/>
  <c r="O968" i="6"/>
  <c r="M968" i="6" s="1"/>
  <c r="O969" i="6"/>
  <c r="M969" i="6" s="1"/>
  <c r="O970" i="6"/>
  <c r="M970" i="6" s="1"/>
  <c r="O971" i="6"/>
  <c r="M971" i="6" s="1"/>
  <c r="O972" i="6"/>
  <c r="M972" i="6" s="1"/>
  <c r="O973" i="6"/>
  <c r="M973" i="6" s="1"/>
  <c r="O974" i="6"/>
  <c r="M974" i="6" s="1"/>
  <c r="O975" i="6"/>
  <c r="M975" i="6" s="1"/>
  <c r="O976" i="6"/>
  <c r="M976" i="6" s="1"/>
  <c r="O977" i="6"/>
  <c r="M977" i="6" s="1"/>
  <c r="O978" i="6"/>
  <c r="M978" i="6" s="1"/>
  <c r="O979" i="6"/>
  <c r="M979" i="6" s="1"/>
  <c r="O980" i="6"/>
  <c r="M980" i="6" s="1"/>
  <c r="O981" i="6"/>
  <c r="M981" i="6" s="1"/>
  <c r="O982" i="6"/>
  <c r="M982" i="6" s="1"/>
  <c r="O983" i="6"/>
  <c r="M983" i="6" s="1"/>
  <c r="O984" i="6"/>
  <c r="M984" i="6" s="1"/>
  <c r="O985" i="6"/>
  <c r="M985" i="6" s="1"/>
  <c r="O986" i="6"/>
  <c r="M986" i="6" s="1"/>
  <c r="O987" i="6"/>
  <c r="M987" i="6" s="1"/>
  <c r="O988" i="6"/>
  <c r="M988" i="6" s="1"/>
  <c r="O989" i="6"/>
  <c r="M989" i="6" s="1"/>
  <c r="O990" i="6"/>
  <c r="M990" i="6" s="1"/>
  <c r="O991" i="6"/>
  <c r="M991" i="6" s="1"/>
  <c r="O992" i="6"/>
  <c r="M992" i="6" s="1"/>
  <c r="O993" i="6"/>
  <c r="M993" i="6" s="1"/>
  <c r="O994" i="6"/>
  <c r="M994" i="6" s="1"/>
  <c r="O995" i="6"/>
  <c r="M995" i="6" s="1"/>
  <c r="O996" i="6"/>
  <c r="M996" i="6" s="1"/>
  <c r="O997" i="6"/>
  <c r="M997" i="6" s="1"/>
  <c r="O998" i="6"/>
  <c r="M998" i="6" s="1"/>
  <c r="O999" i="6"/>
  <c r="M999" i="6" s="1"/>
  <c r="O1000" i="6"/>
  <c r="M1000" i="6" s="1"/>
  <c r="O1001" i="6"/>
  <c r="M1001" i="6" s="1"/>
  <c r="O1002" i="6"/>
  <c r="M1002" i="6" s="1"/>
  <c r="O1003" i="6"/>
  <c r="M1003" i="6" s="1"/>
  <c r="O1004" i="6"/>
  <c r="M1004" i="6" s="1"/>
  <c r="O1005" i="6"/>
  <c r="M1005" i="6" s="1"/>
  <c r="O1006" i="6"/>
  <c r="M1006" i="6" s="1"/>
  <c r="O1007" i="6"/>
  <c r="M1007" i="6" s="1"/>
  <c r="O1008" i="6"/>
  <c r="M1008" i="6" s="1"/>
  <c r="O1009" i="6"/>
  <c r="M1009" i="6" s="1"/>
  <c r="O1010" i="6"/>
  <c r="M1010" i="6" s="1"/>
  <c r="O1011" i="6"/>
  <c r="M1011" i="6" s="1"/>
  <c r="O1012" i="6"/>
  <c r="M1012" i="6" s="1"/>
  <c r="O1013" i="6"/>
  <c r="M1013" i="6" s="1"/>
  <c r="O1014" i="6"/>
  <c r="M1014" i="6" s="1"/>
  <c r="O1015" i="6"/>
  <c r="M1015" i="6" s="1"/>
  <c r="O1016" i="6"/>
  <c r="M1016" i="6" s="1"/>
  <c r="O1017" i="6"/>
  <c r="M1017" i="6" s="1"/>
  <c r="O1018" i="6"/>
  <c r="M1018" i="6" s="1"/>
  <c r="O1019" i="6"/>
  <c r="M1019" i="6" s="1"/>
  <c r="O1020" i="6"/>
  <c r="M1020" i="6" s="1"/>
  <c r="O1021" i="6"/>
  <c r="M1021" i="6" s="1"/>
  <c r="O1022" i="6"/>
  <c r="M1022" i="6" s="1"/>
  <c r="O1023" i="6"/>
  <c r="M1023" i="6" s="1"/>
  <c r="O1024" i="6"/>
  <c r="M1024" i="6" s="1"/>
  <c r="O1025" i="6"/>
  <c r="M1025" i="6" s="1"/>
  <c r="O1026" i="6"/>
  <c r="M1026" i="6" s="1"/>
  <c r="O1027" i="6"/>
  <c r="M1027" i="6" s="1"/>
  <c r="O1028" i="6"/>
  <c r="M1028" i="6" s="1"/>
  <c r="O1029" i="6"/>
  <c r="M1029" i="6" s="1"/>
  <c r="O1030" i="6"/>
  <c r="M1030" i="6" s="1"/>
  <c r="O1031" i="6"/>
  <c r="M1031" i="6" s="1"/>
  <c r="O1032" i="6"/>
  <c r="M1032" i="6" s="1"/>
  <c r="O1033" i="6"/>
  <c r="M1033" i="6" s="1"/>
  <c r="O1034" i="6"/>
  <c r="M1034" i="6" s="1"/>
  <c r="O1035" i="6"/>
  <c r="M1035" i="6" s="1"/>
  <c r="O1036" i="6"/>
  <c r="M1036" i="6" s="1"/>
  <c r="O1037" i="6"/>
  <c r="M1037" i="6" s="1"/>
  <c r="O1038" i="6"/>
  <c r="M1038" i="6" s="1"/>
  <c r="O1039" i="6"/>
  <c r="M1039" i="6" s="1"/>
  <c r="O1040" i="6"/>
  <c r="M1040" i="6" s="1"/>
  <c r="O1041" i="6"/>
  <c r="M1041" i="6" s="1"/>
  <c r="O1042" i="6"/>
  <c r="M1042" i="6" s="1"/>
  <c r="O1043" i="6"/>
  <c r="M1043" i="6" s="1"/>
  <c r="O1044" i="6"/>
  <c r="M1044" i="6" s="1"/>
  <c r="O1045" i="6"/>
  <c r="M1045" i="6" s="1"/>
  <c r="O1046" i="6"/>
  <c r="M1046" i="6" s="1"/>
  <c r="O1047" i="6"/>
  <c r="M1047" i="6" s="1"/>
  <c r="O1048" i="6"/>
  <c r="M1048" i="6" s="1"/>
  <c r="O1049" i="6"/>
  <c r="M1049" i="6" s="1"/>
  <c r="O1050" i="6"/>
  <c r="M1050" i="6" s="1"/>
  <c r="O1051" i="6"/>
  <c r="M1051" i="6" s="1"/>
  <c r="O1052" i="6"/>
  <c r="M1052" i="6" s="1"/>
  <c r="O1053" i="6"/>
  <c r="M1053" i="6" s="1"/>
  <c r="O1054" i="6"/>
  <c r="M1054" i="6" s="1"/>
  <c r="O1055" i="6"/>
  <c r="M1055" i="6" s="1"/>
  <c r="O1056" i="6"/>
  <c r="M1056" i="6" s="1"/>
  <c r="O1057" i="6"/>
  <c r="M1057" i="6" s="1"/>
  <c r="O1058" i="6"/>
  <c r="M1058" i="6" s="1"/>
  <c r="O1059" i="6"/>
  <c r="M1059" i="6" s="1"/>
  <c r="O1060" i="6"/>
  <c r="M1060" i="6" s="1"/>
  <c r="O1061" i="6"/>
  <c r="M1061" i="6" s="1"/>
  <c r="O1062" i="6"/>
  <c r="M1062" i="6" s="1"/>
  <c r="O1063" i="6"/>
  <c r="M1063" i="6" s="1"/>
  <c r="O1064" i="6"/>
  <c r="M1064" i="6" s="1"/>
  <c r="O1065" i="6"/>
  <c r="M1065" i="6" s="1"/>
  <c r="O1066" i="6"/>
  <c r="M1066" i="6" s="1"/>
  <c r="O1067" i="6"/>
  <c r="M1067" i="6" s="1"/>
  <c r="O1068" i="6"/>
  <c r="M1068" i="6" s="1"/>
  <c r="O1069" i="6"/>
  <c r="M1069" i="6" s="1"/>
  <c r="O1070" i="6"/>
  <c r="M1070" i="6" s="1"/>
  <c r="O1071" i="6"/>
  <c r="M1071" i="6" s="1"/>
  <c r="O1072" i="6"/>
  <c r="M1072" i="6" s="1"/>
  <c r="O1073" i="6"/>
  <c r="M1073" i="6" s="1"/>
  <c r="O1074" i="6"/>
  <c r="M1074" i="6" s="1"/>
  <c r="O1075" i="6"/>
  <c r="O1076" i="6"/>
  <c r="M1076" i="6" s="1"/>
  <c r="O1077" i="6"/>
  <c r="M1077" i="6" s="1"/>
  <c r="O1078" i="6"/>
  <c r="M1078" i="6" s="1"/>
  <c r="O1079" i="6"/>
  <c r="M1079" i="6" s="1"/>
  <c r="O1080" i="6"/>
  <c r="M1080" i="6" s="1"/>
  <c r="O1081" i="6"/>
  <c r="M1081" i="6" s="1"/>
  <c r="O1082" i="6"/>
  <c r="O1083" i="6"/>
  <c r="O1084" i="6"/>
  <c r="M1084" i="6" s="1"/>
  <c r="O1085" i="6"/>
  <c r="M1085" i="6" s="1"/>
  <c r="O1086" i="6"/>
  <c r="M1086" i="6" s="1"/>
  <c r="O1087" i="6"/>
  <c r="M1087" i="6" s="1"/>
  <c r="O1088" i="6"/>
  <c r="M1088" i="6" s="1"/>
  <c r="O1089" i="6"/>
  <c r="M1089" i="6" s="1"/>
  <c r="O1204" i="6"/>
  <c r="M1204" i="6" s="1"/>
  <c r="O1091" i="6"/>
  <c r="O1092" i="6"/>
  <c r="M1092" i="6" s="1"/>
  <c r="O1093" i="6"/>
  <c r="M1093" i="6" s="1"/>
  <c r="O1094" i="6"/>
  <c r="M1094" i="6" s="1"/>
  <c r="O1095" i="6"/>
  <c r="M1095" i="6" s="1"/>
  <c r="O1096" i="6"/>
  <c r="M1096" i="6" s="1"/>
  <c r="O1097" i="6"/>
  <c r="M1097" i="6" s="1"/>
  <c r="O1098" i="6"/>
  <c r="M1098" i="6" s="1"/>
  <c r="O1099" i="6"/>
  <c r="O1100" i="6"/>
  <c r="M1100" i="6" s="1"/>
  <c r="O1101" i="6"/>
  <c r="M1101" i="6" s="1"/>
  <c r="O1102" i="6"/>
  <c r="M1102" i="6" s="1"/>
  <c r="O1103" i="6"/>
  <c r="O1104" i="6"/>
  <c r="M1104" i="6" s="1"/>
  <c r="O1105" i="6"/>
  <c r="M1105" i="6" s="1"/>
  <c r="O1106" i="6"/>
  <c r="M1106" i="6" s="1"/>
  <c r="O1107" i="6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862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753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2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164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165" i="6"/>
  <c r="L269" i="6"/>
  <c r="L1090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327" i="6"/>
  <c r="L1195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444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445" i="6"/>
  <c r="L446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94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1197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752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204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862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753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2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164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165" i="6"/>
  <c r="K269" i="6"/>
  <c r="K1090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327" i="6"/>
  <c r="K1195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444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445" i="6"/>
  <c r="K446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94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1197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752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204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862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753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2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164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165" i="6"/>
  <c r="J269" i="6"/>
  <c r="J1090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327" i="6"/>
  <c r="J1195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444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445" i="6"/>
  <c r="J446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94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1197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752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204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204" i="6"/>
  <c r="I1204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204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862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753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2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164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165" i="6"/>
  <c r="H269" i="6"/>
  <c r="H1090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327" i="6"/>
  <c r="H1195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444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445" i="6"/>
  <c r="H446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94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1197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752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862" i="6"/>
  <c r="I862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753" i="6"/>
  <c r="I753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24" i="6"/>
  <c r="I12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164" i="6"/>
  <c r="I164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165" i="6"/>
  <c r="I165" i="6" s="1"/>
  <c r="C269" i="6"/>
  <c r="I269" i="6" s="1"/>
  <c r="C1090" i="6"/>
  <c r="I1090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327" i="6"/>
  <c r="I327" i="6" s="1"/>
  <c r="C1195" i="6"/>
  <c r="I1195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444" i="6"/>
  <c r="I444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445" i="6"/>
  <c r="I445" i="6" s="1"/>
  <c r="C446" i="6"/>
  <c r="I446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947" i="6"/>
  <c r="I94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1197" i="6"/>
  <c r="I1197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752" i="6"/>
  <c r="I752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M1125" i="6" l="1"/>
  <c r="M1117" i="6"/>
  <c r="M1150" i="6"/>
  <c r="M1142" i="6"/>
  <c r="M1134" i="6"/>
  <c r="M1230" i="6"/>
  <c r="M1222" i="6"/>
  <c r="M1149" i="6"/>
  <c r="M1141" i="6"/>
  <c r="E1107" i="6"/>
  <c r="M1107" i="6"/>
  <c r="E1083" i="6"/>
  <c r="M1083" i="6"/>
  <c r="E1111" i="6"/>
  <c r="M1111" i="6"/>
  <c r="M1129" i="6"/>
  <c r="M1121" i="6"/>
  <c r="E1146" i="6"/>
  <c r="M1146" i="6"/>
  <c r="E1138" i="6"/>
  <c r="M1138" i="6"/>
  <c r="E1194" i="6"/>
  <c r="M1194" i="6"/>
  <c r="E1242" i="6"/>
  <c r="M1242" i="6"/>
  <c r="E1234" i="6"/>
  <c r="M1234" i="6"/>
  <c r="E1226" i="6"/>
  <c r="M1226" i="6"/>
  <c r="E1338" i="6"/>
  <c r="M1338" i="6"/>
  <c r="E1330" i="6"/>
  <c r="M1330" i="6"/>
  <c r="E1322" i="6"/>
  <c r="M1322" i="6"/>
  <c r="E1314" i="6"/>
  <c r="M1314" i="6"/>
  <c r="E1306" i="6"/>
  <c r="M1306" i="6"/>
  <c r="E1289" i="6"/>
  <c r="M1289" i="6"/>
  <c r="E1281" i="6"/>
  <c r="M1281" i="6"/>
  <c r="E1273" i="6"/>
  <c r="M1273" i="6"/>
  <c r="E1265" i="6"/>
  <c r="M1265" i="6"/>
  <c r="E1257" i="6"/>
  <c r="M1257" i="6"/>
  <c r="E1249" i="6"/>
  <c r="M1249" i="6"/>
  <c r="E1298" i="6"/>
  <c r="M1298" i="6"/>
  <c r="E1099" i="6"/>
  <c r="M1099" i="6"/>
  <c r="E1103" i="6"/>
  <c r="M1103" i="6"/>
  <c r="E1195" i="6"/>
  <c r="M1195" i="6"/>
  <c r="M1128" i="6"/>
  <c r="M1120" i="6"/>
  <c r="M1337" i="6"/>
  <c r="M1329" i="6"/>
  <c r="E1321" i="6"/>
  <c r="M1321" i="6"/>
  <c r="E1313" i="6"/>
  <c r="M1313" i="6"/>
  <c r="M1305" i="6"/>
  <c r="M1288" i="6"/>
  <c r="M1280" i="6"/>
  <c r="M1272" i="6"/>
  <c r="M1264" i="6"/>
  <c r="M1256" i="6"/>
  <c r="M1248" i="6"/>
  <c r="M1297" i="6"/>
  <c r="E1090" i="6"/>
  <c r="M1090" i="6"/>
  <c r="E1127" i="6"/>
  <c r="M1127" i="6"/>
  <c r="E1119" i="6"/>
  <c r="M1119" i="6"/>
  <c r="M1136" i="6"/>
  <c r="E1215" i="6"/>
  <c r="M1215" i="6"/>
  <c r="E1207" i="6"/>
  <c r="M1207" i="6"/>
  <c r="E1199" i="6"/>
  <c r="M1199" i="6"/>
  <c r="E1191" i="6"/>
  <c r="M1191" i="6"/>
  <c r="E1183" i="6"/>
  <c r="M1183" i="6"/>
  <c r="E1175" i="6"/>
  <c r="M1175" i="6"/>
  <c r="M1336" i="6"/>
  <c r="M1328" i="6"/>
  <c r="M1320" i="6"/>
  <c r="M1312" i="6"/>
  <c r="M1295" i="6"/>
  <c r="M1287" i="6"/>
  <c r="M1279" i="6"/>
  <c r="M1271" i="6"/>
  <c r="M1263" i="6"/>
  <c r="M1255" i="6"/>
  <c r="M1247" i="6"/>
  <c r="E1304" i="6"/>
  <c r="M1304" i="6"/>
  <c r="E1108" i="6"/>
  <c r="M1108" i="6"/>
  <c r="E1116" i="6"/>
  <c r="M1116" i="6"/>
  <c r="M1126" i="6"/>
  <c r="M1118" i="6"/>
  <c r="E1151" i="6"/>
  <c r="M1151" i="6"/>
  <c r="E1143" i="6"/>
  <c r="M1143" i="6"/>
  <c r="E1135" i="6"/>
  <c r="M1135" i="6"/>
  <c r="E1154" i="6"/>
  <c r="M1154" i="6"/>
  <c r="E1162" i="6"/>
  <c r="M1162" i="6"/>
  <c r="E1170" i="6"/>
  <c r="M1170" i="6"/>
  <c r="E1239" i="6"/>
  <c r="M1239" i="6"/>
  <c r="E1231" i="6"/>
  <c r="M1231" i="6"/>
  <c r="E1223" i="6"/>
  <c r="M1223" i="6"/>
  <c r="E1335" i="6"/>
  <c r="M1335" i="6"/>
  <c r="E1327" i="6"/>
  <c r="M1327" i="6"/>
  <c r="M1319" i="6"/>
  <c r="M1311" i="6"/>
  <c r="M1294" i="6"/>
  <c r="M1286" i="6"/>
  <c r="M1278" i="6"/>
  <c r="M1270" i="6"/>
  <c r="M1262" i="6"/>
  <c r="M1254" i="6"/>
  <c r="M1246" i="6"/>
  <c r="M1303" i="6"/>
  <c r="E1115" i="6"/>
  <c r="M1115" i="6"/>
  <c r="E1220" i="6"/>
  <c r="M1220" i="6"/>
  <c r="M1334" i="6"/>
  <c r="M1326" i="6"/>
  <c r="M1318" i="6"/>
  <c r="M1310" i="6"/>
  <c r="M1293" i="6"/>
  <c r="M1285" i="6"/>
  <c r="M1277" i="6"/>
  <c r="M1269" i="6"/>
  <c r="M1261" i="6"/>
  <c r="E1253" i="6"/>
  <c r="M1253" i="6"/>
  <c r="M1245" i="6"/>
  <c r="E1302" i="6"/>
  <c r="M1302" i="6"/>
  <c r="E1340" i="6"/>
  <c r="M1340" i="6"/>
  <c r="E1114" i="6"/>
  <c r="M1114" i="6"/>
  <c r="E1124" i="6"/>
  <c r="M1124" i="6"/>
  <c r="E1155" i="6"/>
  <c r="M1155" i="6"/>
  <c r="E1159" i="6"/>
  <c r="M1159" i="6"/>
  <c r="E1163" i="6"/>
  <c r="M1163" i="6"/>
  <c r="E1167" i="6"/>
  <c r="M1167" i="6"/>
  <c r="E1171" i="6"/>
  <c r="M1171" i="6"/>
  <c r="E1212" i="6"/>
  <c r="M1212" i="6"/>
  <c r="E1196" i="6"/>
  <c r="M1196" i="6"/>
  <c r="E1188" i="6"/>
  <c r="M1188" i="6"/>
  <c r="E1180" i="6"/>
  <c r="M1180" i="6"/>
  <c r="M1333" i="6"/>
  <c r="M1325" i="6"/>
  <c r="M1317" i="6"/>
  <c r="M1309" i="6"/>
  <c r="M1292" i="6"/>
  <c r="M1284" i="6"/>
  <c r="M1276" i="6"/>
  <c r="M1268" i="6"/>
  <c r="M1260" i="6"/>
  <c r="M1252" i="6"/>
  <c r="M1244" i="6"/>
  <c r="M1301" i="6"/>
  <c r="E1091" i="6"/>
  <c r="M1091" i="6"/>
  <c r="E1082" i="6"/>
  <c r="M1082" i="6"/>
  <c r="E1123" i="6"/>
  <c r="M1123" i="6"/>
  <c r="E1132" i="6"/>
  <c r="M1132" i="6"/>
  <c r="E1148" i="6"/>
  <c r="M1148" i="6"/>
  <c r="E1140" i="6"/>
  <c r="M1140" i="6"/>
  <c r="E1236" i="6"/>
  <c r="M1236" i="6"/>
  <c r="E1228" i="6"/>
  <c r="M1228" i="6"/>
  <c r="E1219" i="6"/>
  <c r="M1219" i="6"/>
  <c r="E1211" i="6"/>
  <c r="D1211" i="6" s="1"/>
  <c r="M1211" i="6"/>
  <c r="E1203" i="6"/>
  <c r="M1203" i="6"/>
  <c r="E1187" i="6"/>
  <c r="M1187" i="6"/>
  <c r="E1179" i="6"/>
  <c r="M1179" i="6"/>
  <c r="E1332" i="6"/>
  <c r="M1332" i="6"/>
  <c r="E1324" i="6"/>
  <c r="M1324" i="6"/>
  <c r="E1316" i="6"/>
  <c r="M1316" i="6"/>
  <c r="E1308" i="6"/>
  <c r="M1308" i="6"/>
  <c r="M1291" i="6"/>
  <c r="M1283" i="6"/>
  <c r="M1275" i="6"/>
  <c r="M1267" i="6"/>
  <c r="E1259" i="6"/>
  <c r="M1259" i="6"/>
  <c r="E1251" i="6"/>
  <c r="M1251" i="6"/>
  <c r="M1243" i="6"/>
  <c r="M1300" i="6"/>
  <c r="E1075" i="6"/>
  <c r="M1075" i="6"/>
  <c r="E1130" i="6"/>
  <c r="M1130" i="6"/>
  <c r="E1122" i="6"/>
  <c r="M1122" i="6"/>
  <c r="E1131" i="6"/>
  <c r="M1131" i="6"/>
  <c r="E1147" i="6"/>
  <c r="M1147" i="6"/>
  <c r="E1139" i="6"/>
  <c r="M1139" i="6"/>
  <c r="E1156" i="6"/>
  <c r="M1156" i="6"/>
  <c r="E1164" i="6"/>
  <c r="M1164" i="6"/>
  <c r="E1172" i="6"/>
  <c r="M1172" i="6"/>
  <c r="E1235" i="6"/>
  <c r="M1235" i="6"/>
  <c r="E1227" i="6"/>
  <c r="M1227" i="6"/>
  <c r="E1218" i="6"/>
  <c r="M1218" i="6"/>
  <c r="E1210" i="6"/>
  <c r="M1210" i="6"/>
  <c r="E1202" i="6"/>
  <c r="M1202" i="6"/>
  <c r="E1186" i="6"/>
  <c r="M1186" i="6"/>
  <c r="E1178" i="6"/>
  <c r="M1178" i="6"/>
  <c r="E1339" i="6"/>
  <c r="M1339" i="6"/>
  <c r="E1331" i="6"/>
  <c r="M1331" i="6"/>
  <c r="E1323" i="6"/>
  <c r="M1323" i="6"/>
  <c r="E1315" i="6"/>
  <c r="M1315" i="6"/>
  <c r="E1307" i="6"/>
  <c r="M1307" i="6"/>
  <c r="E1290" i="6"/>
  <c r="M1290" i="6"/>
  <c r="M1282" i="6"/>
  <c r="M1274" i="6"/>
  <c r="M1266" i="6"/>
  <c r="E1258" i="6"/>
  <c r="M1258" i="6"/>
  <c r="E1250" i="6"/>
  <c r="M1250" i="6"/>
  <c r="M1296" i="6"/>
  <c r="M1299" i="6"/>
  <c r="E786" i="6"/>
  <c r="E266" i="6"/>
  <c r="D266" i="6" s="1"/>
  <c r="E466" i="6"/>
  <c r="E1010" i="6"/>
  <c r="E970" i="6"/>
  <c r="E1064" i="6"/>
  <c r="E1024" i="6"/>
  <c r="E968" i="6"/>
  <c r="E880" i="6"/>
  <c r="E776" i="6"/>
  <c r="E624" i="6"/>
  <c r="E288" i="6"/>
  <c r="D288" i="6" s="1"/>
  <c r="E1106" i="6"/>
  <c r="E1098" i="6"/>
  <c r="E1204" i="6"/>
  <c r="E608" i="6"/>
  <c r="E1072" i="6"/>
  <c r="E1032" i="6"/>
  <c r="E984" i="6"/>
  <c r="E944" i="6"/>
  <c r="E904" i="6"/>
  <c r="E848" i="6"/>
  <c r="E792" i="6"/>
  <c r="D792" i="6" s="1"/>
  <c r="E720" i="6"/>
  <c r="E680" i="6"/>
  <c r="E648" i="6"/>
  <c r="E600" i="6"/>
  <c r="E560" i="6"/>
  <c r="E528" i="6"/>
  <c r="E472" i="6"/>
  <c r="E440" i="6"/>
  <c r="E408" i="6"/>
  <c r="E360" i="6"/>
  <c r="D360" i="6" s="1"/>
  <c r="E328" i="6"/>
  <c r="E296" i="6"/>
  <c r="E256" i="6"/>
  <c r="E216" i="6"/>
  <c r="D216" i="6" s="1"/>
  <c r="E168" i="6"/>
  <c r="E136" i="6"/>
  <c r="D136" i="6" s="1"/>
  <c r="E104" i="6"/>
  <c r="E80" i="6"/>
  <c r="E64" i="6"/>
  <c r="E48" i="6"/>
  <c r="D48" i="6" s="1"/>
  <c r="E32" i="6"/>
  <c r="E1096" i="6"/>
  <c r="E1048" i="6"/>
  <c r="E1016" i="6"/>
  <c r="E976" i="6"/>
  <c r="E920" i="6"/>
  <c r="D920" i="6" s="1"/>
  <c r="E896" i="6"/>
  <c r="E856" i="6"/>
  <c r="D856" i="6" s="1"/>
  <c r="E840" i="6"/>
  <c r="E808" i="6"/>
  <c r="E768" i="6"/>
  <c r="E744" i="6"/>
  <c r="D744" i="6" s="1"/>
  <c r="E704" i="6"/>
  <c r="D704" i="6" s="1"/>
  <c r="E672" i="6"/>
  <c r="E632" i="6"/>
  <c r="E568" i="6"/>
  <c r="D568" i="6" s="1"/>
  <c r="E520" i="6"/>
  <c r="E496" i="6"/>
  <c r="D496" i="6" s="1"/>
  <c r="E464" i="6"/>
  <c r="E432" i="6"/>
  <c r="D432" i="6" s="1"/>
  <c r="E384" i="6"/>
  <c r="E336" i="6"/>
  <c r="E304" i="6"/>
  <c r="E248" i="6"/>
  <c r="E208" i="6"/>
  <c r="E184" i="6"/>
  <c r="E152" i="6"/>
  <c r="E96" i="6"/>
  <c r="D96" i="6" s="1"/>
  <c r="E1080" i="6"/>
  <c r="D1080" i="6" s="1"/>
  <c r="E1008" i="6"/>
  <c r="D1008" i="6" s="1"/>
  <c r="E936" i="6"/>
  <c r="E872" i="6"/>
  <c r="E824" i="6"/>
  <c r="E760" i="6"/>
  <c r="E712" i="6"/>
  <c r="E656" i="6"/>
  <c r="D656" i="6" s="1"/>
  <c r="E592" i="6"/>
  <c r="E544" i="6"/>
  <c r="E480" i="6"/>
  <c r="E376" i="6"/>
  <c r="E240" i="6"/>
  <c r="E1104" i="6"/>
  <c r="E1040" i="6"/>
  <c r="E992" i="6"/>
  <c r="E952" i="6"/>
  <c r="E912" i="6"/>
  <c r="E864" i="6"/>
  <c r="E816" i="6"/>
  <c r="E784" i="6"/>
  <c r="E736" i="6"/>
  <c r="E688" i="6"/>
  <c r="E640" i="6"/>
  <c r="D640" i="6" s="1"/>
  <c r="E584" i="6"/>
  <c r="E552" i="6"/>
  <c r="E512" i="6"/>
  <c r="E488" i="6"/>
  <c r="E456" i="6"/>
  <c r="E416" i="6"/>
  <c r="E392" i="6"/>
  <c r="E368" i="6"/>
  <c r="D368" i="6" s="1"/>
  <c r="E344" i="6"/>
  <c r="E320" i="6"/>
  <c r="E272" i="6"/>
  <c r="E232" i="6"/>
  <c r="E192" i="6"/>
  <c r="E128" i="6"/>
  <c r="E1100" i="6"/>
  <c r="E1092" i="6"/>
  <c r="D1092" i="6" s="1"/>
  <c r="E1084" i="6"/>
  <c r="E1076" i="6"/>
  <c r="E1068" i="6"/>
  <c r="E1060" i="6"/>
  <c r="E1052" i="6"/>
  <c r="E1044" i="6"/>
  <c r="E1036" i="6"/>
  <c r="E1028" i="6"/>
  <c r="D1028" i="6" s="1"/>
  <c r="E1020" i="6"/>
  <c r="E1012" i="6"/>
  <c r="D1012" i="6" s="1"/>
  <c r="E1004" i="6"/>
  <c r="D1004" i="6" s="1"/>
  <c r="E996" i="6"/>
  <c r="D996" i="6" s="1"/>
  <c r="E988" i="6"/>
  <c r="E980" i="6"/>
  <c r="E972" i="6"/>
  <c r="E964" i="6"/>
  <c r="D964" i="6" s="1"/>
  <c r="E956" i="6"/>
  <c r="E948" i="6"/>
  <c r="E940" i="6"/>
  <c r="E932" i="6"/>
  <c r="E924" i="6"/>
  <c r="E916" i="6"/>
  <c r="E908" i="6"/>
  <c r="E900" i="6"/>
  <c r="D900" i="6" s="1"/>
  <c r="E892" i="6"/>
  <c r="E884" i="6"/>
  <c r="E876" i="6"/>
  <c r="E868" i="6"/>
  <c r="E860" i="6"/>
  <c r="E852" i="6"/>
  <c r="E844" i="6"/>
  <c r="E836" i="6"/>
  <c r="D836" i="6" s="1"/>
  <c r="E828" i="6"/>
  <c r="E820" i="6"/>
  <c r="E812" i="6"/>
  <c r="E804" i="6"/>
  <c r="E796" i="6"/>
  <c r="E788" i="6"/>
  <c r="E780" i="6"/>
  <c r="E772" i="6"/>
  <c r="D772" i="6" s="1"/>
  <c r="E764" i="6"/>
  <c r="E756" i="6"/>
  <c r="E748" i="6"/>
  <c r="E740" i="6"/>
  <c r="E732" i="6"/>
  <c r="E724" i="6"/>
  <c r="E716" i="6"/>
  <c r="E708" i="6"/>
  <c r="D708" i="6" s="1"/>
  <c r="E700" i="6"/>
  <c r="E692" i="6"/>
  <c r="E1088" i="6"/>
  <c r="E1056" i="6"/>
  <c r="E1000" i="6"/>
  <c r="E960" i="6"/>
  <c r="E928" i="6"/>
  <c r="E888" i="6"/>
  <c r="D888" i="6" s="1"/>
  <c r="E832" i="6"/>
  <c r="E800" i="6"/>
  <c r="D800" i="6" s="1"/>
  <c r="E445" i="6"/>
  <c r="E728" i="6"/>
  <c r="D728" i="6" s="1"/>
  <c r="E696" i="6"/>
  <c r="E664" i="6"/>
  <c r="E616" i="6"/>
  <c r="E576" i="6"/>
  <c r="D576" i="6" s="1"/>
  <c r="E536" i="6"/>
  <c r="E504" i="6"/>
  <c r="E448" i="6"/>
  <c r="D448" i="6" s="1"/>
  <c r="E424" i="6"/>
  <c r="E400" i="6"/>
  <c r="E352" i="6"/>
  <c r="E312" i="6"/>
  <c r="E280" i="6"/>
  <c r="D280" i="6" s="1"/>
  <c r="E264" i="6"/>
  <c r="E224" i="6"/>
  <c r="E200" i="6"/>
  <c r="D200" i="6" s="1"/>
  <c r="E176" i="6"/>
  <c r="E160" i="6"/>
  <c r="E144" i="6"/>
  <c r="E120" i="6"/>
  <c r="E112" i="6"/>
  <c r="D112" i="6" s="1"/>
  <c r="E88" i="6"/>
  <c r="E72" i="6"/>
  <c r="E56" i="6"/>
  <c r="E40" i="6"/>
  <c r="E24" i="6"/>
  <c r="E16" i="6"/>
  <c r="E8" i="6"/>
  <c r="E1101" i="6"/>
  <c r="D1101" i="6" s="1"/>
  <c r="E1093" i="6"/>
  <c r="E1085" i="6"/>
  <c r="D1085" i="6" s="1"/>
  <c r="E1077" i="6"/>
  <c r="D1077" i="6" s="1"/>
  <c r="E1069" i="6"/>
  <c r="E1061" i="6"/>
  <c r="E1053" i="6"/>
  <c r="E1045" i="6"/>
  <c r="E1037" i="6"/>
  <c r="D1037" i="6" s="1"/>
  <c r="E1029" i="6"/>
  <c r="D1029" i="6" s="1"/>
  <c r="E1021" i="6"/>
  <c r="E1013" i="6"/>
  <c r="E1005" i="6"/>
  <c r="E997" i="6"/>
  <c r="E989" i="6"/>
  <c r="E981" i="6"/>
  <c r="E973" i="6"/>
  <c r="D973" i="6" s="1"/>
  <c r="E965" i="6"/>
  <c r="E957" i="6"/>
  <c r="E949" i="6"/>
  <c r="E941" i="6"/>
  <c r="E933" i="6"/>
  <c r="E925" i="6"/>
  <c r="E917" i="6"/>
  <c r="E909" i="6"/>
  <c r="D909" i="6" s="1"/>
  <c r="E901" i="6"/>
  <c r="E893" i="6"/>
  <c r="E885" i="6"/>
  <c r="E877" i="6"/>
  <c r="E869" i="6"/>
  <c r="E861" i="6"/>
  <c r="E853" i="6"/>
  <c r="E845" i="6"/>
  <c r="D845" i="6" s="1"/>
  <c r="E837" i="6"/>
  <c r="E829" i="6"/>
  <c r="E821" i="6"/>
  <c r="E813" i="6"/>
  <c r="E805" i="6"/>
  <c r="E797" i="6"/>
  <c r="E789" i="6"/>
  <c r="E781" i="6"/>
  <c r="D781" i="6" s="1"/>
  <c r="E773" i="6"/>
  <c r="E765" i="6"/>
  <c r="D765" i="6" s="1"/>
  <c r="E757" i="6"/>
  <c r="E749" i="6"/>
  <c r="E741" i="6"/>
  <c r="E733" i="6"/>
  <c r="E725" i="6"/>
  <c r="E717" i="6"/>
  <c r="E709" i="6"/>
  <c r="E701" i="6"/>
  <c r="E693" i="6"/>
  <c r="E685" i="6"/>
  <c r="D685" i="6" s="1"/>
  <c r="E677" i="6"/>
  <c r="E669" i="6"/>
  <c r="E661" i="6"/>
  <c r="E653" i="6"/>
  <c r="D653" i="6" s="1"/>
  <c r="E645" i="6"/>
  <c r="E637" i="6"/>
  <c r="E629" i="6"/>
  <c r="E621" i="6"/>
  <c r="E613" i="6"/>
  <c r="E605" i="6"/>
  <c r="D605" i="6" s="1"/>
  <c r="E597" i="6"/>
  <c r="E589" i="6"/>
  <c r="D589" i="6" s="1"/>
  <c r="E581" i="6"/>
  <c r="E573" i="6"/>
  <c r="E565" i="6"/>
  <c r="D565" i="6" s="1"/>
  <c r="E557" i="6"/>
  <c r="E549" i="6"/>
  <c r="E541" i="6"/>
  <c r="E533" i="6"/>
  <c r="E525" i="6"/>
  <c r="D525" i="6" s="1"/>
  <c r="E517" i="6"/>
  <c r="E509" i="6"/>
  <c r="D509" i="6" s="1"/>
  <c r="E501" i="6"/>
  <c r="D501" i="6" s="1"/>
  <c r="E493" i="6"/>
  <c r="E485" i="6"/>
  <c r="E477" i="6"/>
  <c r="E469" i="6"/>
  <c r="E461" i="6"/>
  <c r="D461" i="6" s="1"/>
  <c r="E453" i="6"/>
  <c r="E269" i="6"/>
  <c r="D269" i="6" s="1"/>
  <c r="E437" i="6"/>
  <c r="D437" i="6" s="1"/>
  <c r="E429" i="6"/>
  <c r="E421" i="6"/>
  <c r="E413" i="6"/>
  <c r="E405" i="6"/>
  <c r="E397" i="6"/>
  <c r="D397" i="6" s="1"/>
  <c r="E389" i="6"/>
  <c r="E381" i="6"/>
  <c r="E373" i="6"/>
  <c r="E365" i="6"/>
  <c r="E357" i="6"/>
  <c r="E349" i="6"/>
  <c r="E341" i="6"/>
  <c r="E333" i="6"/>
  <c r="D333" i="6" s="1"/>
  <c r="E325" i="6"/>
  <c r="E317" i="6"/>
  <c r="E309" i="6"/>
  <c r="E301" i="6"/>
  <c r="E293" i="6"/>
  <c r="E285" i="6"/>
  <c r="D285" i="6" s="1"/>
  <c r="E277" i="6"/>
  <c r="E164" i="6"/>
  <c r="D164" i="6" s="1"/>
  <c r="E261" i="6"/>
  <c r="E253" i="6"/>
  <c r="E245" i="6"/>
  <c r="E237" i="6"/>
  <c r="E229" i="6"/>
  <c r="E221" i="6"/>
  <c r="E213" i="6"/>
  <c r="E205" i="6"/>
  <c r="E197" i="6"/>
  <c r="E189" i="6"/>
  <c r="E181" i="6"/>
  <c r="E173" i="6"/>
  <c r="E862" i="6"/>
  <c r="D862" i="6" s="1"/>
  <c r="E157" i="6"/>
  <c r="E149" i="6"/>
  <c r="E141" i="6"/>
  <c r="D141" i="6" s="1"/>
  <c r="E133" i="6"/>
  <c r="E125" i="6"/>
  <c r="E117" i="6"/>
  <c r="E109" i="6"/>
  <c r="E101" i="6"/>
  <c r="E93" i="6"/>
  <c r="D93" i="6" s="1"/>
  <c r="E85" i="6"/>
  <c r="E77" i="6"/>
  <c r="D77" i="6" s="1"/>
  <c r="E69" i="6"/>
  <c r="E61" i="6"/>
  <c r="E53" i="6"/>
  <c r="E45" i="6"/>
  <c r="D45" i="6" s="1"/>
  <c r="E37" i="6"/>
  <c r="E29" i="6"/>
  <c r="E21" i="6"/>
  <c r="E13" i="6"/>
  <c r="D13" i="6" s="1"/>
  <c r="E5" i="6"/>
  <c r="E1126" i="6"/>
  <c r="D1126" i="6" s="1"/>
  <c r="E1118" i="6"/>
  <c r="E1158" i="6"/>
  <c r="D1158" i="6" s="1"/>
  <c r="E1166" i="6"/>
  <c r="E1174" i="6"/>
  <c r="E607" i="6"/>
  <c r="E684" i="6"/>
  <c r="D684" i="6" s="1"/>
  <c r="E668" i="6"/>
  <c r="D668" i="6" s="1"/>
  <c r="E652" i="6"/>
  <c r="D652" i="6" s="1"/>
  <c r="E644" i="6"/>
  <c r="D644" i="6" s="1"/>
  <c r="E628" i="6"/>
  <c r="E612" i="6"/>
  <c r="D612" i="6" s="1"/>
  <c r="E604" i="6"/>
  <c r="E588" i="6"/>
  <c r="D588" i="6" s="1"/>
  <c r="E572" i="6"/>
  <c r="D572" i="6" s="1"/>
  <c r="E556" i="6"/>
  <c r="E540" i="6"/>
  <c r="E524" i="6"/>
  <c r="E508" i="6"/>
  <c r="D508" i="6" s="1"/>
  <c r="E492" i="6"/>
  <c r="E484" i="6"/>
  <c r="E468" i="6"/>
  <c r="E452" i="6"/>
  <c r="D452" i="6" s="1"/>
  <c r="E436" i="6"/>
  <c r="D436" i="6" s="1"/>
  <c r="E420" i="6"/>
  <c r="D420" i="6" s="1"/>
  <c r="E396" i="6"/>
  <c r="E372" i="6"/>
  <c r="E356" i="6"/>
  <c r="D356" i="6" s="1"/>
  <c r="E348" i="6"/>
  <c r="E324" i="6"/>
  <c r="E300" i="6"/>
  <c r="D300" i="6" s="1"/>
  <c r="E284" i="6"/>
  <c r="E268" i="6"/>
  <c r="E252" i="6"/>
  <c r="E236" i="6"/>
  <c r="D236" i="6" s="1"/>
  <c r="E220" i="6"/>
  <c r="E196" i="6"/>
  <c r="D196" i="6" s="1"/>
  <c r="E180" i="6"/>
  <c r="E124" i="6"/>
  <c r="D124" i="6" s="1"/>
  <c r="E156" i="6"/>
  <c r="E140" i="6"/>
  <c r="E753" i="6"/>
  <c r="E108" i="6"/>
  <c r="E92" i="6"/>
  <c r="D92" i="6" s="1"/>
  <c r="E76" i="6"/>
  <c r="E68" i="6"/>
  <c r="E52" i="6"/>
  <c r="E28" i="6"/>
  <c r="E1125" i="6"/>
  <c r="D1125" i="6" s="1"/>
  <c r="E1117" i="6"/>
  <c r="E1150" i="6"/>
  <c r="E1142" i="6"/>
  <c r="E1134" i="6"/>
  <c r="E503" i="6"/>
  <c r="D503" i="6" s="1"/>
  <c r="E676" i="6"/>
  <c r="D676" i="6" s="1"/>
  <c r="E660" i="6"/>
  <c r="D660" i="6" s="1"/>
  <c r="E636" i="6"/>
  <c r="E620" i="6"/>
  <c r="E596" i="6"/>
  <c r="E580" i="6"/>
  <c r="E564" i="6"/>
  <c r="E548" i="6"/>
  <c r="E532" i="6"/>
  <c r="D532" i="6" s="1"/>
  <c r="E516" i="6"/>
  <c r="D516" i="6" s="1"/>
  <c r="E500" i="6"/>
  <c r="D500" i="6" s="1"/>
  <c r="E476" i="6"/>
  <c r="E460" i="6"/>
  <c r="E165" i="6"/>
  <c r="E428" i="6"/>
  <c r="D428" i="6" s="1"/>
  <c r="E412" i="6"/>
  <c r="E404" i="6"/>
  <c r="D404" i="6" s="1"/>
  <c r="E388" i="6"/>
  <c r="E380" i="6"/>
  <c r="E364" i="6"/>
  <c r="D364" i="6" s="1"/>
  <c r="E340" i="6"/>
  <c r="E332" i="6"/>
  <c r="E316" i="6"/>
  <c r="E308" i="6"/>
  <c r="E292" i="6"/>
  <c r="D292" i="6" s="1"/>
  <c r="E276" i="6"/>
  <c r="E260" i="6"/>
  <c r="E244" i="6"/>
  <c r="E228" i="6"/>
  <c r="D228" i="6" s="1"/>
  <c r="E212" i="6"/>
  <c r="E204" i="6"/>
  <c r="E188" i="6"/>
  <c r="E172" i="6"/>
  <c r="D172" i="6" s="1"/>
  <c r="E148" i="6"/>
  <c r="E132" i="6"/>
  <c r="E116" i="6"/>
  <c r="D116" i="6" s="1"/>
  <c r="E100" i="6"/>
  <c r="D100" i="6" s="1"/>
  <c r="E84" i="6"/>
  <c r="E60" i="6"/>
  <c r="E44" i="6"/>
  <c r="E36" i="6"/>
  <c r="D36" i="6" s="1"/>
  <c r="E20" i="6"/>
  <c r="E12" i="6"/>
  <c r="E4" i="6"/>
  <c r="D4" i="6" s="1"/>
  <c r="E1067" i="6"/>
  <c r="E1059" i="6"/>
  <c r="E1051" i="6"/>
  <c r="D1051" i="6" s="1"/>
  <c r="E1043" i="6"/>
  <c r="E1035" i="6"/>
  <c r="D1035" i="6" s="1"/>
  <c r="E1027" i="6"/>
  <c r="E1019" i="6"/>
  <c r="D1019" i="6" s="1"/>
  <c r="E1011" i="6"/>
  <c r="D1011" i="6" s="1"/>
  <c r="E1003" i="6"/>
  <c r="D1003" i="6" s="1"/>
  <c r="E995" i="6"/>
  <c r="D995" i="6" s="1"/>
  <c r="E987" i="6"/>
  <c r="E979" i="6"/>
  <c r="D979" i="6" s="1"/>
  <c r="E971" i="6"/>
  <c r="E963" i="6"/>
  <c r="E955" i="6"/>
  <c r="E752" i="6"/>
  <c r="D752" i="6" s="1"/>
  <c r="E939" i="6"/>
  <c r="E931" i="6"/>
  <c r="E923" i="6"/>
  <c r="D923" i="6" s="1"/>
  <c r="E915" i="6"/>
  <c r="E907" i="6"/>
  <c r="D907" i="6" s="1"/>
  <c r="E899" i="6"/>
  <c r="D899" i="6" s="1"/>
  <c r="E891" i="6"/>
  <c r="D891" i="6" s="1"/>
  <c r="E883" i="6"/>
  <c r="E875" i="6"/>
  <c r="D875" i="6" s="1"/>
  <c r="E867" i="6"/>
  <c r="E859" i="6"/>
  <c r="D859" i="6" s="1"/>
  <c r="E851" i="6"/>
  <c r="E843" i="6"/>
  <c r="D843" i="6" s="1"/>
  <c r="E835" i="6"/>
  <c r="D835" i="6" s="1"/>
  <c r="E827" i="6"/>
  <c r="D827" i="6" s="1"/>
  <c r="E819" i="6"/>
  <c r="E811" i="6"/>
  <c r="D811" i="6" s="1"/>
  <c r="E803" i="6"/>
  <c r="E795" i="6"/>
  <c r="E787" i="6"/>
  <c r="E779" i="6"/>
  <c r="D779" i="6" s="1"/>
  <c r="E771" i="6"/>
  <c r="E763" i="6"/>
  <c r="E755" i="6"/>
  <c r="D755" i="6" s="1"/>
  <c r="E747" i="6"/>
  <c r="D747" i="6" s="1"/>
  <c r="E739" i="6"/>
  <c r="E731" i="6"/>
  <c r="E723" i="6"/>
  <c r="E715" i="6"/>
  <c r="D715" i="6" s="1"/>
  <c r="E707" i="6"/>
  <c r="E699" i="6"/>
  <c r="D699" i="6" s="1"/>
  <c r="E691" i="6"/>
  <c r="E683" i="6"/>
  <c r="D683" i="6" s="1"/>
  <c r="E675" i="6"/>
  <c r="D675" i="6" s="1"/>
  <c r="E667" i="6"/>
  <c r="E659" i="6"/>
  <c r="D659" i="6" s="1"/>
  <c r="E651" i="6"/>
  <c r="E643" i="6"/>
  <c r="E635" i="6"/>
  <c r="D635" i="6" s="1"/>
  <c r="E627" i="6"/>
  <c r="D627" i="6" s="1"/>
  <c r="E619" i="6"/>
  <c r="D619" i="6" s="1"/>
  <c r="E611" i="6"/>
  <c r="D611" i="6" s="1"/>
  <c r="E603" i="6"/>
  <c r="E595" i="6"/>
  <c r="E587" i="6"/>
  <c r="D587" i="6" s="1"/>
  <c r="E579" i="6"/>
  <c r="D579" i="6" s="1"/>
  <c r="E571" i="6"/>
  <c r="D571" i="6" s="1"/>
  <c r="E563" i="6"/>
  <c r="E555" i="6"/>
  <c r="E547" i="6"/>
  <c r="D547" i="6" s="1"/>
  <c r="E539" i="6"/>
  <c r="D539" i="6" s="1"/>
  <c r="E531" i="6"/>
  <c r="E523" i="6"/>
  <c r="D523" i="6" s="1"/>
  <c r="E515" i="6"/>
  <c r="E507" i="6"/>
  <c r="D507" i="6" s="1"/>
  <c r="E499" i="6"/>
  <c r="E491" i="6"/>
  <c r="E483" i="6"/>
  <c r="E475" i="6"/>
  <c r="D475" i="6" s="1"/>
  <c r="E467" i="6"/>
  <c r="E459" i="6"/>
  <c r="D459" i="6" s="1"/>
  <c r="E451" i="6"/>
  <c r="E443" i="6"/>
  <c r="E435" i="6"/>
  <c r="E427" i="6"/>
  <c r="E419" i="6"/>
  <c r="E411" i="6"/>
  <c r="E403" i="6"/>
  <c r="D403" i="6" s="1"/>
  <c r="E395" i="6"/>
  <c r="E387" i="6"/>
  <c r="D387" i="6" s="1"/>
  <c r="E379" i="6"/>
  <c r="E371" i="6"/>
  <c r="E363" i="6"/>
  <c r="E355" i="6"/>
  <c r="E347" i="6"/>
  <c r="E339" i="6"/>
  <c r="E331" i="6"/>
  <c r="D331" i="6" s="1"/>
  <c r="E323" i="6"/>
  <c r="D323" i="6" s="1"/>
  <c r="E315" i="6"/>
  <c r="D315" i="6" s="1"/>
  <c r="E307" i="6"/>
  <c r="D307" i="6" s="1"/>
  <c r="E299" i="6"/>
  <c r="E291" i="6"/>
  <c r="E283" i="6"/>
  <c r="E275" i="6"/>
  <c r="E267" i="6"/>
  <c r="D267" i="6" s="1"/>
  <c r="E259" i="6"/>
  <c r="D259" i="6" s="1"/>
  <c r="E251" i="6"/>
  <c r="E243" i="6"/>
  <c r="E235" i="6"/>
  <c r="E227" i="6"/>
  <c r="E219" i="6"/>
  <c r="D219" i="6" s="1"/>
  <c r="E211" i="6"/>
  <c r="E203" i="6"/>
  <c r="D203" i="6" s="1"/>
  <c r="E195" i="6"/>
  <c r="D195" i="6" s="1"/>
  <c r="E187" i="6"/>
  <c r="D187" i="6" s="1"/>
  <c r="E179" i="6"/>
  <c r="E171" i="6"/>
  <c r="E163" i="6"/>
  <c r="E155" i="6"/>
  <c r="E147" i="6"/>
  <c r="E139" i="6"/>
  <c r="E131" i="6"/>
  <c r="E123" i="6"/>
  <c r="D123" i="6" s="1"/>
  <c r="E115" i="6"/>
  <c r="E107" i="6"/>
  <c r="D107" i="6" s="1"/>
  <c r="E99" i="6"/>
  <c r="E91" i="6"/>
  <c r="E83" i="6"/>
  <c r="E75" i="6"/>
  <c r="D75" i="6" s="1"/>
  <c r="E67" i="6"/>
  <c r="E59" i="6"/>
  <c r="E51" i="6"/>
  <c r="E43" i="6"/>
  <c r="D43" i="6" s="1"/>
  <c r="E35" i="6"/>
  <c r="E27" i="6"/>
  <c r="E19" i="6"/>
  <c r="E11" i="6"/>
  <c r="D11" i="6" s="1"/>
  <c r="E3" i="6"/>
  <c r="D3" i="6" s="1"/>
  <c r="E1133" i="6"/>
  <c r="D1133" i="6" s="1"/>
  <c r="E1149" i="6"/>
  <c r="E1141" i="6"/>
  <c r="E1221" i="6"/>
  <c r="E1074" i="6"/>
  <c r="E1066" i="6"/>
  <c r="D1066" i="6" s="1"/>
  <c r="E1058" i="6"/>
  <c r="D1058" i="6" s="1"/>
  <c r="E1050" i="6"/>
  <c r="E1042" i="6"/>
  <c r="D1042" i="6" s="1"/>
  <c r="E1034" i="6"/>
  <c r="D1034" i="6" s="1"/>
  <c r="E1026" i="6"/>
  <c r="E1018" i="6"/>
  <c r="E1002" i="6"/>
  <c r="D1002" i="6" s="1"/>
  <c r="E994" i="6"/>
  <c r="D994" i="6" s="1"/>
  <c r="E986" i="6"/>
  <c r="E978" i="6"/>
  <c r="D978" i="6" s="1"/>
  <c r="E962" i="6"/>
  <c r="D962" i="6" s="1"/>
  <c r="E954" i="6"/>
  <c r="D954" i="6" s="1"/>
  <c r="E946" i="6"/>
  <c r="D946" i="6" s="1"/>
  <c r="E938" i="6"/>
  <c r="E930" i="6"/>
  <c r="E922" i="6"/>
  <c r="E914" i="6"/>
  <c r="D914" i="6" s="1"/>
  <c r="E906" i="6"/>
  <c r="D906" i="6" s="1"/>
  <c r="E898" i="6"/>
  <c r="D898" i="6" s="1"/>
  <c r="E890" i="6"/>
  <c r="E882" i="6"/>
  <c r="D882" i="6" s="1"/>
  <c r="E874" i="6"/>
  <c r="D874" i="6" s="1"/>
  <c r="E866" i="6"/>
  <c r="D866" i="6" s="1"/>
  <c r="E858" i="6"/>
  <c r="E850" i="6"/>
  <c r="D850" i="6" s="1"/>
  <c r="E842" i="6"/>
  <c r="E834" i="6"/>
  <c r="D834" i="6" s="1"/>
  <c r="E826" i="6"/>
  <c r="E818" i="6"/>
  <c r="D818" i="6" s="1"/>
  <c r="E810" i="6"/>
  <c r="E802" i="6"/>
  <c r="D802" i="6" s="1"/>
  <c r="E794" i="6"/>
  <c r="D794" i="6" s="1"/>
  <c r="E778" i="6"/>
  <c r="D778" i="6" s="1"/>
  <c r="E770" i="6"/>
  <c r="E762" i="6"/>
  <c r="D762" i="6" s="1"/>
  <c r="E754" i="6"/>
  <c r="E746" i="6"/>
  <c r="E738" i="6"/>
  <c r="E730" i="6"/>
  <c r="D730" i="6" s="1"/>
  <c r="E722" i="6"/>
  <c r="D722" i="6" s="1"/>
  <c r="E714" i="6"/>
  <c r="D714" i="6" s="1"/>
  <c r="E706" i="6"/>
  <c r="E698" i="6"/>
  <c r="D698" i="6" s="1"/>
  <c r="E690" i="6"/>
  <c r="E682" i="6"/>
  <c r="E674" i="6"/>
  <c r="E666" i="6"/>
  <c r="D666" i="6" s="1"/>
  <c r="E658" i="6"/>
  <c r="D658" i="6" s="1"/>
  <c r="E650" i="6"/>
  <c r="D650" i="6" s="1"/>
  <c r="E642" i="6"/>
  <c r="D642" i="6" s="1"/>
  <c r="E634" i="6"/>
  <c r="D634" i="6" s="1"/>
  <c r="E626" i="6"/>
  <c r="D626" i="6" s="1"/>
  <c r="E618" i="6"/>
  <c r="D618" i="6" s="1"/>
  <c r="E610" i="6"/>
  <c r="E602" i="6"/>
  <c r="D602" i="6" s="1"/>
  <c r="E594" i="6"/>
  <c r="D594" i="6" s="1"/>
  <c r="E586" i="6"/>
  <c r="D586" i="6" s="1"/>
  <c r="E578" i="6"/>
  <c r="E570" i="6"/>
  <c r="D570" i="6" s="1"/>
  <c r="E562" i="6"/>
  <c r="E554" i="6"/>
  <c r="D554" i="6" s="1"/>
  <c r="E546" i="6"/>
  <c r="D546" i="6" s="1"/>
  <c r="E538" i="6"/>
  <c r="D538" i="6" s="1"/>
  <c r="E530" i="6"/>
  <c r="D530" i="6" s="1"/>
  <c r="E522" i="6"/>
  <c r="D522" i="6" s="1"/>
  <c r="E514" i="6"/>
  <c r="E506" i="6"/>
  <c r="D506" i="6" s="1"/>
  <c r="E498" i="6"/>
  <c r="E490" i="6"/>
  <c r="E482" i="6"/>
  <c r="E474" i="6"/>
  <c r="D474" i="6" s="1"/>
  <c r="E458" i="6"/>
  <c r="D458" i="6" s="1"/>
  <c r="E450" i="6"/>
  <c r="D450" i="6" s="1"/>
  <c r="E442" i="6"/>
  <c r="D442" i="6" s="1"/>
  <c r="E434" i="6"/>
  <c r="D434" i="6" s="1"/>
  <c r="E426" i="6"/>
  <c r="E418" i="6"/>
  <c r="E410" i="6"/>
  <c r="E402" i="6"/>
  <c r="D402" i="6" s="1"/>
  <c r="E394" i="6"/>
  <c r="D394" i="6" s="1"/>
  <c r="E386" i="6"/>
  <c r="D386" i="6" s="1"/>
  <c r="E378" i="6"/>
  <c r="E370" i="6"/>
  <c r="D370" i="6" s="1"/>
  <c r="E362" i="6"/>
  <c r="E354" i="6"/>
  <c r="D354" i="6" s="1"/>
  <c r="E346" i="6"/>
  <c r="D346" i="6" s="1"/>
  <c r="E338" i="6"/>
  <c r="E330" i="6"/>
  <c r="D330" i="6" s="1"/>
  <c r="E322" i="6"/>
  <c r="D322" i="6" s="1"/>
  <c r="E314" i="6"/>
  <c r="D314" i="6" s="1"/>
  <c r="E306" i="6"/>
  <c r="E298" i="6"/>
  <c r="D298" i="6" s="1"/>
  <c r="E290" i="6"/>
  <c r="E282" i="6"/>
  <c r="E274" i="6"/>
  <c r="D274" i="6" s="1"/>
  <c r="E258" i="6"/>
  <c r="D258" i="6" s="1"/>
  <c r="E250" i="6"/>
  <c r="D250" i="6" s="1"/>
  <c r="E242" i="6"/>
  <c r="D242" i="6" s="1"/>
  <c r="E234" i="6"/>
  <c r="D234" i="6" s="1"/>
  <c r="E226" i="6"/>
  <c r="E218" i="6"/>
  <c r="E210" i="6"/>
  <c r="E202" i="6"/>
  <c r="D202" i="6" s="1"/>
  <c r="E194" i="6"/>
  <c r="D194" i="6" s="1"/>
  <c r="E186" i="6"/>
  <c r="D186" i="6" s="1"/>
  <c r="E178" i="6"/>
  <c r="E170" i="6"/>
  <c r="D170" i="6" s="1"/>
  <c r="E162" i="6"/>
  <c r="D162" i="6" s="1"/>
  <c r="E154" i="6"/>
  <c r="D154" i="6" s="1"/>
  <c r="E146" i="6"/>
  <c r="D146" i="6" s="1"/>
  <c r="E138" i="6"/>
  <c r="D138" i="6" s="1"/>
  <c r="E130" i="6"/>
  <c r="D130" i="6" s="1"/>
  <c r="E122" i="6"/>
  <c r="D122" i="6" s="1"/>
  <c r="E114" i="6"/>
  <c r="E106" i="6"/>
  <c r="D106" i="6" s="1"/>
  <c r="E98" i="6"/>
  <c r="D98" i="6" s="1"/>
  <c r="E90" i="6"/>
  <c r="D90" i="6" s="1"/>
  <c r="E82" i="6"/>
  <c r="E74" i="6"/>
  <c r="D74" i="6" s="1"/>
  <c r="E66" i="6"/>
  <c r="E58" i="6"/>
  <c r="D58" i="6" s="1"/>
  <c r="E50" i="6"/>
  <c r="E42" i="6"/>
  <c r="D42" i="6" s="1"/>
  <c r="E34" i="6"/>
  <c r="E26" i="6"/>
  <c r="E18" i="6"/>
  <c r="E10" i="6"/>
  <c r="E2" i="6"/>
  <c r="E1113" i="6"/>
  <c r="E1241" i="6"/>
  <c r="D1241" i="6" s="1"/>
  <c r="E1233" i="6"/>
  <c r="D1233" i="6" s="1"/>
  <c r="E1225" i="6"/>
  <c r="D1225" i="6" s="1"/>
  <c r="E1217" i="6"/>
  <c r="D1217" i="6" s="1"/>
  <c r="E1209" i="6"/>
  <c r="D1209" i="6" s="1"/>
  <c r="E1201" i="6"/>
  <c r="D1201" i="6" s="1"/>
  <c r="E1193" i="6"/>
  <c r="D1193" i="6" s="1"/>
  <c r="E1185" i="6"/>
  <c r="D1185" i="6" s="1"/>
  <c r="E1177" i="6"/>
  <c r="E1105" i="6"/>
  <c r="E1097" i="6"/>
  <c r="D1097" i="6" s="1"/>
  <c r="E1089" i="6"/>
  <c r="E1081" i="6"/>
  <c r="E1073" i="6"/>
  <c r="D1073" i="6" s="1"/>
  <c r="E1065" i="6"/>
  <c r="D1065" i="6" s="1"/>
  <c r="E1057" i="6"/>
  <c r="D1057" i="6" s="1"/>
  <c r="E1049" i="6"/>
  <c r="E1041" i="6"/>
  <c r="E1033" i="6"/>
  <c r="E1025" i="6"/>
  <c r="E1017" i="6"/>
  <c r="D1017" i="6" s="1"/>
  <c r="E1009" i="6"/>
  <c r="D1009" i="6" s="1"/>
  <c r="E1001" i="6"/>
  <c r="D1001" i="6" s="1"/>
  <c r="E993" i="6"/>
  <c r="E985" i="6"/>
  <c r="E977" i="6"/>
  <c r="D977" i="6" s="1"/>
  <c r="E969" i="6"/>
  <c r="E961" i="6"/>
  <c r="E953" i="6"/>
  <c r="E945" i="6"/>
  <c r="E937" i="6"/>
  <c r="D937" i="6" s="1"/>
  <c r="E929" i="6"/>
  <c r="D929" i="6" s="1"/>
  <c r="E921" i="6"/>
  <c r="D921" i="6" s="1"/>
  <c r="E913" i="6"/>
  <c r="D913" i="6" s="1"/>
  <c r="E905" i="6"/>
  <c r="D905" i="6" s="1"/>
  <c r="E897" i="6"/>
  <c r="E889" i="6"/>
  <c r="E881" i="6"/>
  <c r="D881" i="6" s="1"/>
  <c r="E873" i="6"/>
  <c r="D873" i="6" s="1"/>
  <c r="E865" i="6"/>
  <c r="D865" i="6" s="1"/>
  <c r="E857" i="6"/>
  <c r="D857" i="6" s="1"/>
  <c r="E849" i="6"/>
  <c r="D849" i="6" s="1"/>
  <c r="E841" i="6"/>
  <c r="D841" i="6" s="1"/>
  <c r="E833" i="6"/>
  <c r="E825" i="6"/>
  <c r="D825" i="6" s="1"/>
  <c r="E817" i="6"/>
  <c r="D817" i="6" s="1"/>
  <c r="E809" i="6"/>
  <c r="E801" i="6"/>
  <c r="D801" i="6" s="1"/>
  <c r="E793" i="6"/>
  <c r="D793" i="6" s="1"/>
  <c r="E785" i="6"/>
  <c r="D785" i="6" s="1"/>
  <c r="E777" i="6"/>
  <c r="D777" i="6" s="1"/>
  <c r="E769" i="6"/>
  <c r="E761" i="6"/>
  <c r="D761" i="6" s="1"/>
  <c r="E446" i="6"/>
  <c r="E745" i="6"/>
  <c r="E737" i="6"/>
  <c r="D737" i="6" s="1"/>
  <c r="E729" i="6"/>
  <c r="D729" i="6" s="1"/>
  <c r="E721" i="6"/>
  <c r="D721" i="6" s="1"/>
  <c r="E713" i="6"/>
  <c r="D713" i="6" s="1"/>
  <c r="E705" i="6"/>
  <c r="E697" i="6"/>
  <c r="E689" i="6"/>
  <c r="D689" i="6" s="1"/>
  <c r="E681" i="6"/>
  <c r="D681" i="6" s="1"/>
  <c r="E673" i="6"/>
  <c r="D673" i="6" s="1"/>
  <c r="E665" i="6"/>
  <c r="E657" i="6"/>
  <c r="D657" i="6" s="1"/>
  <c r="E649" i="6"/>
  <c r="D649" i="6" s="1"/>
  <c r="E641" i="6"/>
  <c r="D641" i="6" s="1"/>
  <c r="E633" i="6"/>
  <c r="D633" i="6" s="1"/>
  <c r="E625" i="6"/>
  <c r="E617" i="6"/>
  <c r="E609" i="6"/>
  <c r="D609" i="6" s="1"/>
  <c r="E601" i="6"/>
  <c r="E593" i="6"/>
  <c r="D593" i="6" s="1"/>
  <c r="E585" i="6"/>
  <c r="D585" i="6" s="1"/>
  <c r="E577" i="6"/>
  <c r="E569" i="6"/>
  <c r="D569" i="6" s="1"/>
  <c r="E561" i="6"/>
  <c r="D561" i="6" s="1"/>
  <c r="E553" i="6"/>
  <c r="D553" i="6" s="1"/>
  <c r="E545" i="6"/>
  <c r="D545" i="6" s="1"/>
  <c r="E537" i="6"/>
  <c r="E529" i="6"/>
  <c r="D529" i="6" s="1"/>
  <c r="E521" i="6"/>
  <c r="D521" i="6" s="1"/>
  <c r="E513" i="6"/>
  <c r="E505" i="6"/>
  <c r="E497" i="6"/>
  <c r="D497" i="6" s="1"/>
  <c r="E489" i="6"/>
  <c r="D489" i="6" s="1"/>
  <c r="E481" i="6"/>
  <c r="D481" i="6" s="1"/>
  <c r="E473" i="6"/>
  <c r="D473" i="6" s="1"/>
  <c r="E465" i="6"/>
  <c r="D465" i="6" s="1"/>
  <c r="E457" i="6"/>
  <c r="D457" i="6" s="1"/>
  <c r="E449" i="6"/>
  <c r="D449" i="6" s="1"/>
  <c r="E441" i="6"/>
  <c r="D441" i="6" s="1"/>
  <c r="E433" i="6"/>
  <c r="E425" i="6"/>
  <c r="E417" i="6"/>
  <c r="D417" i="6" s="1"/>
  <c r="E409" i="6"/>
  <c r="E401" i="6"/>
  <c r="E393" i="6"/>
  <c r="E385" i="6"/>
  <c r="D385" i="6" s="1"/>
  <c r="E377" i="6"/>
  <c r="D377" i="6" s="1"/>
  <c r="E369" i="6"/>
  <c r="E361" i="6"/>
  <c r="E353" i="6"/>
  <c r="D353" i="6" s="1"/>
  <c r="E345" i="6"/>
  <c r="E337" i="6"/>
  <c r="E329" i="6"/>
  <c r="E321" i="6"/>
  <c r="E313" i="6"/>
  <c r="E305" i="6"/>
  <c r="D305" i="6" s="1"/>
  <c r="E297" i="6"/>
  <c r="D297" i="6" s="1"/>
  <c r="E289" i="6"/>
  <c r="D289" i="6" s="1"/>
  <c r="E281" i="6"/>
  <c r="E273" i="6"/>
  <c r="E265" i="6"/>
  <c r="D265" i="6" s="1"/>
  <c r="E257" i="6"/>
  <c r="D257" i="6" s="1"/>
  <c r="E249" i="6"/>
  <c r="E241" i="6"/>
  <c r="D241" i="6" s="1"/>
  <c r="E233" i="6"/>
  <c r="E225" i="6"/>
  <c r="D225" i="6" s="1"/>
  <c r="E217" i="6"/>
  <c r="E209" i="6"/>
  <c r="E201" i="6"/>
  <c r="E193" i="6"/>
  <c r="E185" i="6"/>
  <c r="E177" i="6"/>
  <c r="D177" i="6" s="1"/>
  <c r="E169" i="6"/>
  <c r="D169" i="6" s="1"/>
  <c r="E161" i="6"/>
  <c r="D161" i="6" s="1"/>
  <c r="E153" i="6"/>
  <c r="E145" i="6"/>
  <c r="D145" i="6" s="1"/>
  <c r="E137" i="6"/>
  <c r="E129" i="6"/>
  <c r="E121" i="6"/>
  <c r="E113" i="6"/>
  <c r="E105" i="6"/>
  <c r="D105" i="6" s="1"/>
  <c r="E97" i="6"/>
  <c r="D97" i="6" s="1"/>
  <c r="E89" i="6"/>
  <c r="E81" i="6"/>
  <c r="E73" i="6"/>
  <c r="D73" i="6" s="1"/>
  <c r="E65" i="6"/>
  <c r="E57" i="6"/>
  <c r="E49" i="6"/>
  <c r="E41" i="6"/>
  <c r="E33" i="6"/>
  <c r="D33" i="6" s="1"/>
  <c r="E25" i="6"/>
  <c r="E17" i="6"/>
  <c r="D17" i="6" s="1"/>
  <c r="E9" i="6"/>
  <c r="E1112" i="6"/>
  <c r="E1152" i="6"/>
  <c r="E1160" i="6"/>
  <c r="E1168" i="6"/>
  <c r="E1240" i="6"/>
  <c r="E1232" i="6"/>
  <c r="D1232" i="6" s="1"/>
  <c r="E1224" i="6"/>
  <c r="E1216" i="6"/>
  <c r="D1216" i="6" s="1"/>
  <c r="E1208" i="6"/>
  <c r="E1200" i="6"/>
  <c r="E1192" i="6"/>
  <c r="D1192" i="6" s="1"/>
  <c r="E1184" i="6"/>
  <c r="E1176" i="6"/>
  <c r="D1176" i="6" s="1"/>
  <c r="E1129" i="6"/>
  <c r="E1121" i="6"/>
  <c r="E1095" i="6"/>
  <c r="E1087" i="6"/>
  <c r="E1079" i="6"/>
  <c r="E1071" i="6"/>
  <c r="E1063" i="6"/>
  <c r="D1063" i="6" s="1"/>
  <c r="E1055" i="6"/>
  <c r="D1055" i="6" s="1"/>
  <c r="E1047" i="6"/>
  <c r="E1039" i="6"/>
  <c r="D1039" i="6" s="1"/>
  <c r="E1031" i="6"/>
  <c r="E1023" i="6"/>
  <c r="D1023" i="6" s="1"/>
  <c r="E1015" i="6"/>
  <c r="D1015" i="6" s="1"/>
  <c r="E1007" i="6"/>
  <c r="D1007" i="6" s="1"/>
  <c r="E999" i="6"/>
  <c r="D999" i="6" s="1"/>
  <c r="E991" i="6"/>
  <c r="E983" i="6"/>
  <c r="E975" i="6"/>
  <c r="D975" i="6" s="1"/>
  <c r="E967" i="6"/>
  <c r="E959" i="6"/>
  <c r="E951" i="6"/>
  <c r="E943" i="6"/>
  <c r="D943" i="6" s="1"/>
  <c r="E935" i="6"/>
  <c r="E927" i="6"/>
  <c r="D927" i="6" s="1"/>
  <c r="E919" i="6"/>
  <c r="E911" i="6"/>
  <c r="D911" i="6" s="1"/>
  <c r="E903" i="6"/>
  <c r="D903" i="6" s="1"/>
  <c r="E895" i="6"/>
  <c r="D895" i="6" s="1"/>
  <c r="E887" i="6"/>
  <c r="E879" i="6"/>
  <c r="D879" i="6" s="1"/>
  <c r="E871" i="6"/>
  <c r="D871" i="6" s="1"/>
  <c r="E863" i="6"/>
  <c r="D863" i="6" s="1"/>
  <c r="E855" i="6"/>
  <c r="E847" i="6"/>
  <c r="E839" i="6"/>
  <c r="E831" i="6"/>
  <c r="E823" i="6"/>
  <c r="E815" i="6"/>
  <c r="E807" i="6"/>
  <c r="E799" i="6"/>
  <c r="D799" i="6" s="1"/>
  <c r="E791" i="6"/>
  <c r="E783" i="6"/>
  <c r="D783" i="6" s="1"/>
  <c r="E775" i="6"/>
  <c r="E767" i="6"/>
  <c r="D767" i="6" s="1"/>
  <c r="E759" i="6"/>
  <c r="E751" i="6"/>
  <c r="E743" i="6"/>
  <c r="E735" i="6"/>
  <c r="D735" i="6" s="1"/>
  <c r="E727" i="6"/>
  <c r="E719" i="6"/>
  <c r="D719" i="6" s="1"/>
  <c r="E711" i="6"/>
  <c r="E703" i="6"/>
  <c r="D703" i="6" s="1"/>
  <c r="E695" i="6"/>
  <c r="E687" i="6"/>
  <c r="D687" i="6" s="1"/>
  <c r="E679" i="6"/>
  <c r="E671" i="6"/>
  <c r="D671" i="6" s="1"/>
  <c r="E663" i="6"/>
  <c r="D663" i="6" s="1"/>
  <c r="E655" i="6"/>
  <c r="D655" i="6" s="1"/>
  <c r="E647" i="6"/>
  <c r="D647" i="6" s="1"/>
  <c r="E639" i="6"/>
  <c r="E631" i="6"/>
  <c r="E623" i="6"/>
  <c r="E615" i="6"/>
  <c r="E444" i="6"/>
  <c r="D444" i="6" s="1"/>
  <c r="E599" i="6"/>
  <c r="D599" i="6" s="1"/>
  <c r="E591" i="6"/>
  <c r="D591" i="6" s="1"/>
  <c r="E583" i="6"/>
  <c r="E575" i="6"/>
  <c r="D575" i="6" s="1"/>
  <c r="E567" i="6"/>
  <c r="E559" i="6"/>
  <c r="E551" i="6"/>
  <c r="E543" i="6"/>
  <c r="D543" i="6" s="1"/>
  <c r="E535" i="6"/>
  <c r="E527" i="6"/>
  <c r="D527" i="6" s="1"/>
  <c r="E519" i="6"/>
  <c r="D519" i="6" s="1"/>
  <c r="E511" i="6"/>
  <c r="D511" i="6" s="1"/>
  <c r="E495" i="6"/>
  <c r="E487" i="6"/>
  <c r="D487" i="6" s="1"/>
  <c r="E479" i="6"/>
  <c r="E471" i="6"/>
  <c r="D471" i="6" s="1"/>
  <c r="E463" i="6"/>
  <c r="E455" i="6"/>
  <c r="D455" i="6" s="1"/>
  <c r="E447" i="6"/>
  <c r="D447" i="6" s="1"/>
  <c r="E439" i="6"/>
  <c r="E431" i="6"/>
  <c r="D431" i="6" s="1"/>
  <c r="E423" i="6"/>
  <c r="E415" i="6"/>
  <c r="E407" i="6"/>
  <c r="E399" i="6"/>
  <c r="E391" i="6"/>
  <c r="D391" i="6" s="1"/>
  <c r="E383" i="6"/>
  <c r="E375" i="6"/>
  <c r="E367" i="6"/>
  <c r="D367" i="6" s="1"/>
  <c r="E359" i="6"/>
  <c r="D359" i="6" s="1"/>
  <c r="E351" i="6"/>
  <c r="E343" i="6"/>
  <c r="D343" i="6" s="1"/>
  <c r="E335" i="6"/>
  <c r="E947" i="6"/>
  <c r="E319" i="6"/>
  <c r="E311" i="6"/>
  <c r="D311" i="6" s="1"/>
  <c r="E303" i="6"/>
  <c r="E295" i="6"/>
  <c r="D295" i="6" s="1"/>
  <c r="E287" i="6"/>
  <c r="E279" i="6"/>
  <c r="D279" i="6" s="1"/>
  <c r="E271" i="6"/>
  <c r="E263" i="6"/>
  <c r="D263" i="6" s="1"/>
  <c r="E255" i="6"/>
  <c r="E247" i="6"/>
  <c r="D247" i="6" s="1"/>
  <c r="E239" i="6"/>
  <c r="E231" i="6"/>
  <c r="D231" i="6" s="1"/>
  <c r="E223" i="6"/>
  <c r="D223" i="6" s="1"/>
  <c r="E215" i="6"/>
  <c r="D215" i="6" s="1"/>
  <c r="E207" i="6"/>
  <c r="E199" i="6"/>
  <c r="E191" i="6"/>
  <c r="E183" i="6"/>
  <c r="D183" i="6" s="1"/>
  <c r="E175" i="6"/>
  <c r="D175" i="6" s="1"/>
  <c r="E167" i="6"/>
  <c r="D167" i="6" s="1"/>
  <c r="E159" i="6"/>
  <c r="E151" i="6"/>
  <c r="D151" i="6" s="1"/>
  <c r="E143" i="6"/>
  <c r="E135" i="6"/>
  <c r="D135" i="6" s="1"/>
  <c r="E127" i="6"/>
  <c r="E119" i="6"/>
  <c r="E111" i="6"/>
  <c r="D111" i="6" s="1"/>
  <c r="E103" i="6"/>
  <c r="D103" i="6" s="1"/>
  <c r="E95" i="6"/>
  <c r="E87" i="6"/>
  <c r="D87" i="6" s="1"/>
  <c r="E79" i="6"/>
  <c r="E71" i="6"/>
  <c r="D71" i="6" s="1"/>
  <c r="E63" i="6"/>
  <c r="D63" i="6" s="1"/>
  <c r="E55" i="6"/>
  <c r="D55" i="6" s="1"/>
  <c r="E47" i="6"/>
  <c r="D47" i="6" s="1"/>
  <c r="E39" i="6"/>
  <c r="D39" i="6" s="1"/>
  <c r="E31" i="6"/>
  <c r="E23" i="6"/>
  <c r="D23" i="6" s="1"/>
  <c r="E15" i="6"/>
  <c r="E7" i="6"/>
  <c r="D7" i="6" s="1"/>
  <c r="E1110" i="6"/>
  <c r="E1128" i="6"/>
  <c r="D1128" i="6" s="1"/>
  <c r="E1120" i="6"/>
  <c r="E1145" i="6"/>
  <c r="D1145" i="6" s="1"/>
  <c r="E1137" i="6"/>
  <c r="D1137" i="6" s="1"/>
  <c r="E1153" i="6"/>
  <c r="E1157" i="6"/>
  <c r="D1157" i="6" s="1"/>
  <c r="E1161" i="6"/>
  <c r="D1161" i="6" s="1"/>
  <c r="E1165" i="6"/>
  <c r="E1169" i="6"/>
  <c r="E1173" i="6"/>
  <c r="D1173" i="6" s="1"/>
  <c r="E1238" i="6"/>
  <c r="E1230" i="6"/>
  <c r="D1230" i="6" s="1"/>
  <c r="E1222" i="6"/>
  <c r="E1214" i="6"/>
  <c r="D1214" i="6" s="1"/>
  <c r="E1206" i="6"/>
  <c r="E1198" i="6"/>
  <c r="D1198" i="6" s="1"/>
  <c r="E1190" i="6"/>
  <c r="D1190" i="6" s="1"/>
  <c r="E1182" i="6"/>
  <c r="E1102" i="6"/>
  <c r="E1094" i="6"/>
  <c r="D1094" i="6" s="1"/>
  <c r="E1086" i="6"/>
  <c r="D1086" i="6" s="1"/>
  <c r="E1078" i="6"/>
  <c r="E1070" i="6"/>
  <c r="E1062" i="6"/>
  <c r="D1062" i="6" s="1"/>
  <c r="E1054" i="6"/>
  <c r="E1046" i="6"/>
  <c r="E1038" i="6"/>
  <c r="D1038" i="6" s="1"/>
  <c r="E1030" i="6"/>
  <c r="D1030" i="6" s="1"/>
  <c r="E1022" i="6"/>
  <c r="D1022" i="6" s="1"/>
  <c r="E1014" i="6"/>
  <c r="D1014" i="6" s="1"/>
  <c r="E1006" i="6"/>
  <c r="D1006" i="6" s="1"/>
  <c r="E998" i="6"/>
  <c r="D998" i="6" s="1"/>
  <c r="E990" i="6"/>
  <c r="E982" i="6"/>
  <c r="E974" i="6"/>
  <c r="D974" i="6" s="1"/>
  <c r="E966" i="6"/>
  <c r="D966" i="6" s="1"/>
  <c r="E958" i="6"/>
  <c r="D958" i="6" s="1"/>
  <c r="E950" i="6"/>
  <c r="D950" i="6" s="1"/>
  <c r="E942" i="6"/>
  <c r="D942" i="6" s="1"/>
  <c r="E934" i="6"/>
  <c r="D934" i="6" s="1"/>
  <c r="E926" i="6"/>
  <c r="D926" i="6" s="1"/>
  <c r="E918" i="6"/>
  <c r="D918" i="6" s="1"/>
  <c r="E910" i="6"/>
  <c r="D910" i="6" s="1"/>
  <c r="E902" i="6"/>
  <c r="D902" i="6" s="1"/>
  <c r="E894" i="6"/>
  <c r="D894" i="6" s="1"/>
  <c r="E886" i="6"/>
  <c r="D886" i="6" s="1"/>
  <c r="E878" i="6"/>
  <c r="D878" i="6" s="1"/>
  <c r="E870" i="6"/>
  <c r="D870" i="6" s="1"/>
  <c r="E1197" i="6"/>
  <c r="E854" i="6"/>
  <c r="D854" i="6" s="1"/>
  <c r="E846" i="6"/>
  <c r="D846" i="6" s="1"/>
  <c r="E838" i="6"/>
  <c r="D838" i="6" s="1"/>
  <c r="E830" i="6"/>
  <c r="D830" i="6" s="1"/>
  <c r="E822" i="6"/>
  <c r="E814" i="6"/>
  <c r="D814" i="6" s="1"/>
  <c r="E806" i="6"/>
  <c r="D806" i="6" s="1"/>
  <c r="E798" i="6"/>
  <c r="D798" i="6" s="1"/>
  <c r="E790" i="6"/>
  <c r="D790" i="6" s="1"/>
  <c r="E782" i="6"/>
  <c r="D782" i="6" s="1"/>
  <c r="E774" i="6"/>
  <c r="E766" i="6"/>
  <c r="D766" i="6" s="1"/>
  <c r="E758" i="6"/>
  <c r="D758" i="6" s="1"/>
  <c r="E750" i="6"/>
  <c r="D750" i="6" s="1"/>
  <c r="E742" i="6"/>
  <c r="D742" i="6" s="1"/>
  <c r="E734" i="6"/>
  <c r="D734" i="6" s="1"/>
  <c r="E726" i="6"/>
  <c r="D726" i="6" s="1"/>
  <c r="E718" i="6"/>
  <c r="D718" i="6" s="1"/>
  <c r="E710" i="6"/>
  <c r="E702" i="6"/>
  <c r="D702" i="6" s="1"/>
  <c r="E694" i="6"/>
  <c r="D694" i="6" s="1"/>
  <c r="E686" i="6"/>
  <c r="D686" i="6" s="1"/>
  <c r="E678" i="6"/>
  <c r="D678" i="6" s="1"/>
  <c r="E670" i="6"/>
  <c r="D670" i="6" s="1"/>
  <c r="E662" i="6"/>
  <c r="D662" i="6" s="1"/>
  <c r="E654" i="6"/>
  <c r="D654" i="6" s="1"/>
  <c r="E646" i="6"/>
  <c r="D646" i="6" s="1"/>
  <c r="E638" i="6"/>
  <c r="D638" i="6" s="1"/>
  <c r="E630" i="6"/>
  <c r="D630" i="6" s="1"/>
  <c r="E622" i="6"/>
  <c r="D622" i="6" s="1"/>
  <c r="E614" i="6"/>
  <c r="D614" i="6" s="1"/>
  <c r="E606" i="6"/>
  <c r="E598" i="6"/>
  <c r="D598" i="6" s="1"/>
  <c r="E590" i="6"/>
  <c r="E582" i="6"/>
  <c r="D582" i="6" s="1"/>
  <c r="E574" i="6"/>
  <c r="D574" i="6" s="1"/>
  <c r="E566" i="6"/>
  <c r="E558" i="6"/>
  <c r="E550" i="6"/>
  <c r="E542" i="6"/>
  <c r="E534" i="6"/>
  <c r="D534" i="6" s="1"/>
  <c r="E526" i="6"/>
  <c r="E518" i="6"/>
  <c r="D518" i="6" s="1"/>
  <c r="E510" i="6"/>
  <c r="D510" i="6" s="1"/>
  <c r="E327" i="6"/>
  <c r="D327" i="6" s="1"/>
  <c r="E494" i="6"/>
  <c r="D494" i="6" s="1"/>
  <c r="E486" i="6"/>
  <c r="E478" i="6"/>
  <c r="E470" i="6"/>
  <c r="D470" i="6" s="1"/>
  <c r="E462" i="6"/>
  <c r="E454" i="6"/>
  <c r="E438" i="6"/>
  <c r="D438" i="6" s="1"/>
  <c r="E430" i="6"/>
  <c r="D430" i="6" s="1"/>
  <c r="E422" i="6"/>
  <c r="E414" i="6"/>
  <c r="D414" i="6" s="1"/>
  <c r="E406" i="6"/>
  <c r="E398" i="6"/>
  <c r="D398" i="6" s="1"/>
  <c r="E390" i="6"/>
  <c r="D390" i="6" s="1"/>
  <c r="E382" i="6"/>
  <c r="D382" i="6" s="1"/>
  <c r="E374" i="6"/>
  <c r="D374" i="6" s="1"/>
  <c r="E366" i="6"/>
  <c r="E358" i="6"/>
  <c r="D358" i="6" s="1"/>
  <c r="E350" i="6"/>
  <c r="E342" i="6"/>
  <c r="D342" i="6" s="1"/>
  <c r="E334" i="6"/>
  <c r="D334" i="6" s="1"/>
  <c r="E326" i="6"/>
  <c r="D326" i="6" s="1"/>
  <c r="E318" i="6"/>
  <c r="E310" i="6"/>
  <c r="D310" i="6" s="1"/>
  <c r="E302" i="6"/>
  <c r="D302" i="6" s="1"/>
  <c r="E294" i="6"/>
  <c r="D294" i="6" s="1"/>
  <c r="E286" i="6"/>
  <c r="D286" i="6" s="1"/>
  <c r="E278" i="6"/>
  <c r="D278" i="6" s="1"/>
  <c r="E270" i="6"/>
  <c r="D270" i="6" s="1"/>
  <c r="E262" i="6"/>
  <c r="D262" i="6" s="1"/>
  <c r="E254" i="6"/>
  <c r="D254" i="6" s="1"/>
  <c r="E246" i="6"/>
  <c r="D246" i="6" s="1"/>
  <c r="E238" i="6"/>
  <c r="D238" i="6" s="1"/>
  <c r="E230" i="6"/>
  <c r="D230" i="6" s="1"/>
  <c r="E222" i="6"/>
  <c r="D222" i="6" s="1"/>
  <c r="E214" i="6"/>
  <c r="D214" i="6" s="1"/>
  <c r="E206" i="6"/>
  <c r="E198" i="6"/>
  <c r="D198" i="6" s="1"/>
  <c r="E190" i="6"/>
  <c r="E182" i="6"/>
  <c r="D182" i="6" s="1"/>
  <c r="E174" i="6"/>
  <c r="D174" i="6" s="1"/>
  <c r="E166" i="6"/>
  <c r="D166" i="6" s="1"/>
  <c r="E158" i="6"/>
  <c r="D158" i="6" s="1"/>
  <c r="E150" i="6"/>
  <c r="E142" i="6"/>
  <c r="D142" i="6" s="1"/>
  <c r="E134" i="6"/>
  <c r="D134" i="6" s="1"/>
  <c r="E126" i="6"/>
  <c r="D126" i="6" s="1"/>
  <c r="E118" i="6"/>
  <c r="D118" i="6" s="1"/>
  <c r="E110" i="6"/>
  <c r="D110" i="6" s="1"/>
  <c r="E102" i="6"/>
  <c r="D102" i="6" s="1"/>
  <c r="E94" i="6"/>
  <c r="D94" i="6" s="1"/>
  <c r="E86" i="6"/>
  <c r="D86" i="6" s="1"/>
  <c r="E78" i="6"/>
  <c r="D78" i="6" s="1"/>
  <c r="E70" i="6"/>
  <c r="D70" i="6" s="1"/>
  <c r="E62" i="6"/>
  <c r="D62" i="6" s="1"/>
  <c r="E54" i="6"/>
  <c r="D54" i="6" s="1"/>
  <c r="E46" i="6"/>
  <c r="D46" i="6" s="1"/>
  <c r="E38" i="6"/>
  <c r="D38" i="6" s="1"/>
  <c r="E30" i="6"/>
  <c r="D30" i="6" s="1"/>
  <c r="E22" i="6"/>
  <c r="E14" i="6"/>
  <c r="D14" i="6" s="1"/>
  <c r="E6" i="6"/>
  <c r="D6" i="6" s="1"/>
  <c r="E1109" i="6"/>
  <c r="D1109" i="6" s="1"/>
  <c r="E1144" i="6"/>
  <c r="D1144" i="6" s="1"/>
  <c r="E1136" i="6"/>
  <c r="E1237" i="6"/>
  <c r="E1229" i="6"/>
  <c r="D1229" i="6" s="1"/>
  <c r="E1213" i="6"/>
  <c r="D1213" i="6" s="1"/>
  <c r="E1205" i="6"/>
  <c r="D1205" i="6" s="1"/>
  <c r="E502" i="6"/>
  <c r="D502" i="6" s="1"/>
  <c r="E1189" i="6"/>
  <c r="D1189" i="6" s="1"/>
  <c r="E1181" i="6"/>
  <c r="D1313" i="6"/>
  <c r="D1305" i="6"/>
  <c r="D1337" i="6"/>
  <c r="D1314" i="6"/>
  <c r="D1303" i="6"/>
  <c r="D1322" i="6"/>
  <c r="D1336" i="6"/>
  <c r="D1304" i="6"/>
  <c r="D1312" i="6"/>
  <c r="D1311" i="6"/>
  <c r="D1308" i="6"/>
  <c r="D1323" i="6"/>
  <c r="D1320" i="6"/>
  <c r="D1307" i="6"/>
  <c r="D1315" i="6"/>
  <c r="D1318" i="6"/>
  <c r="D1310" i="6"/>
  <c r="D1302" i="6"/>
  <c r="D1301" i="6"/>
  <c r="D1309" i="6"/>
  <c r="D1338" i="6"/>
  <c r="D1328" i="6"/>
  <c r="D1306" i="6"/>
  <c r="D1280" i="6"/>
  <c r="D1252" i="6"/>
  <c r="D1228" i="6"/>
  <c r="D1236" i="6"/>
  <c r="D1212" i="6"/>
  <c r="D1196" i="6"/>
  <c r="D1244" i="6"/>
  <c r="D1288" i="6"/>
  <c r="D1227" i="6"/>
  <c r="D1276" i="6"/>
  <c r="D1239" i="6"/>
  <c r="D1265" i="6"/>
  <c r="D1226" i="6"/>
  <c r="D1215" i="6"/>
  <c r="D1183" i="6"/>
  <c r="D1266" i="6"/>
  <c r="D1234" i="6"/>
  <c r="D1202" i="6"/>
  <c r="D1191" i="6"/>
  <c r="D1287" i="6"/>
  <c r="D1242" i="6"/>
  <c r="D1210" i="6"/>
  <c r="D1178" i="6"/>
  <c r="D51" i="6"/>
  <c r="D1263" i="6"/>
  <c r="D50" i="6"/>
  <c r="D1218" i="6"/>
  <c r="D1186" i="6"/>
  <c r="D49" i="6"/>
  <c r="D1164" i="6"/>
  <c r="D52" i="6"/>
  <c r="D44" i="6"/>
  <c r="D393" i="6"/>
  <c r="D337" i="6"/>
  <c r="D233" i="6"/>
  <c r="D648" i="6"/>
  <c r="D520" i="6"/>
  <c r="D392" i="6"/>
  <c r="D232" i="6"/>
  <c r="D607" i="6"/>
  <c r="D701" i="6"/>
  <c r="D645" i="6"/>
  <c r="D389" i="6"/>
  <c r="D309" i="6"/>
  <c r="D205" i="6"/>
  <c r="D181" i="6"/>
  <c r="D700" i="6"/>
  <c r="D467" i="6"/>
  <c r="D427" i="6"/>
  <c r="D395" i="6"/>
  <c r="D1199" i="6"/>
  <c r="D578" i="6"/>
  <c r="D466" i="6"/>
  <c r="D1150" i="6"/>
  <c r="D1142" i="6"/>
  <c r="D1163" i="6"/>
  <c r="D1159" i="6"/>
  <c r="D1291" i="6"/>
  <c r="D1267" i="6"/>
  <c r="D1235" i="6"/>
  <c r="D1203" i="6"/>
  <c r="D1254" i="6"/>
  <c r="D1246" i="6"/>
  <c r="D1069" i="6"/>
  <c r="D1061" i="6"/>
  <c r="D1045" i="6"/>
  <c r="D1013" i="6"/>
  <c r="D981" i="6"/>
  <c r="D965" i="6"/>
  <c r="D957" i="6"/>
  <c r="D949" i="6"/>
  <c r="D1091" i="6"/>
  <c r="D1059" i="6"/>
  <c r="D1043" i="6"/>
  <c r="D1027" i="6"/>
  <c r="D963" i="6"/>
  <c r="D955" i="6"/>
  <c r="D939" i="6"/>
  <c r="D931" i="6"/>
  <c r="D867" i="6"/>
  <c r="D851" i="6"/>
  <c r="D819" i="6"/>
  <c r="D1251" i="6"/>
  <c r="D1187" i="6"/>
  <c r="D1274" i="6"/>
  <c r="D1204" i="6"/>
  <c r="D1082" i="6"/>
  <c r="D1074" i="6"/>
  <c r="D1050" i="6"/>
  <c r="D1018" i="6"/>
  <c r="D938" i="6"/>
  <c r="D930" i="6"/>
  <c r="D922" i="6"/>
  <c r="D890" i="6"/>
  <c r="D858" i="6"/>
  <c r="D842" i="6"/>
  <c r="D826" i="6"/>
  <c r="D770" i="6"/>
  <c r="D754" i="6"/>
  <c r="D746" i="6"/>
  <c r="D738" i="6"/>
  <c r="D706" i="6"/>
  <c r="D690" i="6"/>
  <c r="D682" i="6"/>
  <c r="D674" i="6"/>
  <c r="D610" i="6"/>
  <c r="D1114" i="6"/>
  <c r="D1298" i="6"/>
  <c r="D1293" i="6"/>
  <c r="D1253" i="6"/>
  <c r="D1245" i="6"/>
  <c r="D810" i="6"/>
  <c r="D786" i="6"/>
  <c r="D562" i="6"/>
  <c r="D514" i="6"/>
  <c r="D498" i="6"/>
  <c r="D490" i="6"/>
  <c r="D482" i="6"/>
  <c r="D426" i="6"/>
  <c r="D418" i="6"/>
  <c r="D410" i="6"/>
  <c r="D378" i="6"/>
  <c r="D362" i="6"/>
  <c r="D306" i="6"/>
  <c r="D290" i="6"/>
  <c r="D282" i="6"/>
  <c r="D226" i="6"/>
  <c r="D218" i="6"/>
  <c r="D210" i="6"/>
  <c r="D178" i="6"/>
  <c r="D66" i="6"/>
  <c r="D1010" i="6"/>
  <c r="D1089" i="6"/>
  <c r="D1049" i="6"/>
  <c r="D1041" i="6"/>
  <c r="D961" i="6"/>
  <c r="D953" i="6"/>
  <c r="D945" i="6"/>
  <c r="D897" i="6"/>
  <c r="D889" i="6"/>
  <c r="D833" i="6"/>
  <c r="D809" i="6"/>
  <c r="D769" i="6"/>
  <c r="D446" i="6"/>
  <c r="D745" i="6"/>
  <c r="D697" i="6"/>
  <c r="D665" i="6"/>
  <c r="D625" i="6"/>
  <c r="D617" i="6"/>
  <c r="D601" i="6"/>
  <c r="D577" i="6"/>
  <c r="D537" i="6"/>
  <c r="D513" i="6"/>
  <c r="D505" i="6"/>
  <c r="D433" i="6"/>
  <c r="D1096" i="6"/>
  <c r="D1088" i="6"/>
  <c r="D1064" i="6"/>
  <c r="D1056" i="6"/>
  <c r="D1048" i="6"/>
  <c r="D1040" i="6"/>
  <c r="D1032" i="6"/>
  <c r="D1024" i="6"/>
  <c r="D1016" i="6"/>
  <c r="D1000" i="6"/>
  <c r="D976" i="6"/>
  <c r="D960" i="6"/>
  <c r="D952" i="6"/>
  <c r="D944" i="6"/>
  <c r="D936" i="6"/>
  <c r="D928" i="6"/>
  <c r="D912" i="6"/>
  <c r="D904" i="6"/>
  <c r="D896" i="6"/>
  <c r="D880" i="6"/>
  <c r="D872" i="6"/>
  <c r="D864" i="6"/>
  <c r="D848" i="6"/>
  <c r="D840" i="6"/>
  <c r="D832" i="6"/>
  <c r="D824" i="6"/>
  <c r="D816" i="6"/>
  <c r="D808" i="6"/>
  <c r="D784" i="6"/>
  <c r="D776" i="6"/>
  <c r="D768" i="6"/>
  <c r="D760" i="6"/>
  <c r="D445" i="6"/>
  <c r="D736" i="6"/>
  <c r="D720" i="6"/>
  <c r="D712" i="6"/>
  <c r="D1095" i="6"/>
  <c r="D1087" i="6"/>
  <c r="D1079" i="6"/>
  <c r="D1047" i="6"/>
  <c r="D959" i="6"/>
  <c r="D951" i="6"/>
  <c r="D935" i="6"/>
  <c r="D919" i="6"/>
  <c r="D887" i="6"/>
  <c r="D855" i="6"/>
  <c r="D847" i="6"/>
  <c r="D1054" i="6"/>
  <c r="D1197" i="6"/>
  <c r="D941" i="6"/>
  <c r="D925" i="6"/>
  <c r="D917" i="6"/>
  <c r="D901" i="6"/>
  <c r="D893" i="6"/>
  <c r="D885" i="6"/>
  <c r="D877" i="6"/>
  <c r="D869" i="6"/>
  <c r="D861" i="6"/>
  <c r="D853" i="6"/>
  <c r="D837" i="6"/>
  <c r="D821" i="6"/>
  <c r="D813" i="6"/>
  <c r="D805" i="6"/>
  <c r="D789" i="6"/>
  <c r="D773" i="6"/>
  <c r="D757" i="6"/>
  <c r="D749" i="6"/>
  <c r="D741" i="6"/>
  <c r="D733" i="6"/>
  <c r="D725" i="6"/>
  <c r="D709" i="6"/>
  <c r="D693" i="6"/>
  <c r="D677" i="6"/>
  <c r="D669" i="6"/>
  <c r="D661" i="6"/>
  <c r="D637" i="6"/>
  <c r="D629" i="6"/>
  <c r="D621" i="6"/>
  <c r="D613" i="6"/>
  <c r="D597" i="6"/>
  <c r="D581" i="6"/>
  <c r="D557" i="6"/>
  <c r="D549" i="6"/>
  <c r="D541" i="6"/>
  <c r="D533" i="6"/>
  <c r="D517" i="6"/>
  <c r="D493" i="6"/>
  <c r="D485" i="6"/>
  <c r="D477" i="6"/>
  <c r="D469" i="6"/>
  <c r="D453" i="6"/>
  <c r="D429" i="6"/>
  <c r="D421" i="6"/>
  <c r="D413" i="6"/>
  <c r="D405" i="6"/>
  <c r="D381" i="6"/>
  <c r="D373" i="6"/>
  <c r="D365" i="6"/>
  <c r="D357" i="6"/>
  <c r="D349" i="6"/>
  <c r="D341" i="6"/>
  <c r="D325" i="6"/>
  <c r="D317" i="6"/>
  <c r="D301" i="6"/>
  <c r="D293" i="6"/>
  <c r="D277" i="6"/>
  <c r="D261" i="6"/>
  <c r="D245" i="6"/>
  <c r="D237" i="6"/>
  <c r="D229" i="6"/>
  <c r="D221" i="6"/>
  <c r="D213" i="6"/>
  <c r="D197" i="6"/>
  <c r="D189" i="6"/>
  <c r="D173" i="6"/>
  <c r="D157" i="6"/>
  <c r="D149" i="6"/>
  <c r="D133" i="6"/>
  <c r="D117" i="6"/>
  <c r="D109" i="6"/>
  <c r="D101" i="6"/>
  <c r="D85" i="6"/>
  <c r="D69" i="6"/>
  <c r="D61" i="6"/>
  <c r="D37" i="6"/>
  <c r="D1068" i="6"/>
  <c r="D1060" i="6"/>
  <c r="D1052" i="6"/>
  <c r="D1036" i="6"/>
  <c r="D1020" i="6"/>
  <c r="D956" i="6"/>
  <c r="D948" i="6"/>
  <c r="D940" i="6"/>
  <c r="D932" i="6"/>
  <c r="D924" i="6"/>
  <c r="D916" i="6"/>
  <c r="D908" i="6"/>
  <c r="D892" i="6"/>
  <c r="D884" i="6"/>
  <c r="D876" i="6"/>
  <c r="D868" i="6"/>
  <c r="D860" i="6"/>
  <c r="D852" i="6"/>
  <c r="D844" i="6"/>
  <c r="D828" i="6"/>
  <c r="D820" i="6"/>
  <c r="D812" i="6"/>
  <c r="D804" i="6"/>
  <c r="D796" i="6"/>
  <c r="D788" i="6"/>
  <c r="D780" i="6"/>
  <c r="D764" i="6"/>
  <c r="D756" i="6"/>
  <c r="D748" i="6"/>
  <c r="D740" i="6"/>
  <c r="D732" i="6"/>
  <c r="D724" i="6"/>
  <c r="D716" i="6"/>
  <c r="D692" i="6"/>
  <c r="D636" i="6"/>
  <c r="D628" i="6"/>
  <c r="D620" i="6"/>
  <c r="D604" i="6"/>
  <c r="D596" i="6"/>
  <c r="D564" i="6"/>
  <c r="D556" i="6"/>
  <c r="D548" i="6"/>
  <c r="D540" i="6"/>
  <c r="D524" i="6"/>
  <c r="D803" i="6"/>
  <c r="D795" i="6"/>
  <c r="D787" i="6"/>
  <c r="D771" i="6"/>
  <c r="D763" i="6"/>
  <c r="D739" i="6"/>
  <c r="D731" i="6"/>
  <c r="D723" i="6"/>
  <c r="D707" i="6"/>
  <c r="D691" i="6"/>
  <c r="D667" i="6"/>
  <c r="D651" i="6"/>
  <c r="D643" i="6"/>
  <c r="D603" i="6"/>
  <c r="D595" i="6"/>
  <c r="D563" i="6"/>
  <c r="D555" i="6"/>
  <c r="D531" i="6"/>
  <c r="D499" i="6"/>
  <c r="D491" i="6"/>
  <c r="D483" i="6"/>
  <c r="D451" i="6"/>
  <c r="D443" i="6"/>
  <c r="D18" i="6"/>
  <c r="D10" i="6"/>
  <c r="D2" i="6"/>
  <c r="D1131" i="6"/>
  <c r="D1169" i="6"/>
  <c r="D425" i="6"/>
  <c r="D409" i="6"/>
  <c r="D401" i="6"/>
  <c r="D369" i="6"/>
  <c r="D361" i="6"/>
  <c r="D345" i="6"/>
  <c r="D329" i="6"/>
  <c r="D321" i="6"/>
  <c r="D281" i="6"/>
  <c r="D273" i="6"/>
  <c r="D249" i="6"/>
  <c r="D217" i="6"/>
  <c r="D209" i="6"/>
  <c r="D201" i="6"/>
  <c r="D193" i="6"/>
  <c r="D185" i="6"/>
  <c r="D153" i="6"/>
  <c r="D137" i="6"/>
  <c r="D129" i="6"/>
  <c r="D121" i="6"/>
  <c r="D113" i="6"/>
  <c r="D89" i="6"/>
  <c r="D65" i="6"/>
  <c r="D57" i="6"/>
  <c r="D41" i="6"/>
  <c r="D25" i="6"/>
  <c r="D1116" i="6"/>
  <c r="D696" i="6"/>
  <c r="D688" i="6"/>
  <c r="D680" i="6"/>
  <c r="D672" i="6"/>
  <c r="D664" i="6"/>
  <c r="D632" i="6"/>
  <c r="D624" i="6"/>
  <c r="D616" i="6"/>
  <c r="D608" i="6"/>
  <c r="D600" i="6"/>
  <c r="D592" i="6"/>
  <c r="D584" i="6"/>
  <c r="D560" i="6"/>
  <c r="D552" i="6"/>
  <c r="D544" i="6"/>
  <c r="D536" i="6"/>
  <c r="D528" i="6"/>
  <c r="D512" i="6"/>
  <c r="D504" i="6"/>
  <c r="D488" i="6"/>
  <c r="D480" i="6"/>
  <c r="D472" i="6"/>
  <c r="D464" i="6"/>
  <c r="D456" i="6"/>
  <c r="D440" i="6"/>
  <c r="D424" i="6"/>
  <c r="D416" i="6"/>
  <c r="D408" i="6"/>
  <c r="D400" i="6"/>
  <c r="D384" i="6"/>
  <c r="D376" i="6"/>
  <c r="D352" i="6"/>
  <c r="D344" i="6"/>
  <c r="D336" i="6"/>
  <c r="D328" i="6"/>
  <c r="D320" i="6"/>
  <c r="D304" i="6"/>
  <c r="D296" i="6"/>
  <c r="D272" i="6"/>
  <c r="D264" i="6"/>
  <c r="D256" i="6"/>
  <c r="D248" i="6"/>
  <c r="D240" i="6"/>
  <c r="D224" i="6"/>
  <c r="D208" i="6"/>
  <c r="D192" i="6"/>
  <c r="D168" i="6"/>
  <c r="D160" i="6"/>
  <c r="D152" i="6"/>
  <c r="D144" i="6"/>
  <c r="D128" i="6"/>
  <c r="D120" i="6"/>
  <c r="D88" i="6"/>
  <c r="D1154" i="6"/>
  <c r="D1162" i="6"/>
  <c r="D839" i="6"/>
  <c r="D831" i="6"/>
  <c r="D823" i="6"/>
  <c r="D815" i="6"/>
  <c r="D807" i="6"/>
  <c r="D791" i="6"/>
  <c r="D775" i="6"/>
  <c r="D759" i="6"/>
  <c r="D751" i="6"/>
  <c r="D743" i="6"/>
  <c r="D727" i="6"/>
  <c r="D695" i="6"/>
  <c r="D679" i="6"/>
  <c r="D639" i="6"/>
  <c r="D631" i="6"/>
  <c r="D623" i="6"/>
  <c r="D615" i="6"/>
  <c r="D583" i="6"/>
  <c r="D567" i="6"/>
  <c r="D559" i="6"/>
  <c r="D551" i="6"/>
  <c r="D535" i="6"/>
  <c r="D1195" i="6"/>
  <c r="D495" i="6"/>
  <c r="D479" i="6"/>
  <c r="D463" i="6"/>
  <c r="D439" i="6"/>
  <c r="D423" i="6"/>
  <c r="D415" i="6"/>
  <c r="D399" i="6"/>
  <c r="D383" i="6"/>
  <c r="D375" i="6"/>
  <c r="D351" i="6"/>
  <c r="D335" i="6"/>
  <c r="D947" i="6"/>
  <c r="D319" i="6"/>
  <c r="D303" i="6"/>
  <c r="D606" i="6"/>
  <c r="D590" i="6"/>
  <c r="D566" i="6"/>
  <c r="D558" i="6"/>
  <c r="D542" i="6"/>
  <c r="D526" i="6"/>
  <c r="D486" i="6"/>
  <c r="D478" i="6"/>
  <c r="D462" i="6"/>
  <c r="D1090" i="6"/>
  <c r="D422" i="6"/>
  <c r="D366" i="6"/>
  <c r="D350" i="6"/>
  <c r="D190" i="6"/>
  <c r="D150" i="6"/>
  <c r="D22" i="6"/>
  <c r="D29" i="6"/>
  <c r="D21" i="6"/>
  <c r="D5" i="6"/>
  <c r="D1112" i="6"/>
  <c r="D492" i="6"/>
  <c r="D484" i="6"/>
  <c r="D468" i="6"/>
  <c r="D460" i="6"/>
  <c r="D165" i="6"/>
  <c r="D412" i="6"/>
  <c r="D388" i="6"/>
  <c r="D380" i="6"/>
  <c r="D372" i="6"/>
  <c r="D348" i="6"/>
  <c r="D340" i="6"/>
  <c r="D332" i="6"/>
  <c r="D324" i="6"/>
  <c r="D316" i="6"/>
  <c r="D308" i="6"/>
  <c r="D284" i="6"/>
  <c r="D276" i="6"/>
  <c r="D268" i="6"/>
  <c r="D260" i="6"/>
  <c r="D252" i="6"/>
  <c r="D244" i="6"/>
  <c r="D220" i="6"/>
  <c r="D212" i="6"/>
  <c r="D204" i="6"/>
  <c r="D188" i="6"/>
  <c r="D180" i="6"/>
  <c r="D156" i="6"/>
  <c r="D148" i="6"/>
  <c r="D132" i="6"/>
  <c r="D753" i="6"/>
  <c r="D108" i="6"/>
  <c r="D76" i="6"/>
  <c r="D68" i="6"/>
  <c r="D60" i="6"/>
  <c r="D20" i="6"/>
  <c r="D12" i="6"/>
  <c r="D1111" i="6"/>
  <c r="D1127" i="6"/>
  <c r="D1119" i="6"/>
  <c r="D1152" i="6"/>
  <c r="D435" i="6"/>
  <c r="D419" i="6"/>
  <c r="D411" i="6"/>
  <c r="D379" i="6"/>
  <c r="D371" i="6"/>
  <c r="D363" i="6"/>
  <c r="D355" i="6"/>
  <c r="D347" i="6"/>
  <c r="D339" i="6"/>
  <c r="D299" i="6"/>
  <c r="D291" i="6"/>
  <c r="D283" i="6"/>
  <c r="D275" i="6"/>
  <c r="D251" i="6"/>
  <c r="D235" i="6"/>
  <c r="D227" i="6"/>
  <c r="D211" i="6"/>
  <c r="D179" i="6"/>
  <c r="D171" i="6"/>
  <c r="D163" i="6"/>
  <c r="D155" i="6"/>
  <c r="D147" i="6"/>
  <c r="D131" i="6"/>
  <c r="D99" i="6"/>
  <c r="D91" i="6"/>
  <c r="D67" i="6"/>
  <c r="D59" i="6"/>
  <c r="D19" i="6"/>
  <c r="D1110" i="6"/>
  <c r="D72" i="6"/>
  <c r="D64" i="6"/>
  <c r="D56" i="6"/>
  <c r="D40" i="6"/>
  <c r="D32" i="6"/>
  <c r="D24" i="6"/>
  <c r="D16" i="6"/>
  <c r="D8" i="6"/>
  <c r="D1108" i="6"/>
  <c r="D1115" i="6"/>
  <c r="D271" i="6"/>
  <c r="D255" i="6"/>
  <c r="D239" i="6"/>
  <c r="D207" i="6"/>
  <c r="D199" i="6"/>
  <c r="D191" i="6"/>
  <c r="D159" i="6"/>
  <c r="D143" i="6"/>
  <c r="D127" i="6"/>
  <c r="D119" i="6"/>
  <c r="D95" i="6"/>
  <c r="D79" i="6"/>
  <c r="D31" i="6"/>
  <c r="D15" i="6"/>
  <c r="D1129" i="6"/>
  <c r="D1148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8" i="6" l="1"/>
  <c r="D115" i="6"/>
  <c r="D27" i="6"/>
  <c r="D287" i="6"/>
  <c r="D312" i="6"/>
  <c r="D26" i="6"/>
  <c r="D9" i="6"/>
  <c r="D338" i="6"/>
  <c r="D206" i="6"/>
  <c r="D797" i="6"/>
  <c r="D104" i="6"/>
  <c r="D82" i="6"/>
  <c r="D253" i="6"/>
  <c r="D114" i="6"/>
  <c r="D140" i="6"/>
  <c r="D80" i="6"/>
  <c r="D396" i="6"/>
  <c r="D580" i="6"/>
  <c r="D184" i="6"/>
  <c r="D84" i="6"/>
  <c r="D83" i="6"/>
  <c r="D81" i="6"/>
  <c r="D139" i="6"/>
  <c r="D313" i="6"/>
  <c r="D1340" i="6"/>
  <c r="D125" i="6"/>
  <c r="D53" i="6"/>
  <c r="D1332" i="6"/>
  <c r="D1261" i="6"/>
  <c r="D1330" i="6"/>
  <c r="D1319" i="6"/>
  <c r="D1321" i="6"/>
  <c r="D1333" i="6"/>
  <c r="D1327" i="6"/>
  <c r="D1331" i="6"/>
  <c r="D1335" i="6"/>
  <c r="D1317" i="6"/>
  <c r="D1329" i="6"/>
  <c r="D1316" i="6"/>
  <c r="D1326" i="6"/>
  <c r="D1339" i="6"/>
  <c r="D1324" i="6"/>
  <c r="D1325" i="6"/>
  <c r="D1334" i="6"/>
  <c r="D1081" i="6"/>
  <c r="D1140" i="6"/>
  <c r="D1132" i="6"/>
  <c r="D1156" i="6"/>
  <c r="D1231" i="6"/>
  <c r="D1264" i="6"/>
  <c r="D1179" i="6"/>
  <c r="D1258" i="6"/>
  <c r="D1290" i="6"/>
  <c r="D407" i="6"/>
  <c r="D1281" i="6"/>
  <c r="D1175" i="6"/>
  <c r="D1297" i="6"/>
  <c r="D1153" i="6"/>
  <c r="D915" i="6"/>
  <c r="D1005" i="6"/>
  <c r="D774" i="6"/>
  <c r="D1102" i="6"/>
  <c r="D983" i="6"/>
  <c r="D968" i="6"/>
  <c r="D985" i="6"/>
  <c r="D1296" i="6"/>
  <c r="D1139" i="6"/>
  <c r="D35" i="6"/>
  <c r="D1275" i="6"/>
  <c r="D1223" i="6"/>
  <c r="D1272" i="6"/>
  <c r="D454" i="6"/>
  <c r="D1300" i="6"/>
  <c r="D1174" i="6"/>
  <c r="D1207" i="6"/>
  <c r="D1256" i="6"/>
  <c r="D1138" i="6"/>
  <c r="D34" i="6"/>
  <c r="D971" i="6"/>
  <c r="D1021" i="6"/>
  <c r="D991" i="6"/>
  <c r="D1104" i="6"/>
  <c r="D993" i="6"/>
  <c r="D1098" i="6"/>
  <c r="D1155" i="6"/>
  <c r="D1123" i="6"/>
  <c r="D1121" i="6"/>
  <c r="D1147" i="6"/>
  <c r="D1168" i="6"/>
  <c r="D1181" i="6"/>
  <c r="D1243" i="6"/>
  <c r="D1289" i="6"/>
  <c r="D1122" i="6"/>
  <c r="D711" i="6"/>
  <c r="D1170" i="6"/>
  <c r="D1286" i="6"/>
  <c r="D1194" i="6"/>
  <c r="D1146" i="6"/>
  <c r="D987" i="6"/>
  <c r="D1076" i="6"/>
  <c r="D717" i="6"/>
  <c r="D1053" i="6"/>
  <c r="D1046" i="6"/>
  <c r="D984" i="6"/>
  <c r="D1249" i="6"/>
  <c r="D1255" i="6"/>
  <c r="D1220" i="6"/>
  <c r="D1130" i="6"/>
  <c r="D1184" i="6"/>
  <c r="D1166" i="6"/>
  <c r="D176" i="6"/>
  <c r="D1257" i="6"/>
  <c r="D1283" i="6"/>
  <c r="D515" i="6"/>
  <c r="D1067" i="6"/>
  <c r="D1084" i="6"/>
  <c r="D573" i="6"/>
  <c r="D710" i="6"/>
  <c r="D1071" i="6"/>
  <c r="D992" i="6"/>
  <c r="D1160" i="6"/>
  <c r="D1113" i="6"/>
  <c r="D1177" i="6"/>
  <c r="D1118" i="6"/>
  <c r="D1237" i="6"/>
  <c r="D1172" i="6"/>
  <c r="D1171" i="6"/>
  <c r="D318" i="6"/>
  <c r="D406" i="6"/>
  <c r="D1221" i="6"/>
  <c r="D1271" i="6"/>
  <c r="D1295" i="6"/>
  <c r="D1117" i="6"/>
  <c r="D1075" i="6"/>
  <c r="D933" i="6"/>
  <c r="D982" i="6"/>
  <c r="D986" i="6"/>
  <c r="D1188" i="6"/>
  <c r="D1284" i="6"/>
  <c r="D1182" i="6"/>
  <c r="D1206" i="6"/>
  <c r="D1222" i="6"/>
  <c r="D1238" i="6"/>
  <c r="D1270" i="6"/>
  <c r="D1278" i="6"/>
  <c r="D1294" i="6"/>
  <c r="D1135" i="6"/>
  <c r="D1219" i="6"/>
  <c r="D1299" i="6"/>
  <c r="D476" i="6"/>
  <c r="D1269" i="6"/>
  <c r="D1141" i="6"/>
  <c r="D1279" i="6"/>
  <c r="D1167" i="6"/>
  <c r="D550" i="6"/>
  <c r="D1262" i="6"/>
  <c r="D1248" i="6"/>
  <c r="D1282" i="6"/>
  <c r="D1083" i="6"/>
  <c r="D972" i="6"/>
  <c r="D1100" i="6"/>
  <c r="D990" i="6"/>
  <c r="D1070" i="6"/>
  <c r="D1072" i="6"/>
  <c r="D1025" i="6"/>
  <c r="D1143" i="6"/>
  <c r="D243" i="6"/>
  <c r="D1200" i="6"/>
  <c r="D1277" i="6"/>
  <c r="D1149" i="6"/>
  <c r="D1180" i="6"/>
  <c r="D1134" i="6"/>
  <c r="D1285" i="6"/>
  <c r="D1260" i="6"/>
  <c r="D1292" i="6"/>
  <c r="D1208" i="6"/>
  <c r="D1165" i="6"/>
  <c r="D1099" i="6"/>
  <c r="D980" i="6"/>
  <c r="D1044" i="6"/>
  <c r="D989" i="6"/>
  <c r="D822" i="6"/>
  <c r="D1078" i="6"/>
  <c r="D1106" i="6"/>
  <c r="D967" i="6"/>
  <c r="D1031" i="6"/>
  <c r="D705" i="6"/>
  <c r="D969" i="6"/>
  <c r="D1033" i="6"/>
  <c r="D970" i="6"/>
  <c r="D1151" i="6"/>
  <c r="D1273" i="6"/>
  <c r="D1247" i="6"/>
  <c r="D1250" i="6"/>
  <c r="D1120" i="6"/>
  <c r="D1224" i="6"/>
  <c r="D1259" i="6"/>
  <c r="D1268" i="6"/>
  <c r="D1136" i="6"/>
  <c r="D1124" i="6"/>
  <c r="D1240" i="6"/>
  <c r="D883" i="6"/>
  <c r="D1107" i="6"/>
  <c r="D988" i="6"/>
  <c r="D829" i="6"/>
  <c r="D997" i="6"/>
  <c r="D1103" i="6"/>
  <c r="D1026" i="6"/>
  <c r="D1105" i="6"/>
  <c r="D1093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<sst xmlns="http://schemas.openxmlformats.org/spreadsheetml/2006/main" count="47837" uniqueCount="15377">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</sst>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0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34115.199999999997</c:v>
                </c:pt>
                <c:pt idx="1">
                  <c:v>4406.8</c:v>
                </c:pt>
                <c:pt idx="2">
                  <c:v>37903.629999999997</c:v>
                </c:pt>
                <c:pt idx="3">
                  <c:v>11572.899999999998</c:v>
                </c:pt>
                <c:pt idx="4">
                  <c:v>15648.7</c:v>
                </c:pt>
                <c:pt idx="5">
                  <c:v>32662.999999999996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35812.9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33680557" createdVersion="7" refreshedVersion="7" minRefreshableVersion="3" recordCount="1338" xr:uid="{6902CE91-FC46-4AAC-A8E6-30B0DDD44885}">
  <cacheSource type="worksheet">
    <worksheetSource name="Tabelle3"/>
  </cacheSource>
  <cacheFields count="16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5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200012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8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s v="Aufgrund Konsistenz nicht genommen. Zu wenig VOS verarbeitet. Vom Warmen ins Kalte -&gt; Schimmel"/>
    <x v="0"/>
    <s v="Produkte"/>
    <s v="BUs"/>
    <s v="Symptome"/>
    <s v="Schmelze"/>
    <n v="29501057"/>
    <n v="12"/>
  </r>
  <r>
    <x v="0"/>
    <n v="21.2"/>
    <x v="0"/>
    <s v="Vorschmelz"/>
    <s v="VOS URW-SPASTUP-3500034"/>
    <x v="0"/>
    <x v="0"/>
    <s v="Aufgrund Konsistenz nicht genommen. Zu wenig VOS verarbeitet. Vom Warmen ins Kalte -&gt; Schimmel"/>
    <x v="0"/>
    <s v="Produkte"/>
    <s v="BUs"/>
    <s v="Symptome"/>
    <s v="Schmelze"/>
    <n v="29501052"/>
    <n v="12"/>
  </r>
  <r>
    <x v="0"/>
    <n v="19.399999999999999"/>
    <x v="0"/>
    <s v="Vorschmelz"/>
    <s v="VOS URW NATUR AMM CO RE"/>
    <x v="0"/>
    <x v="0"/>
    <s v="Aufgrund Konsistenz nicht genommen. Zu wenig VOS verarbeitet. Vom Warmen ins Kalte -&gt; Schimmel"/>
    <x v="0"/>
    <s v="Produkte"/>
    <s v="BUs"/>
    <s v="Symptome"/>
    <s v="Schmelze"/>
    <n v="29501021"/>
    <n v="12"/>
  </r>
  <r>
    <x v="1"/>
    <n v="18"/>
    <x v="0"/>
    <s v="ABS"/>
    <s v="ABS KELLERGEIST"/>
    <x v="1"/>
    <x v="1"/>
    <s v="Trennung vom Klebeband aus Produkt zu aufwendig"/>
    <x v="0"/>
    <s v="Produkte"/>
    <s v="BUs"/>
    <s v="Symptome"/>
    <s v="L22"/>
    <n v="29501028"/>
    <n v="22"/>
  </r>
  <r>
    <x v="2"/>
    <n v="28"/>
    <x v="0"/>
    <s v="Vorschmelz"/>
    <s v="VOS Walnuss Roulette"/>
    <x v="0"/>
    <x v="2"/>
    <s v="höhere Produktion an Abschnitten als Einsatz im Rework"/>
    <x v="0"/>
    <s v="Produkte"/>
    <s v="BUs"/>
    <s v="Symptome"/>
    <s v="L4"/>
    <n v="29500481"/>
    <n v="12"/>
  </r>
  <r>
    <x v="2"/>
    <n v="45"/>
    <x v="0"/>
    <s v="Vorschmelz"/>
    <s v="VOS VEG-SCH-MILD-VAKU"/>
    <x v="0"/>
    <x v="2"/>
    <s v="höhere Produktion an Abschnitten als Einsatz im Rework"/>
    <x v="0"/>
    <s v="Produkte"/>
    <s v="BUs"/>
    <s v="Symptome"/>
    <s v="L1"/>
    <n v="49900001"/>
    <n v="12"/>
  </r>
  <r>
    <x v="2"/>
    <n v="150"/>
    <x v="0"/>
    <s v="Vorschmelz"/>
    <s v="VOS VEG-SCH-WÜRZIG-VAKU"/>
    <x v="0"/>
    <x v="2"/>
    <s v="höhere Produktion an Abschnitten als Einsatz im Rework"/>
    <x v="0"/>
    <s v="Produkte"/>
    <s v="BUs"/>
    <s v="Symptome"/>
    <s v="L1"/>
    <n v="49900002"/>
    <n v="12"/>
  </r>
  <r>
    <x v="3"/>
    <n v="15.2"/>
    <x v="0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4"/>
    <n v="51"/>
    <x v="0"/>
    <s v="Qualitätssicherung"/>
    <s v="Laborproben"/>
    <x v="2"/>
    <x v="4"/>
    <s v="Laborprobe"/>
    <x v="0"/>
    <s v="Produkte"/>
    <s v="BUs"/>
    <s v="Symptome"/>
    <s v="Labor"/>
    <s v="Laborproben"/>
    <n v="70"/>
  </r>
  <r>
    <x v="0"/>
    <n v="8"/>
    <x v="0"/>
    <s v="Diverses"/>
    <s v="Diverses aus Abfüllung"/>
    <x v="1"/>
    <x v="5"/>
    <s v="Metall"/>
    <x v="0"/>
    <s v="Produkte"/>
    <s v="BUs"/>
    <s v="Symptome"/>
    <s v="Abfüllung"/>
    <s v="Diverses aus Abfüllung"/>
    <n v="22"/>
  </r>
  <r>
    <x v="2"/>
    <n v="305"/>
    <x v="0"/>
    <s v="ABS"/>
    <s v="ABS HAV-DILL-VAKU"/>
    <x v="0"/>
    <x v="6"/>
    <s v="seltene Verwendung / Abschnitte nur für Creme noblesse"/>
    <x v="0"/>
    <s v="Produkte"/>
    <s v="BUs"/>
    <s v="Symptome"/>
    <s v="L1"/>
    <n v="49500052"/>
    <n v="12"/>
  </r>
  <r>
    <x v="0"/>
    <n v="15"/>
    <x v="0"/>
    <s v="Vorschmelz"/>
    <s v="VOS Schmelzkäsezub. Pon"/>
    <x v="0"/>
    <x v="0"/>
    <s v="stehen geblieben / übersehen"/>
    <x v="0"/>
    <s v="Produkte"/>
    <s v="BUs"/>
    <s v="Symptome"/>
    <s v="Abfüllung"/>
    <n v="29500514"/>
    <n v="12"/>
  </r>
  <r>
    <x v="0"/>
    <n v="54"/>
    <x v="0"/>
    <s v="RW"/>
    <s v="Räucher Ammerland"/>
    <x v="1"/>
    <x v="7"/>
    <s v="keine Verwendung möglich"/>
    <x v="0"/>
    <s v="Produkte"/>
    <s v="BUs"/>
    <s v="Symptome"/>
    <s v="RWV"/>
    <s v="Räucher Ammerland"/>
    <n v="22"/>
  </r>
  <r>
    <x v="1"/>
    <n v="81.5"/>
    <x v="0"/>
    <s v="ABS"/>
    <s v="ABS CAMBOZOLA-VAKU"/>
    <x v="0"/>
    <x v="8"/>
    <s v="&lt;300kg/Monat"/>
    <x v="0"/>
    <s v="Produkte"/>
    <s v="BUs"/>
    <s v="Symptome"/>
    <s v="L20"/>
    <n v="49500194"/>
    <n v="12"/>
  </r>
  <r>
    <x v="1"/>
    <n v="110"/>
    <x v="1"/>
    <s v="Diverses"/>
    <s v="Diverses Reinigung"/>
    <x v="3"/>
    <x v="9"/>
    <s v="erforderlich"/>
    <x v="1"/>
    <s v="Produkte"/>
    <s v="BUs"/>
    <s v="Symptome"/>
    <s v="BU4"/>
    <s v="Diverses Reinigung"/>
    <n v="10"/>
  </r>
  <r>
    <x v="2"/>
    <n v="52"/>
    <x v="2"/>
    <s v="RW"/>
    <s v="RW Natur"/>
    <x v="3"/>
    <x v="10"/>
    <s v="-"/>
    <x v="2"/>
    <s v="Produkte"/>
    <s v="BUs"/>
    <s v="Symptome"/>
    <s v="L9"/>
    <s v="RW Natur"/>
    <n v="10"/>
  </r>
  <r>
    <x v="0"/>
    <n v="90"/>
    <x v="3"/>
    <s v="Diverses"/>
    <s v="Diverses"/>
    <x v="3"/>
    <x v="9"/>
    <s v="erforderlich"/>
    <x v="2"/>
    <s v="Produkte"/>
    <s v="BUs"/>
    <s v="Symptome"/>
    <s v="Schmelze"/>
    <s v="Diverses"/>
    <n v="10"/>
  </r>
  <r>
    <x v="4"/>
    <n v="15"/>
    <x v="0"/>
    <s v="Qualitätssicherung"/>
    <s v="Diverses QM"/>
    <x v="2"/>
    <x v="11"/>
    <s v="Sensorik"/>
    <x v="0"/>
    <s v="Produkte"/>
    <s v="BUs"/>
    <s v="Symptome"/>
    <s v="QM"/>
    <s v="Diverses QM"/>
    <n v="70"/>
  </r>
  <r>
    <x v="2"/>
    <n v="153.4"/>
    <x v="0"/>
    <s v="Vorschmelz"/>
    <s v="VOS URW-GRS-KRÄU OGT"/>
    <x v="0"/>
    <x v="6"/>
    <s v="Produktion unregelmäßig"/>
    <x v="0"/>
    <s v="Produkte"/>
    <s v="BUs"/>
    <s v="Symptome"/>
    <s v="L34"/>
    <n v="29500939"/>
    <n v="12"/>
  </r>
  <r>
    <x v="0"/>
    <n v="35.4"/>
    <x v="0"/>
    <s v="Vorschmelz"/>
    <s v="VS Chili geschält"/>
    <x v="0"/>
    <x v="0"/>
    <s v="Aufgrund Konsistenz nicht genommen. Zu wenig VOS verarbeitet. Vom Warmen ins Kalte -&gt; Schimmel"/>
    <x v="0"/>
    <s v="Produkte"/>
    <s v="BUs"/>
    <s v="Symptome"/>
    <s v="Schmelze"/>
    <n v="29600027"/>
    <n v="12"/>
  </r>
  <r>
    <x v="5"/>
    <n v="93.5"/>
    <x v="4"/>
    <s v="Rohware"/>
    <s v="Blöcke"/>
    <x v="0"/>
    <x v="12"/>
    <s v="Luftzieher/Folienriss durch Transport"/>
    <x v="0"/>
    <s v="Produkte"/>
    <s v="BUs"/>
    <s v="Symptome"/>
    <s v="BU2"/>
    <s v="Blöcke"/>
    <n v="12"/>
  </r>
  <r>
    <x v="0"/>
    <n v="183"/>
    <x v="4"/>
    <s v="Diverses"/>
    <s v="Diverses aus Schmelze"/>
    <x v="0"/>
    <x v="0"/>
    <s v="Aufgrund Konsistenz nicht genommen. Zu wenig VOS verarbeitet. Vom Warmen ins Kalte -&gt; Schimmel"/>
    <x v="0"/>
    <s v="Produkte"/>
    <s v="BUs"/>
    <s v="Symptome"/>
    <s v="Schmelze"/>
    <s v="Diverses aus Schmelze"/>
    <n v="12"/>
  </r>
  <r>
    <x v="0"/>
    <n v="184"/>
    <x v="4"/>
    <s v="Vorschmelz"/>
    <s v="VS GRS Chili mit Rinde"/>
    <x v="0"/>
    <x v="0"/>
    <s v="Aufgrund Konsistenz nicht genommen. Zu wenig VOS verarbeitet. Vom Warmen ins Kalte -&gt; Schimmel"/>
    <x v="0"/>
    <s v="Produkte"/>
    <s v="BUs"/>
    <s v="Symptome"/>
    <s v="Schmelze"/>
    <n v="29600013"/>
    <n v="12"/>
  </r>
  <r>
    <x v="4"/>
    <n v="1780"/>
    <x v="4"/>
    <s v="Weisenhorn Ware"/>
    <s v="AM FK-Röllchen England"/>
    <x v="1"/>
    <x v="13"/>
    <s v="Freigabe QM über Produktion Weisenhorn(Ethylinoxid)"/>
    <x v="0"/>
    <s v="Produkte"/>
    <s v="BUs"/>
    <s v="Symptome"/>
    <s v="Weisenhorn"/>
    <n v="50000011"/>
    <n v="22"/>
  </r>
  <r>
    <x v="3"/>
    <n v="101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3"/>
    <n v="11.5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3"/>
    <n v="97"/>
    <x v="4"/>
    <s v="Zipfel, ES ohne Verwendung"/>
    <s v="Div. Zipfel, Endstücke"/>
    <x v="0"/>
    <x v="3"/>
    <s v="keinen Abnehmer/Schälen"/>
    <x v="0"/>
    <s v="Produkte"/>
    <s v="BUs"/>
    <s v="Symptome"/>
    <s v="Verkauf"/>
    <s v="Div. Zipfel, Endstücke"/>
    <n v="12"/>
  </r>
  <r>
    <x v="4"/>
    <n v="129.4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4"/>
    <n v="150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4"/>
    <n v="86.6"/>
    <x v="4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2"/>
    <n v="450"/>
    <x v="5"/>
    <s v="Vorschmelz"/>
    <s v="VOS VEG-SCH-WÜRZIG-VAKU"/>
    <x v="1"/>
    <x v="5"/>
    <s v="Schmutz"/>
    <x v="3"/>
    <s v="Produkte"/>
    <s v="BUs"/>
    <s v="Symptome"/>
    <s v="L1"/>
    <n v="49900002"/>
    <n v="22"/>
  </r>
  <r>
    <x v="2"/>
    <n v="446"/>
    <x v="6"/>
    <s v="Riemen"/>
    <s v="RIE EDA-40"/>
    <x v="1"/>
    <x v="15"/>
    <s v="fehlende Zuständigkeiten"/>
    <x v="4"/>
    <s v="Produkte"/>
    <s v="BUs"/>
    <s v="Symptome"/>
    <s v="L1"/>
    <n v="23500273"/>
    <n v="22"/>
  </r>
  <r>
    <x v="0"/>
    <n v="5"/>
    <x v="4"/>
    <s v="ABS"/>
    <s v="Div. Zipfel, Endstücke"/>
    <x v="1"/>
    <x v="7"/>
    <s v="keine Verwendung möglich"/>
    <x v="0"/>
    <s v="Produkte"/>
    <s v="BUs"/>
    <s v="Symptome"/>
    <s v="RWV"/>
    <s v="Div. Zipfel, Endstücke"/>
    <n v="22"/>
  </r>
  <r>
    <x v="0"/>
    <n v="20"/>
    <x v="4"/>
    <s v="ABS"/>
    <s v="Div. Zipfel, Endstücke"/>
    <x v="1"/>
    <x v="7"/>
    <s v="keine Verwendung möglich"/>
    <x v="0"/>
    <s v="Produkte"/>
    <s v="BUs"/>
    <s v="Symptome"/>
    <s v="RWV"/>
    <s v="Div. Zipfel, Endstücke"/>
    <n v="22"/>
  </r>
  <r>
    <x v="0"/>
    <n v="21"/>
    <x v="3"/>
    <s v="ABS"/>
    <s v="vegan"/>
    <x v="3"/>
    <x v="9"/>
    <s v="erforderlich"/>
    <x v="2"/>
    <s v="Produkte"/>
    <s v="BUs"/>
    <s v="Symptome"/>
    <s v="Schmelze"/>
    <s v="vegan"/>
    <n v="10"/>
  </r>
  <r>
    <x v="0"/>
    <n v="35.6"/>
    <x v="3"/>
    <s v="Diverses"/>
    <s v="Diverses"/>
    <x v="3"/>
    <x v="9"/>
    <s v="erforderlich"/>
    <x v="2"/>
    <s v="Produkte"/>
    <s v="BUs"/>
    <s v="Symptome"/>
    <s v="Schmelze"/>
    <s v="Diverses"/>
    <n v="10"/>
  </r>
  <r>
    <x v="0"/>
    <n v="97"/>
    <x v="7"/>
    <s v="Diverses"/>
    <s v="Diverses"/>
    <x v="3"/>
    <x v="9"/>
    <s v="erforderlich"/>
    <x v="2"/>
    <s v="Produkte"/>
    <s v="BUs"/>
    <s v="Symptome"/>
    <s v="Schmelze"/>
    <s v="Diverses"/>
    <n v="10"/>
  </r>
  <r>
    <x v="4"/>
    <n v="10"/>
    <x v="4"/>
    <s v="Qualitätssicherung"/>
    <s v="Diverses QM"/>
    <x v="2"/>
    <x v="11"/>
    <s v="Sensorik"/>
    <x v="0"/>
    <s v="Produkte"/>
    <s v="BUs"/>
    <s v="Symptome"/>
    <s v="QM"/>
    <s v="Diverses QM"/>
    <n v="70"/>
  </r>
  <r>
    <x v="4"/>
    <n v="4.5999999999999996"/>
    <x v="8"/>
    <s v="Qualitätssicherung"/>
    <s v="Laborproben"/>
    <x v="2"/>
    <x v="14"/>
    <s v="Rückstellproben"/>
    <x v="0"/>
    <s v="Produkte"/>
    <s v="BUs"/>
    <s v="Symptome"/>
    <s v="Labor"/>
    <s v="Laborproben"/>
    <n v="70"/>
  </r>
  <r>
    <x v="0"/>
    <n v="306"/>
    <x v="9"/>
    <s v="RW"/>
    <s v="Gouda RW mit Staubkäse"/>
    <x v="0"/>
    <x v="0"/>
    <s v="MHD abgelaufen"/>
    <x v="3"/>
    <s v="Produkte"/>
    <s v="BUs"/>
    <s v="Symptome"/>
    <s v="Schmelze"/>
    <n v="31000108"/>
    <n v="12"/>
  </r>
  <r>
    <x v="3"/>
    <n v="207.5"/>
    <x v="9"/>
    <s v="Zipfel, ES ohne Verwendung"/>
    <s v="VOS Räucher Chili Vorsc"/>
    <x v="0"/>
    <x v="3"/>
    <s v="keinen Abnehmer/Schälen"/>
    <x v="3"/>
    <s v="Produkte"/>
    <s v="BUs"/>
    <s v="Symptome"/>
    <s v="Verkauf"/>
    <n v="29500527"/>
    <n v="12"/>
  </r>
  <r>
    <x v="3"/>
    <n v="177"/>
    <x v="9"/>
    <s v="Zipfel, ES ohne Verwendung"/>
    <s v="VOS Räucher Schinken Vo"/>
    <x v="0"/>
    <x v="3"/>
    <s v="keinen Abnehmer/Schälen"/>
    <x v="3"/>
    <s v="Produkte"/>
    <s v="BUs"/>
    <s v="Symptome"/>
    <s v="Verkauf"/>
    <n v="29500528"/>
    <n v="12"/>
  </r>
  <r>
    <x v="3"/>
    <n v="90"/>
    <x v="9"/>
    <s v="Zipfel, ES ohne Verwendung"/>
    <s v="VOS RW NATUR AMM CO REZ"/>
    <x v="0"/>
    <x v="3"/>
    <s v="keinen Abnehmer/Schälen"/>
    <x v="3"/>
    <s v="Produkte"/>
    <s v="BUs"/>
    <s v="Symptome"/>
    <s v="Verkauf"/>
    <n v="29501022"/>
    <n v="12"/>
  </r>
  <r>
    <x v="3"/>
    <n v="870"/>
    <x v="9"/>
    <s v="Zipfel, ES ohne Verwendung"/>
    <s v="VOS RW NATUR AMM CO REZ"/>
    <x v="0"/>
    <x v="3"/>
    <s v="keinen Abnehmer/Schälen"/>
    <x v="3"/>
    <s v="Produkte"/>
    <s v="BUs"/>
    <s v="Symptome"/>
    <s v="Verkauf"/>
    <n v="29501022"/>
    <n v="12"/>
  </r>
  <r>
    <x v="3"/>
    <n v="63"/>
    <x v="9"/>
    <s v="Zipfel, ES ohne Verwendung"/>
    <s v="VOS RW-ROT-CHEDD 8,1KG"/>
    <x v="0"/>
    <x v="3"/>
    <s v="keinen Abnehmer/Schälen"/>
    <x v="3"/>
    <s v="Produkte"/>
    <s v="BUs"/>
    <s v="Symptome"/>
    <s v="Verkauf"/>
    <n v="29501053"/>
    <n v="12"/>
  </r>
  <r>
    <x v="2"/>
    <n v="63"/>
    <x v="9"/>
    <s v="Vorschmelz"/>
    <s v="VOS RW BUN-PF"/>
    <x v="0"/>
    <x v="2"/>
    <s v="-"/>
    <x v="3"/>
    <s v="Produkte"/>
    <s v="BUs"/>
    <s v="Symptome"/>
    <s v="L16"/>
    <n v="29501055"/>
    <n v="12"/>
  </r>
  <r>
    <x v="3"/>
    <n v="546"/>
    <x v="9"/>
    <s v="Zipfel, ES ohne Verwendung"/>
    <s v="VOS GRW-NATUR ZIPFEL 35"/>
    <x v="0"/>
    <x v="3"/>
    <s v="keinen Abnehmer/Schälen"/>
    <x v="3"/>
    <s v="Produkte"/>
    <s v="BUs"/>
    <s v="Symptome"/>
    <s v="Verkauf"/>
    <n v="29501063"/>
    <n v="12"/>
  </r>
  <r>
    <x v="3"/>
    <n v="252"/>
    <x v="9"/>
    <s v="Zipfel, ES ohne Verwendung"/>
    <s v="VOS GRW-SCHI ZIPFEL 350"/>
    <x v="0"/>
    <x v="3"/>
    <s v="keinen Abnehmer/Schälen"/>
    <x v="3"/>
    <s v="Produkte"/>
    <s v="BUs"/>
    <s v="Symptome"/>
    <s v="Verkauf"/>
    <n v="29501064"/>
    <n v="12"/>
  </r>
  <r>
    <x v="3"/>
    <n v="252"/>
    <x v="9"/>
    <s v="Zipfel, ES ohne Verwendung"/>
    <s v="VOS GRW-SCHI-NAT ENDSTÜ"/>
    <x v="0"/>
    <x v="3"/>
    <s v="keinen Abnehmer/Schälen"/>
    <x v="3"/>
    <s v="Produkte"/>
    <s v="BUs"/>
    <s v="Symptome"/>
    <s v="Verkauf"/>
    <n v="29501070"/>
    <n v="12"/>
  </r>
  <r>
    <x v="3"/>
    <n v="177"/>
    <x v="9"/>
    <s v="Zipfel, ES ohne Verwendung"/>
    <s v="VOS VS-SCHI ZIPFEL"/>
    <x v="0"/>
    <x v="3"/>
    <s v="keinen Abnehmer/Schälen"/>
    <x v="3"/>
    <s v="Produkte"/>
    <s v="BUs"/>
    <s v="Symptome"/>
    <s v="Verkauf"/>
    <n v="29501086"/>
    <n v="12"/>
  </r>
  <r>
    <x v="3"/>
    <n v="207.5"/>
    <x v="9"/>
    <s v="Zipfel, ES ohne Verwendung"/>
    <s v="VOS VS-CHILI ZIPFEL"/>
    <x v="0"/>
    <x v="3"/>
    <s v="keinen Abnehmer/Schälen"/>
    <x v="3"/>
    <s v="Produkte"/>
    <s v="BUs"/>
    <s v="Symptome"/>
    <s v="Verkauf"/>
    <n v="29501087"/>
    <n v="12"/>
  </r>
  <r>
    <x v="3"/>
    <n v="45"/>
    <x v="9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175"/>
    <x v="9"/>
    <s v="Qualitätssicherung"/>
    <s v="Laborproben"/>
    <x v="2"/>
    <x v="4"/>
    <s v="Laborprobe"/>
    <x v="3"/>
    <s v="Produkte"/>
    <s v="BUs"/>
    <s v="Symptome"/>
    <s v="Labor"/>
    <s v="Laborproben"/>
    <n v="70"/>
  </r>
  <r>
    <x v="2"/>
    <n v="306"/>
    <x v="9"/>
    <s v="Vorschmelz"/>
    <s v="VOR RW staubk"/>
    <x v="0"/>
    <x v="16"/>
    <s v="nur bestimmter Einsatz möglich"/>
    <x v="3"/>
    <s v="Produkte"/>
    <s v="BUs"/>
    <s v="Symptome"/>
    <s v="WVP"/>
    <s v="VOR RW staubk"/>
    <n v="12"/>
  </r>
  <r>
    <x v="2"/>
    <n v="392"/>
    <x v="10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4"/>
    <n v="10"/>
    <x v="9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0"/>
    <n v="44.7"/>
    <x v="9"/>
    <s v="Rest"/>
    <s v="Rinde"/>
    <x v="1"/>
    <x v="7"/>
    <s v="keine Verwendung möglich"/>
    <x v="3"/>
    <s v="Produkte"/>
    <s v="BUs"/>
    <s v="Symptome"/>
    <s v="RWV"/>
    <s v="Rinde"/>
    <n v="22"/>
  </r>
  <r>
    <x v="2"/>
    <n v="345"/>
    <x v="11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153"/>
    <x v="12"/>
    <s v="Diverses"/>
    <s v="Diverses"/>
    <x v="3"/>
    <x v="9"/>
    <s v="erforderlich"/>
    <x v="2"/>
    <s v="Produkte"/>
    <s v="BUs"/>
    <s v="Symptome"/>
    <s v="Schmelze"/>
    <s v="Diverses"/>
    <n v="10"/>
  </r>
  <r>
    <x v="0"/>
    <n v="55.6"/>
    <x v="0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5"/>
    <n v="90.6"/>
    <x v="0"/>
    <s v="Diverses"/>
    <s v="Diverses"/>
    <x v="3"/>
    <x v="17"/>
    <s v="nicht eindeutig"/>
    <x v="0"/>
    <s v="Produkte"/>
    <s v="BUs"/>
    <s v="Symptome"/>
    <s v="BU2"/>
    <s v="Diverses"/>
    <n v="10"/>
  </r>
  <r>
    <x v="0"/>
    <n v="91.2"/>
    <x v="0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2"/>
    <n v="75"/>
    <x v="4"/>
    <s v="Diverses"/>
    <s v="Diverses"/>
    <x v="3"/>
    <x v="17"/>
    <s v="nicht eindeutig"/>
    <x v="0"/>
    <s v="Produkte"/>
    <s v="BUs"/>
    <s v="Symptome"/>
    <s v="Bu3"/>
    <s v="Diverses"/>
    <n v="10"/>
  </r>
  <r>
    <x v="0"/>
    <n v="143.5"/>
    <x v="4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4"/>
    <n v="18"/>
    <x v="9"/>
    <s v="Qualitätssicherung"/>
    <s v="Diverses QM"/>
    <x v="2"/>
    <x v="11"/>
    <s v="Sensorik"/>
    <x v="3"/>
    <s v="Produkte"/>
    <s v="BUs"/>
    <s v="Symptome"/>
    <s v="QM"/>
    <s v="Diverses QM"/>
    <n v="70"/>
  </r>
  <r>
    <x v="0"/>
    <n v="56"/>
    <x v="9"/>
    <s v="Vorschmelz"/>
    <s v="VOS URW-VS-CHILI"/>
    <x v="0"/>
    <x v="0"/>
    <s v="Aufgrund Konsistenz nicht genommen. Zu wenig VOS verarbeitet. Vom Warmen ins Kalte -&gt; Schimmel"/>
    <x v="3"/>
    <s v="Produkte"/>
    <s v="BUs"/>
    <s v="Symptome"/>
    <s v="Schmelze"/>
    <n v="29500950"/>
    <n v="12"/>
  </r>
  <r>
    <x v="2"/>
    <n v="72.5"/>
    <x v="9"/>
    <s v="Vorschmelz"/>
    <s v="VOS VEG-SCH MILD"/>
    <x v="0"/>
    <x v="2"/>
    <s v="VOS &gt; Einsatz"/>
    <x v="3"/>
    <s v="Produkte"/>
    <s v="BUs"/>
    <s v="Symptome"/>
    <s v="L1"/>
    <n v="29900002"/>
    <n v="12"/>
  </r>
  <r>
    <x v="0"/>
    <n v="242.5"/>
    <x v="4"/>
    <s v="Diverses"/>
    <s v="Diverses aus Abfüllung"/>
    <x v="3"/>
    <x v="17"/>
    <s v="nicht eindeutig"/>
    <x v="0"/>
    <s v="Produkte"/>
    <s v="BUs"/>
    <s v="Symptome"/>
    <s v="Abfüllung"/>
    <s v="Diverses aus Abfüllung"/>
    <n v="10"/>
  </r>
  <r>
    <x v="5"/>
    <n v="188"/>
    <x v="13"/>
    <s v="Rohware"/>
    <s v="Blöcke"/>
    <x v="0"/>
    <x v="12"/>
    <s v="Luftzieher/Folienriss durch Transport"/>
    <x v="3"/>
    <s v="Produkte"/>
    <s v="BUs"/>
    <s v="Symptome"/>
    <s v="BU2"/>
    <s v="Blöcke"/>
    <n v="12"/>
  </r>
  <r>
    <x v="0"/>
    <n v="143"/>
    <x v="13"/>
    <s v="Vorschmelz"/>
    <s v="VOS URW-SPASTUP-3500034"/>
    <x v="0"/>
    <x v="0"/>
    <s v="Aufgrund Konsistenz nicht genommen. Zu wenig VOS verarbeitet. Vom Warmen ins Kalte -&gt; Schimmel"/>
    <x v="3"/>
    <s v="Produkte"/>
    <s v="BUs"/>
    <s v="Symptome"/>
    <s v="Schmelze"/>
    <n v="29501052"/>
    <n v="12"/>
  </r>
  <r>
    <x v="4"/>
    <n v="75"/>
    <x v="13"/>
    <s v="Qualitätssicherung"/>
    <s v="Laborproben"/>
    <x v="2"/>
    <x v="18"/>
    <s v="Einwaage Labor"/>
    <x v="3"/>
    <s v="Produkte"/>
    <s v="BUs"/>
    <s v="Symptome"/>
    <s v="Labor"/>
    <s v="Laborproben"/>
    <n v="70"/>
  </r>
  <r>
    <x v="2"/>
    <n v="290"/>
    <x v="13"/>
    <s v="Vorschmelz"/>
    <s v="VOS VEG-SCH-WÜRZIG-VAKU"/>
    <x v="0"/>
    <x v="2"/>
    <s v="VOS &gt; Einsatz"/>
    <x v="3"/>
    <s v="Produkte"/>
    <s v="BUs"/>
    <s v="Symptome"/>
    <s v="L1"/>
    <n v="49900002"/>
    <n v="12"/>
  </r>
  <r>
    <x v="4"/>
    <n v="54"/>
    <x v="13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2"/>
    <n v="547"/>
    <x v="13"/>
    <s v="Vorschmelz"/>
    <s v="VOS RW NATUR AMM CO REZ"/>
    <x v="1"/>
    <x v="13"/>
    <s v="Rückrufaktion"/>
    <x v="3"/>
    <s v="Produkte"/>
    <s v="BUs"/>
    <s v="Symptome"/>
    <s v="WVP"/>
    <n v="29501022"/>
    <n v="22"/>
  </r>
  <r>
    <x v="1"/>
    <n v="0"/>
    <x v="4"/>
    <s v="Diverses"/>
    <s v="Diverses"/>
    <x v="3"/>
    <x v="17"/>
    <s v="nicht eindeutig"/>
    <x v="0"/>
    <s v="Produkte"/>
    <s v="BUs"/>
    <s v="Symptome"/>
    <s v="BU4"/>
    <s v="Diverses"/>
    <n v="10"/>
  </r>
  <r>
    <x v="2"/>
    <n v="270"/>
    <x v="5"/>
    <s v="RW"/>
    <s v="RW Natur"/>
    <x v="0"/>
    <x v="2"/>
    <s v="VOS &gt; Einsatz"/>
    <x v="3"/>
    <s v="Produkte"/>
    <s v="BUs"/>
    <s v="Symptome"/>
    <s v="L9"/>
    <s v="RW Natur"/>
    <n v="12"/>
  </r>
  <r>
    <x v="3"/>
    <n v="12"/>
    <x v="5"/>
    <s v="Zipfel, ES ohne Verwendung"/>
    <s v="RW Schinken Endstücke"/>
    <x v="0"/>
    <x v="3"/>
    <s v="keinen Abnehmer/Schälen"/>
    <x v="3"/>
    <s v="Produkte"/>
    <s v="BUs"/>
    <s v="Symptome"/>
    <s v="Verkauf"/>
    <s v="RW Schinken Endstücke"/>
    <n v="12"/>
  </r>
  <r>
    <x v="0"/>
    <n v="44"/>
    <x v="5"/>
    <s v="Vorschmelz"/>
    <s v="VOS-ABS ENTSORGUNG"/>
    <x v="1"/>
    <x v="7"/>
    <s v="keine Verwendung möglich"/>
    <x v="3"/>
    <s v="Produkte"/>
    <s v="BUs"/>
    <s v="Symptome"/>
    <s v="RWV"/>
    <n v="29500917"/>
    <n v="22"/>
  </r>
  <r>
    <x v="3"/>
    <n v="22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3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85.2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14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250"/>
    <x v="5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75"/>
    <x v="5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40.4"/>
    <x v="5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2"/>
    <n v="322"/>
    <x v="1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2"/>
    <n v="240"/>
    <x v="15"/>
    <s v="ABS"/>
    <s v="ABS CHED-PF-KRÄUK gemis"/>
    <x v="3"/>
    <x v="10"/>
    <s v="-"/>
    <x v="2"/>
    <s v="Produkte"/>
    <s v="BUs"/>
    <s v="Symptome"/>
    <s v="L33"/>
    <n v="29501003"/>
    <n v="10"/>
  </r>
  <r>
    <x v="2"/>
    <n v="30"/>
    <x v="5"/>
    <s v="Vorschmelz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s v="Produkte"/>
    <s v="BUs"/>
    <s v="Symptome"/>
    <s v="L16"/>
    <n v="29500861"/>
    <n v="12"/>
  </r>
  <r>
    <x v="1"/>
    <n v="0"/>
    <x v="9"/>
    <s v="Diverses"/>
    <s v="Diverses"/>
    <x v="3"/>
    <x v="17"/>
    <s v="nicht eindeutig"/>
    <x v="3"/>
    <s v="Produkte"/>
    <s v="BUs"/>
    <s v="Symptome"/>
    <s v="BU4"/>
    <s v="Diverses"/>
    <n v="10"/>
  </r>
  <r>
    <x v="0"/>
    <n v="46"/>
    <x v="5"/>
    <s v="Vorschmelz"/>
    <s v="VOS Räucher Natur Natri"/>
    <x v="1"/>
    <x v="7"/>
    <s v="keine Verwendung möglich"/>
    <x v="3"/>
    <s v="Produkte"/>
    <s v="BUs"/>
    <s v="Symptome"/>
    <s v="RWV"/>
    <n v="29500498"/>
    <n v="22"/>
  </r>
  <r>
    <x v="2"/>
    <n v="60"/>
    <x v="9"/>
    <s v="ABS"/>
    <s v="ABS CHED-ROT MIT ß-CARO"/>
    <x v="3"/>
    <x v="17"/>
    <s v="nicht eindeutig"/>
    <x v="3"/>
    <s v="Produkte"/>
    <s v="BUs"/>
    <s v="Symptome"/>
    <s v="L33"/>
    <n v="29501032"/>
    <n v="10"/>
  </r>
  <r>
    <x v="2"/>
    <n v="241"/>
    <x v="9"/>
    <s v="ABS"/>
    <s v="ABS CHED-PF-KRÄUK gemis"/>
    <x v="3"/>
    <x v="17"/>
    <s v="nicht eindeutig"/>
    <x v="3"/>
    <s v="Produkte"/>
    <s v="BUs"/>
    <s v="Symptome"/>
    <s v="L33"/>
    <n v="29501003"/>
    <n v="10"/>
  </r>
  <r>
    <x v="0"/>
    <n v="229"/>
    <x v="9"/>
    <s v="Diverses"/>
    <s v="Diverses aus Schmelze"/>
    <x v="3"/>
    <x v="9"/>
    <s v="erforderlich"/>
    <x v="3"/>
    <s v="Produkte"/>
    <s v="BUs"/>
    <s v="Symptome"/>
    <s v="Schmelze"/>
    <s v="Diverses aus Schmelze"/>
    <n v="10"/>
  </r>
  <r>
    <x v="0"/>
    <n v="280"/>
    <x v="9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0"/>
    <n v="279.5"/>
    <x v="9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0"/>
    <n v="203"/>
    <x v="13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0"/>
    <n v="30"/>
    <x v="5"/>
    <s v="Diverses"/>
    <s v="Diverses"/>
    <x v="3"/>
    <x v="17"/>
    <s v="-"/>
    <x v="3"/>
    <s v="Produkte"/>
    <s v="BUs"/>
    <s v="Symptome"/>
    <s v="Strudelline"/>
    <s v="Diverses"/>
    <n v="10"/>
  </r>
  <r>
    <x v="4"/>
    <n v="10"/>
    <x v="5"/>
    <s v="Qualitätssicherung"/>
    <s v="Diverses QM"/>
    <x v="2"/>
    <x v="11"/>
    <s v="Sensorik"/>
    <x v="3"/>
    <s v="Produkte"/>
    <s v="BUs"/>
    <s v="Symptome"/>
    <s v="QM"/>
    <s v="Diverses QM"/>
    <n v="70"/>
  </r>
  <r>
    <x v="4"/>
    <n v="15"/>
    <x v="5"/>
    <s v="Qualitätssicherung"/>
    <s v="Diverses QM"/>
    <x v="2"/>
    <x v="11"/>
    <s v="Sensorik"/>
    <x v="3"/>
    <s v="Produkte"/>
    <s v="BUs"/>
    <s v="Symptome"/>
    <s v="QM"/>
    <s v="Diverses QM"/>
    <n v="70"/>
  </r>
  <r>
    <x v="2"/>
    <n v="42"/>
    <x v="16"/>
    <s v="RW"/>
    <s v="RW Natur"/>
    <x v="0"/>
    <x v="2"/>
    <s v="VOS &gt; Einsatz"/>
    <x v="3"/>
    <s v="Produkte"/>
    <s v="BUs"/>
    <s v="Symptome"/>
    <s v="L9"/>
    <s v="RW Natur"/>
    <n v="12"/>
  </r>
  <r>
    <x v="0"/>
    <n v="1401"/>
    <x v="16"/>
    <s v="RW"/>
    <s v="Räucher Blauschimmel"/>
    <x v="0"/>
    <x v="19"/>
    <s v="ausgefettet"/>
    <x v="3"/>
    <s v="Produkte"/>
    <s v="BUs"/>
    <s v="Symptome"/>
    <s v="Abfüllung"/>
    <s v="Räucher Blauschimmel"/>
    <n v="120"/>
  </r>
  <r>
    <x v="2"/>
    <n v="142"/>
    <x v="16"/>
    <s v="RW"/>
    <s v="RW NUSS 9,3KG AN"/>
    <x v="0"/>
    <x v="2"/>
    <s v="-"/>
    <x v="3"/>
    <s v="Produkte"/>
    <s v="BUs"/>
    <s v="Symptome"/>
    <s v="Bu3"/>
    <n v="32000070"/>
    <n v="12"/>
  </r>
  <r>
    <x v="3"/>
    <n v="1260"/>
    <x v="16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51"/>
    <x v="16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28.8"/>
    <x v="16"/>
    <s v="Qualitätssicherung"/>
    <s v="Laborproben"/>
    <x v="2"/>
    <x v="14"/>
    <s v="Rückstellproben"/>
    <x v="3"/>
    <s v="Produkte"/>
    <s v="BUs"/>
    <s v="Symptome"/>
    <s v="Labor"/>
    <s v="Laborproben"/>
    <n v="70"/>
  </r>
  <r>
    <x v="0"/>
    <n v="131.6"/>
    <x v="5"/>
    <s v="ganze Würste"/>
    <s v="Würste 6700g Räucher na"/>
    <x v="3"/>
    <x v="20"/>
    <s v="Darm geplatzt"/>
    <x v="3"/>
    <s v="Produkte"/>
    <s v="BUs"/>
    <s v="Symptome"/>
    <s v="Abfüllung"/>
    <n v="31000084"/>
    <n v="10"/>
  </r>
  <r>
    <x v="2"/>
    <n v="248"/>
    <x v="5"/>
    <s v="RW"/>
    <s v="RW Natur"/>
    <x v="3"/>
    <x v="17"/>
    <s v="nicht eindeutig"/>
    <x v="3"/>
    <s v="Produkte"/>
    <s v="BUs"/>
    <s v="Symptome"/>
    <s v="L9"/>
    <s v="RW Natur"/>
    <n v="10"/>
  </r>
  <r>
    <x v="2"/>
    <n v="1.2"/>
    <x v="5"/>
    <s v="Vorschmelz"/>
    <s v="VOS Räucher Natur Natri"/>
    <x v="3"/>
    <x v="17"/>
    <s v="nicht eindeutig"/>
    <x v="3"/>
    <s v="Produkte"/>
    <s v="BUs"/>
    <s v="Symptome"/>
    <s v="WVP"/>
    <n v="29500498"/>
    <n v="10"/>
  </r>
  <r>
    <x v="4"/>
    <n v="10"/>
    <x v="16"/>
    <s v="Qualitätssicherung"/>
    <s v="Diverses QM"/>
    <x v="2"/>
    <x v="11"/>
    <s v="Sensorik"/>
    <x v="3"/>
    <s v="Produkte"/>
    <s v="BUs"/>
    <s v="Symptome"/>
    <s v="QM"/>
    <s v="Diverses QM"/>
    <n v="70"/>
  </r>
  <r>
    <x v="2"/>
    <n v="18"/>
    <x v="5"/>
    <s v="RW"/>
    <s v="RW"/>
    <x v="3"/>
    <x v="17"/>
    <s v="nicht eindeutig"/>
    <x v="3"/>
    <s v="Produkte"/>
    <s v="BUs"/>
    <s v="Symptome"/>
    <s v="WVP"/>
    <s v="RW"/>
    <n v="10"/>
  </r>
  <r>
    <x v="0"/>
    <n v="79"/>
    <x v="17"/>
    <s v="Vorschmelz"/>
    <s v="VS Schinken geschält"/>
    <x v="0"/>
    <x v="0"/>
    <s v="Aufgrund Konsistenz nicht genommen. Zu wenig VOS verarbeitet. Vom Warmen ins Kalte -&gt; Schimmel"/>
    <x v="3"/>
    <s v="Produkte"/>
    <s v="BUs"/>
    <s v="Symptome"/>
    <s v="Schmelze"/>
    <n v="29600025"/>
    <n v="12"/>
  </r>
  <r>
    <x v="2"/>
    <n v="206"/>
    <x v="18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3"/>
    <n v="28.5"/>
    <x v="17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3"/>
    <n v="155"/>
    <x v="17"/>
    <s v="Zipfel, ES ohne Verwendung"/>
    <s v="Div. Zipfel, Endstücke"/>
    <x v="0"/>
    <x v="3"/>
    <s v="keinen Abnehmer/Schälen"/>
    <x v="3"/>
    <s v="Produkte"/>
    <s v="BUs"/>
    <s v="Symptome"/>
    <s v="Verkauf"/>
    <s v="Div. Zipfel, Endstücke"/>
    <n v="12"/>
  </r>
  <r>
    <x v="4"/>
    <n v="10.4"/>
    <x v="17"/>
    <s v="Qualitätssicherung"/>
    <s v="Laborproben"/>
    <x v="2"/>
    <x v="4"/>
    <s v="Laborprobe"/>
    <x v="3"/>
    <s v="Produkte"/>
    <s v="BUs"/>
    <s v="Symptome"/>
    <s v="Labor"/>
    <s v="Laborproben"/>
    <n v="70"/>
  </r>
  <r>
    <x v="4"/>
    <n v="70"/>
    <x v="17"/>
    <s v="Qualitätssicherung"/>
    <s v="Laborproben"/>
    <x v="2"/>
    <x v="4"/>
    <s v="Laborprobe"/>
    <x v="3"/>
    <s v="Produkte"/>
    <s v="BUs"/>
    <s v="Symptome"/>
    <s v="Labor"/>
    <s v="Laborproben"/>
    <n v="70"/>
  </r>
  <r>
    <x v="0"/>
    <n v="30"/>
    <x v="17"/>
    <s v="Diverses"/>
    <s v="Diverses"/>
    <x v="0"/>
    <x v="0"/>
    <s v="MHD abgelaufen"/>
    <x v="3"/>
    <s v="Produkte"/>
    <s v="BUs"/>
    <s v="Symptome"/>
    <s v="RWV"/>
    <s v="Diverses"/>
    <n v="12"/>
  </r>
  <r>
    <x v="1"/>
    <n v="180"/>
    <x v="17"/>
    <s v="Vorschmelz"/>
    <s v="VOS Schwarzer Pfeffer R"/>
    <x v="0"/>
    <x v="21"/>
    <s v="Verformung"/>
    <x v="3"/>
    <s v="Produkte"/>
    <s v="BUs"/>
    <s v="Symptome"/>
    <s v="L22"/>
    <n v="29500482"/>
    <n v="120"/>
  </r>
  <r>
    <x v="0"/>
    <n v="12"/>
    <x v="17"/>
    <s v="Vorschmelz"/>
    <s v="VOS SKZ AMMERLAND"/>
    <x v="0"/>
    <x v="22"/>
    <s v="Ware konnte nicht vakuumiert werden, nicht genügend LA"/>
    <x v="3"/>
    <s v="Produkte"/>
    <s v="BUs"/>
    <s v="Symptome"/>
    <s v="RWV"/>
    <n v="29500879"/>
    <n v="12"/>
  </r>
  <r>
    <x v="2"/>
    <n v="10"/>
    <x v="17"/>
    <s v="ABS"/>
    <s v="ABS Gouda Mittelalt 45%"/>
    <x v="0"/>
    <x v="16"/>
    <s v="wird eigentlich gesammelt und verarbeitet"/>
    <x v="3"/>
    <s v="Produkte"/>
    <s v="BUs"/>
    <s v="Symptome"/>
    <s v="L18"/>
    <n v="29500821"/>
    <n v="12"/>
  </r>
  <r>
    <x v="0"/>
    <n v="10"/>
    <x v="5"/>
    <s v="Diverses"/>
    <s v="Diverses aus Schmelze"/>
    <x v="3"/>
    <x v="9"/>
    <s v="erforderlich"/>
    <x v="3"/>
    <s v="Produkte"/>
    <s v="BUs"/>
    <s v="Symptome"/>
    <s v="Schmelze"/>
    <s v="Diverses aus Schmelze"/>
    <n v="10"/>
  </r>
  <r>
    <x v="0"/>
    <n v="146.4"/>
    <x v="5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1"/>
    <n v="51"/>
    <x v="19"/>
    <s v="Vorschmelz"/>
    <s v="VOS Schwarzer Pfeffer R"/>
    <x v="4"/>
    <x v="23"/>
    <s v="Trennung vom Klebeband aus Produkt zu aufwendig"/>
    <x v="6"/>
    <s v="Produkte"/>
    <s v="BUs"/>
    <s v="Symptome"/>
    <s v="L22"/>
    <n v="29500482"/>
    <n v="61"/>
  </r>
  <r>
    <x v="3"/>
    <n v="80"/>
    <x v="19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8.9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8.9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06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0"/>
    <x v="19"/>
    <s v="Qualitätssicherung"/>
    <s v="Laborproben"/>
    <x v="2"/>
    <x v="4"/>
    <s v="Laborprobe"/>
    <x v="6"/>
    <s v="Produkte"/>
    <s v="BUs"/>
    <s v="Symptome"/>
    <s v="QM"/>
    <s v="Laborproben"/>
    <n v="70"/>
  </r>
  <r>
    <x v="4"/>
    <n v="10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65"/>
    <x v="19"/>
    <s v="Qualitätssicherung"/>
    <s v="Laborproben"/>
    <x v="2"/>
    <x v="4"/>
    <s v="Laborprobe"/>
    <x v="6"/>
    <s v="Produkte"/>
    <s v="BUs"/>
    <s v="Symptome"/>
    <s v="Labor"/>
    <s v="Laborproben"/>
    <n v="70"/>
  </r>
  <r>
    <x v="2"/>
    <n v="150"/>
    <x v="20"/>
    <s v="ABS"/>
    <s v="ABS CHED-PF-KRÄUK gemis"/>
    <x v="3"/>
    <x v="10"/>
    <s v="keine weitere Verwendung"/>
    <x v="5"/>
    <s v="Produkte"/>
    <s v="BUs"/>
    <s v="Symptome"/>
    <s v="L33"/>
    <n v="29501003"/>
    <n v="10"/>
  </r>
  <r>
    <x v="0"/>
    <n v="320"/>
    <x v="5"/>
    <s v="Diverses"/>
    <s v="Diverses aus Abfüllung"/>
    <x v="3"/>
    <x v="17"/>
    <s v="nicht eindeutig"/>
    <x v="3"/>
    <s v="Produkte"/>
    <s v="BUs"/>
    <s v="Symptome"/>
    <s v="Abfüllung"/>
    <s v="Diverses aus Abfüllung"/>
    <n v="10"/>
  </r>
  <r>
    <x v="4"/>
    <n v="8"/>
    <x v="19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10"/>
    <x v="21"/>
    <s v="Qualitätssicherung"/>
    <s v="Laborproben"/>
    <x v="2"/>
    <x v="11"/>
    <s v="Sensorik"/>
    <x v="6"/>
    <s v="Produkte"/>
    <s v="BUs"/>
    <s v="Symptome"/>
    <s v="Labor"/>
    <s v="Laborproben"/>
    <n v="70"/>
  </r>
  <r>
    <x v="0"/>
    <n v="150"/>
    <x v="16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2"/>
    <n v="125"/>
    <x v="21"/>
    <s v="Vorschmelz"/>
    <s v="VOS GRW-CHILI-NAT-VAKU"/>
    <x v="0"/>
    <x v="16"/>
    <s v="Da keine Aufträge für  weitere Verwendung"/>
    <x v="6"/>
    <s v="Produkte"/>
    <s v="BUs"/>
    <s v="Symptome"/>
    <s v="L9"/>
    <n v="49500205"/>
    <n v="12"/>
  </r>
  <r>
    <x v="3"/>
    <n v="1029"/>
    <x v="21"/>
    <s v="Zipfel, ES ohne Verwendung"/>
    <s v="VOS RW NATUR AMM CO REZ"/>
    <x v="0"/>
    <x v="3"/>
    <s v="keinen Abnehmer/Schälen"/>
    <x v="6"/>
    <s v="Produkte"/>
    <s v="BUs"/>
    <s v="Symptome"/>
    <s v="Verkauf"/>
    <n v="29501022"/>
    <n v="12"/>
  </r>
  <r>
    <x v="3"/>
    <n v="47.5"/>
    <x v="21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3"/>
    <n v="1048"/>
    <x v="21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3.2"/>
    <x v="21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3.2"/>
    <x v="21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60"/>
    <x v="21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1"/>
    <n v="3"/>
    <x v="21"/>
    <s v="ABS"/>
    <s v="ABS APPEN"/>
    <x v="4"/>
    <x v="23"/>
    <s v="&lt;20kg/Monat"/>
    <x v="6"/>
    <s v="Produkte"/>
    <s v="BUs"/>
    <s v="Symptome"/>
    <s v="L23"/>
    <n v="29500909"/>
    <n v="61"/>
  </r>
  <r>
    <x v="1"/>
    <n v="7"/>
    <x v="21"/>
    <s v="ABS"/>
    <s v="ABS AT-ROTWEIN"/>
    <x v="4"/>
    <x v="23"/>
    <s v="&lt;20kg/Monat"/>
    <x v="6"/>
    <s v="Produkte"/>
    <s v="BUs"/>
    <s v="Symptome"/>
    <s v="L23"/>
    <n v="29501013"/>
    <n v="61"/>
  </r>
  <r>
    <x v="0"/>
    <n v="19"/>
    <x v="21"/>
    <s v="Rest"/>
    <s v="RW Natriumarm Rinde"/>
    <x v="1"/>
    <x v="7"/>
    <s v="keine Verwendung möglich"/>
    <x v="6"/>
    <s v="Produkte"/>
    <s v="BUs"/>
    <s v="Symptome"/>
    <s v="RWV"/>
    <s v="RW Natriumarm Rinde"/>
    <n v="22"/>
  </r>
  <r>
    <x v="4"/>
    <n v="130"/>
    <x v="21"/>
    <s v="Rest"/>
    <s v="Muster"/>
    <x v="2"/>
    <x v="24"/>
    <s v="Muster"/>
    <x v="6"/>
    <s v="Produkte"/>
    <s v="BUs"/>
    <s v="Symptome"/>
    <s v="Labor"/>
    <s v="Muster"/>
    <n v="70"/>
  </r>
  <r>
    <x v="4"/>
    <n v="75"/>
    <x v="21"/>
    <s v="Rest"/>
    <s v="Muster"/>
    <x v="2"/>
    <x v="24"/>
    <s v="Muster"/>
    <x v="6"/>
    <s v="Produkte"/>
    <s v="BUs"/>
    <s v="Symptome"/>
    <s v="Labor"/>
    <s v="Muster"/>
    <n v="70"/>
  </r>
  <r>
    <x v="1"/>
    <n v="24"/>
    <x v="21"/>
    <s v="ABS"/>
    <s v="ABS BIOLAND-RINGELB"/>
    <x v="4"/>
    <x v="23"/>
    <s v="&lt;50kg/Monat"/>
    <x v="6"/>
    <s v="Produkte"/>
    <s v="BUs"/>
    <s v="Symptome"/>
    <s v="BU4"/>
    <n v="29500966"/>
    <n v="61"/>
  </r>
  <r>
    <x v="1"/>
    <n v="6"/>
    <x v="21"/>
    <s v="ABS"/>
    <s v="ABS BRIE"/>
    <x v="4"/>
    <x v="23"/>
    <s v="&lt;20kg/Monat"/>
    <x v="6"/>
    <s v="Produkte"/>
    <s v="BUs"/>
    <s v="Symptome"/>
    <s v="L20"/>
    <n v="29500895"/>
    <n v="61"/>
  </r>
  <r>
    <x v="1"/>
    <n v="64"/>
    <x v="21"/>
    <s v="ABS"/>
    <s v="ABS BRUSCHETTA"/>
    <x v="4"/>
    <x v="23"/>
    <s v="&lt;300kg/Monat"/>
    <x v="6"/>
    <s v="Produkte"/>
    <s v="BUs"/>
    <s v="Symptome"/>
    <s v="L21"/>
    <n v="29501029"/>
    <n v="61"/>
  </r>
  <r>
    <x v="1"/>
    <n v="31"/>
    <x v="21"/>
    <s v="ABS"/>
    <s v="ABS CHILI-ROUVEEN"/>
    <x v="4"/>
    <x v="23"/>
    <s v="&lt;100kg/Monat"/>
    <x v="6"/>
    <s v="Produkte"/>
    <s v="BUs"/>
    <s v="Symptome"/>
    <s v="L21"/>
    <n v="29501041"/>
    <n v="61"/>
  </r>
  <r>
    <x v="1"/>
    <n v="45"/>
    <x v="21"/>
    <s v="ABS"/>
    <s v="ABS GOU HALAL"/>
    <x v="4"/>
    <x v="23"/>
    <s v="&lt;50kg/Monat"/>
    <x v="6"/>
    <s v="Produkte"/>
    <s v="BUs"/>
    <s v="Symptome"/>
    <s v="L21"/>
    <n v="29500925"/>
    <n v="61"/>
  </r>
  <r>
    <x v="1"/>
    <n v="147"/>
    <x v="21"/>
    <s v="ABS"/>
    <s v="ABS HEUBLUM"/>
    <x v="4"/>
    <x v="23"/>
    <s v="&lt;300kg/Monat"/>
    <x v="6"/>
    <s v="Produkte"/>
    <s v="BUs"/>
    <s v="Symptome"/>
    <s v="L21"/>
    <n v="29500878"/>
    <n v="61"/>
  </r>
  <r>
    <x v="1"/>
    <n v="31"/>
    <x v="21"/>
    <s v="ABS"/>
    <s v="ABS KELLERGEIST"/>
    <x v="4"/>
    <x v="23"/>
    <s v="&lt;300kg/Monat"/>
    <x v="6"/>
    <s v="Produkte"/>
    <s v="BUs"/>
    <s v="Symptome"/>
    <s v="L22"/>
    <n v="29501028"/>
    <n v="61"/>
  </r>
  <r>
    <x v="1"/>
    <n v="160"/>
    <x v="21"/>
    <s v="ABS"/>
    <s v="ABS MEDI-KRÄUK"/>
    <x v="4"/>
    <x v="23"/>
    <s v="&lt;300kg/Monat"/>
    <x v="6"/>
    <s v="Produkte"/>
    <s v="BUs"/>
    <s v="Symptome"/>
    <s v="L21"/>
    <n v="29500886"/>
    <n v="61"/>
  </r>
  <r>
    <x v="1"/>
    <n v="210"/>
    <x v="21"/>
    <s v="ABS"/>
    <s v="ABS OLD-AMSTERDAM"/>
    <x v="4"/>
    <x v="23"/>
    <s v="&lt;1000kg/Monat"/>
    <x v="6"/>
    <s v="Produkte"/>
    <s v="BUs"/>
    <s v="Symptome"/>
    <s v="L22"/>
    <n v="29501039"/>
    <n v="61"/>
  </r>
  <r>
    <x v="1"/>
    <n v="53"/>
    <x v="21"/>
    <s v="ABS"/>
    <s v="ABS ORANG-PESTO"/>
    <x v="4"/>
    <x v="23"/>
    <s v="&lt;100kg/Monat"/>
    <x v="6"/>
    <s v="Produkte"/>
    <s v="BUs"/>
    <s v="Symptome"/>
    <s v="L21"/>
    <n v="29501030"/>
    <n v="61"/>
  </r>
  <r>
    <x v="1"/>
    <n v="22"/>
    <x v="21"/>
    <s v="ABS"/>
    <s v="ABS PECO"/>
    <x v="4"/>
    <x v="23"/>
    <s v="&lt;300kg/Monat"/>
    <x v="6"/>
    <s v="Produkte"/>
    <s v="BUs"/>
    <s v="Symptome"/>
    <s v="L23"/>
    <n v="29500891"/>
    <n v="61"/>
  </r>
  <r>
    <x v="1"/>
    <n v="44"/>
    <x v="21"/>
    <s v="ABS"/>
    <s v="ABS ROVIN"/>
    <x v="4"/>
    <x v="23"/>
    <s v="&lt;300kg/Monat"/>
    <x v="6"/>
    <s v="Produkte"/>
    <s v="BUs"/>
    <s v="Symptome"/>
    <s v="L23"/>
    <n v="29500900"/>
    <n v="61"/>
  </r>
  <r>
    <x v="1"/>
    <n v="45"/>
    <x v="21"/>
    <s v="ABS"/>
    <s v="ABS SCH-PAUL"/>
    <x v="4"/>
    <x v="23"/>
    <s v="&lt;300kg/Monat"/>
    <x v="6"/>
    <s v="Produkte"/>
    <s v="BUs"/>
    <s v="Symptome"/>
    <s v="L21"/>
    <n v="29500906"/>
    <n v="61"/>
  </r>
  <r>
    <x v="1"/>
    <n v="15"/>
    <x v="21"/>
    <s v="ABS"/>
    <s v="ABS TI-AD"/>
    <x v="4"/>
    <x v="23"/>
    <s v="&lt;50kg/Monat"/>
    <x v="6"/>
    <s v="Produkte"/>
    <s v="BUs"/>
    <s v="Symptome"/>
    <s v="L23"/>
    <n v="29500904"/>
    <n v="61"/>
  </r>
  <r>
    <x v="1"/>
    <n v="41"/>
    <x v="21"/>
    <s v="ABS"/>
    <s v="ABS Whisky-Nuts"/>
    <x v="4"/>
    <x v="23"/>
    <s v="&lt;300kg/Monat"/>
    <x v="6"/>
    <s v="Produkte"/>
    <s v="BUs"/>
    <s v="Symptome"/>
    <s v="L21"/>
    <n v="29501009"/>
    <n v="61"/>
  </r>
  <r>
    <x v="1"/>
    <n v="5"/>
    <x v="21"/>
    <s v="Vorschmelz"/>
    <s v="VOS Schwarzer Pfeffer R"/>
    <x v="4"/>
    <x v="23"/>
    <s v="keinen Verwendungszweck"/>
    <x v="6"/>
    <s v="Produkte"/>
    <s v="BUs"/>
    <s v="Symptome"/>
    <s v="L22"/>
    <n v="29500482"/>
    <n v="61"/>
  </r>
  <r>
    <x v="1"/>
    <n v="20"/>
    <x v="21"/>
    <s v="Vorschmelz"/>
    <s v="VOS Schwarzer Pfeffer R"/>
    <x v="4"/>
    <x v="23"/>
    <s v="keinen Verwendungszweck"/>
    <x v="6"/>
    <s v="Produkte"/>
    <s v="BUs"/>
    <s v="Symptome"/>
    <s v="L22"/>
    <n v="29500482"/>
    <n v="61"/>
  </r>
  <r>
    <x v="0"/>
    <n v="390"/>
    <x v="16"/>
    <s v="Diverses"/>
    <s v="Diverses aus Abfüllung"/>
    <x v="3"/>
    <x v="9"/>
    <s v="erforderlich"/>
    <x v="3"/>
    <s v="Produkte"/>
    <s v="BUs"/>
    <s v="Symptome"/>
    <s v="Abfüllung"/>
    <s v="Diverses aus Abfüllung"/>
    <n v="10"/>
  </r>
  <r>
    <x v="2"/>
    <n v="900"/>
    <x v="16"/>
    <s v="Diverses"/>
    <s v="Diverses Reinigung"/>
    <x v="3"/>
    <x v="9"/>
    <s v="erforderlich"/>
    <x v="3"/>
    <s v="Produkte"/>
    <s v="BUs"/>
    <s v="Symptome"/>
    <s v="Bu3"/>
    <s v="Diverses Reinigung"/>
    <n v="10"/>
  </r>
  <r>
    <x v="5"/>
    <n v="200"/>
    <x v="17"/>
    <s v="Diverses"/>
    <s v="Diverses"/>
    <x v="3"/>
    <x v="17"/>
    <s v="nicht eindeutig"/>
    <x v="3"/>
    <s v="Produkte"/>
    <s v="BUs"/>
    <s v="Symptome"/>
    <s v="BU2"/>
    <s v="Diverses"/>
    <n v="10"/>
  </r>
  <r>
    <x v="2"/>
    <n v="30"/>
    <x v="17"/>
    <s v="ABS"/>
    <s v="ABS Cheddar rot"/>
    <x v="3"/>
    <x v="17"/>
    <s v="nicht eindeutig"/>
    <x v="3"/>
    <s v="Produkte"/>
    <s v="BUs"/>
    <s v="Symptome"/>
    <s v="L1"/>
    <n v="29500776"/>
    <n v="10"/>
  </r>
  <r>
    <x v="5"/>
    <n v="101"/>
    <x v="19"/>
    <s v="Diverses"/>
    <s v="Diverses"/>
    <x v="3"/>
    <x v="17"/>
    <s v="nicht eindeutig"/>
    <x v="6"/>
    <s v="Produkte"/>
    <s v="BUs"/>
    <s v="Symptome"/>
    <s v="BU2"/>
    <s v="Diverses"/>
    <n v="10"/>
  </r>
  <r>
    <x v="0"/>
    <n v="526.6"/>
    <x v="19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123.5"/>
    <x v="21"/>
    <s v="Vorschmelz"/>
    <s v="VOS RW-CHILI OGT"/>
    <x v="0"/>
    <x v="0"/>
    <s v="Aufgrund Konsistenz nicht genommen. Zu wenig VOS verarbeitet. Vom Warmen ins Kalte -&gt; Schimmel"/>
    <x v="6"/>
    <s v="Produkte"/>
    <s v="BUs"/>
    <s v="Symptome"/>
    <s v="Schmelze"/>
    <n v="29500860"/>
    <n v="12"/>
  </r>
  <r>
    <x v="4"/>
    <n v="2"/>
    <x v="22"/>
    <s v="Qualitätssicherung"/>
    <s v="Laborproben"/>
    <x v="2"/>
    <x v="11"/>
    <s v="Sensorik"/>
    <x v="6"/>
    <s v="Produkte"/>
    <s v="BUs"/>
    <s v="Symptome"/>
    <s v="Labor"/>
    <s v="Laborproben"/>
    <n v="70"/>
  </r>
  <r>
    <x v="5"/>
    <n v="53"/>
    <x v="21"/>
    <s v="Diverses"/>
    <s v="Diverses"/>
    <x v="3"/>
    <x v="17"/>
    <s v="nicht eindeutig"/>
    <x v="6"/>
    <s v="Produkte"/>
    <s v="BUs"/>
    <s v="Symptome"/>
    <s v="BU2"/>
    <s v="Diverses"/>
    <n v="10"/>
  </r>
  <r>
    <x v="0"/>
    <n v="26.6"/>
    <x v="21"/>
    <s v="ganze Würste"/>
    <s v="Würste 9100g USA- Räuch"/>
    <x v="3"/>
    <x v="20"/>
    <s v="Clip gerissen"/>
    <x v="6"/>
    <s v="Produkte"/>
    <s v="BUs"/>
    <s v="Symptome"/>
    <s v="Abfüllung"/>
    <n v="31000076"/>
    <n v="10"/>
  </r>
  <r>
    <x v="2"/>
    <n v="28"/>
    <x v="21"/>
    <s v="ABS"/>
    <s v="Div. Zipfel, Endstücke"/>
    <x v="3"/>
    <x v="17"/>
    <s v="nicht eindeutig"/>
    <x v="6"/>
    <s v="Produkte"/>
    <s v="BUs"/>
    <s v="Symptome"/>
    <s v="L16"/>
    <s v="Div. Zipfel, Endstücke"/>
    <n v="10"/>
  </r>
  <r>
    <x v="2"/>
    <n v="33"/>
    <x v="21"/>
    <s v="Diverses"/>
    <s v="Diverses"/>
    <x v="3"/>
    <x v="17"/>
    <s v="nicht eindeutig"/>
    <x v="6"/>
    <s v="Produkte"/>
    <s v="BUs"/>
    <s v="Symptome"/>
    <s v="Bu3"/>
    <s v="Diverses"/>
    <n v="10"/>
  </r>
  <r>
    <x v="5"/>
    <n v="30.4"/>
    <x v="22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2"/>
    <n v="101"/>
    <x v="22"/>
    <s v="ABS"/>
    <s v="ABS PECO-TRE-VAKU"/>
    <x v="0"/>
    <x v="16"/>
    <s v="Abschnitte eingelagert, um Verwendung zu finden. Aber keine Verwendungsentscheidung gefunden"/>
    <x v="6"/>
    <s v="Produkte"/>
    <s v="BUs"/>
    <s v="Symptome"/>
    <s v="L1"/>
    <n v="49500174"/>
    <n v="12"/>
  </r>
  <r>
    <x v="4"/>
    <n v="26"/>
    <x v="22"/>
    <s v="Qualitätssicherung"/>
    <s v="Laborproben"/>
    <x v="2"/>
    <x v="18"/>
    <s v="Einwaage Labor"/>
    <x v="6"/>
    <s v="Produkte"/>
    <s v="BUs"/>
    <s v="Symptome"/>
    <s v="Labor"/>
    <s v="Laborproben"/>
    <n v="70"/>
  </r>
  <r>
    <x v="3"/>
    <n v="222"/>
    <x v="22"/>
    <s v="Zipfel, ES ohne Verwendung"/>
    <s v="VOS Räucher Natur"/>
    <x v="0"/>
    <x v="3"/>
    <s v="keinen Abnehmer/Schälen"/>
    <x v="6"/>
    <s v="Produkte"/>
    <s v="BUs"/>
    <s v="Symptome"/>
    <s v="Verkauf"/>
    <n v="29500489"/>
    <n v="12"/>
  </r>
  <r>
    <x v="3"/>
    <n v="48"/>
    <x v="22"/>
    <s v="Zipfel, ES ohne Verwendung"/>
    <s v="VOS GRW-CHILI-NAT ENDST"/>
    <x v="0"/>
    <x v="3"/>
    <s v="keinen Abnehmer/Schälen"/>
    <x v="6"/>
    <s v="Produkte"/>
    <s v="BUs"/>
    <s v="Symptome"/>
    <s v="Verkauf"/>
    <n v="29501079"/>
    <n v="12"/>
  </r>
  <r>
    <x v="3"/>
    <n v="70.400000000000006"/>
    <x v="22"/>
    <s v="Zipfel, ES ohne Verwendung"/>
    <s v="VOS SKZ AMM Geräuchert"/>
    <x v="0"/>
    <x v="3"/>
    <s v="keinen Abnehmer/Schälen"/>
    <x v="6"/>
    <s v="Produkte"/>
    <s v="BUs"/>
    <s v="Symptome"/>
    <s v="Verkauf"/>
    <n v="29500963"/>
    <n v="12"/>
  </r>
  <r>
    <x v="3"/>
    <n v="1770"/>
    <x v="22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58"/>
    <x v="22"/>
    <s v="Qualitätssicherung"/>
    <s v="Laborproben"/>
    <x v="2"/>
    <x v="4"/>
    <s v="Laborprobe"/>
    <x v="6"/>
    <s v="Produkte"/>
    <s v="BUs"/>
    <s v="Symptome"/>
    <s v="Labor"/>
    <s v="Laborproben"/>
    <n v="70"/>
  </r>
  <r>
    <x v="0"/>
    <n v="20.2"/>
    <x v="22"/>
    <s v="Rohware"/>
    <s v="Cheddar white 50% Fett"/>
    <x v="0"/>
    <x v="25"/>
    <s v="Luftzieher"/>
    <x v="6"/>
    <s v="Produkte"/>
    <s v="BUs"/>
    <s v="Symptome"/>
    <s v="RWV"/>
    <n v="23000512"/>
    <n v="12"/>
  </r>
  <r>
    <x v="0"/>
    <n v="47"/>
    <x v="22"/>
    <s v="ABS"/>
    <s v="ABS GOU-MI-VAKU"/>
    <x v="0"/>
    <x v="6"/>
    <s v="nur bei bestimmten Produkten"/>
    <x v="6"/>
    <s v="Produkte"/>
    <s v="BUs"/>
    <s v="Symptome"/>
    <s v="RWV"/>
    <n v="49500056"/>
    <n v="12"/>
  </r>
  <r>
    <x v="0"/>
    <n v="106"/>
    <x v="22"/>
    <s v="ABS"/>
    <s v="ABS GOU-MI-VAKU"/>
    <x v="0"/>
    <x v="6"/>
    <s v="nur bei bestimmten Produkten"/>
    <x v="6"/>
    <s v="Produkte"/>
    <s v="BUs"/>
    <s v="Symptome"/>
    <s v="RWV"/>
    <n v="49500056"/>
    <n v="12"/>
  </r>
  <r>
    <x v="4"/>
    <n v="44"/>
    <x v="22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4"/>
    <n v="130"/>
    <x v="22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0"/>
    <n v="20"/>
    <x v="22"/>
    <s v="RW"/>
    <s v="RW Natrium"/>
    <x v="1"/>
    <x v="7"/>
    <s v="keine Verwendung möglich"/>
    <x v="6"/>
    <s v="Produkte"/>
    <s v="BUs"/>
    <s v="Symptome"/>
    <s v="RWV"/>
    <s v="RW Natrium"/>
    <n v="22"/>
  </r>
  <r>
    <x v="2"/>
    <n v="30"/>
    <x v="21"/>
    <s v="RW"/>
    <s v="RW Natrium"/>
    <x v="3"/>
    <x v="17"/>
    <s v="nicht eindeutig"/>
    <x v="6"/>
    <s v="Produkte"/>
    <s v="BUs"/>
    <s v="Symptome"/>
    <s v="WVP"/>
    <s v="RW Natrium"/>
    <n v="10"/>
  </r>
  <r>
    <x v="0"/>
    <n v="23.2"/>
    <x v="21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0"/>
    <n v="115"/>
    <x v="21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4"/>
    <n v="10"/>
    <x v="22"/>
    <s v="Qualitätssicherung"/>
    <s v="Diverses QM"/>
    <x v="2"/>
    <x v="11"/>
    <s v="Sensorik"/>
    <x v="6"/>
    <s v="Produkte"/>
    <s v="BUs"/>
    <s v="Symptome"/>
    <s v="QM"/>
    <s v="Diverses QM"/>
    <n v="70"/>
  </r>
  <r>
    <x v="5"/>
    <n v="35.000000000000007"/>
    <x v="22"/>
    <s v="Diverses"/>
    <s v="Diverses"/>
    <x v="3"/>
    <x v="17"/>
    <s v="nicht eindeutig"/>
    <x v="6"/>
    <s v="Produkte"/>
    <s v="BUs"/>
    <s v="Symptome"/>
    <s v="BU2"/>
    <s v="Diverses"/>
    <n v="10"/>
  </r>
  <r>
    <x v="5"/>
    <n v="15"/>
    <x v="23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572.5"/>
    <x v="23"/>
    <s v="Vorschmelz"/>
    <s v="VOS URW-VS-SCHI"/>
    <x v="0"/>
    <x v="0"/>
    <s v="Aufgrund Konsistenz nicht genommen. Zu wenig VOS verarbeitet. Vom Warmen ins Kalte -&gt; Schimmel"/>
    <x v="6"/>
    <s v="Produkte"/>
    <s v="BUs"/>
    <s v="Symptome"/>
    <s v="Schmelze"/>
    <n v="29500949"/>
    <n v="12"/>
  </r>
  <r>
    <x v="1"/>
    <n v="54"/>
    <x v="23"/>
    <s v="ABS"/>
    <s v="ABS MEDI-KRÄUK"/>
    <x v="1"/>
    <x v="1"/>
    <s v="Trennung vom Klebeband aus Produkt zu aufwendig"/>
    <x v="6"/>
    <s v="Produkte"/>
    <s v="BUs"/>
    <s v="Symptome"/>
    <s v="L21"/>
    <n v="29500886"/>
    <n v="22"/>
  </r>
  <r>
    <x v="1"/>
    <n v="45"/>
    <x v="23"/>
    <s v="ABS"/>
    <s v="ABS OLD-AMSTERDAM"/>
    <x v="1"/>
    <x v="1"/>
    <s v="Trennung vom Klebeband aus Produkt zu aufwendig"/>
    <x v="6"/>
    <s v="Produkte"/>
    <s v="BUs"/>
    <s v="Symptome"/>
    <s v="L22"/>
    <n v="29501039"/>
    <n v="22"/>
  </r>
  <r>
    <x v="1"/>
    <n v="22"/>
    <x v="23"/>
    <s v="ABS"/>
    <s v="ABS ROVIN"/>
    <x v="1"/>
    <x v="1"/>
    <s v="Trennung vom Klebeband aus Produkt zu aufwendig"/>
    <x v="6"/>
    <s v="Produkte"/>
    <s v="BUs"/>
    <s v="Symptome"/>
    <s v="L23"/>
    <n v="29500900"/>
    <n v="22"/>
  </r>
  <r>
    <x v="1"/>
    <n v="21"/>
    <x v="23"/>
    <s v="ABS"/>
    <s v="ABS BRUSCHETTA"/>
    <x v="1"/>
    <x v="1"/>
    <s v="Trennung vom Klebeband aus Produkt zu aufwendig"/>
    <x v="6"/>
    <s v="Produkte"/>
    <s v="BUs"/>
    <s v="Symptome"/>
    <s v="L21"/>
    <n v="29501029"/>
    <n v="22"/>
  </r>
  <r>
    <x v="1"/>
    <n v="10"/>
    <x v="23"/>
    <s v="ABS"/>
    <s v="ABS BRIE-PAP"/>
    <x v="1"/>
    <x v="1"/>
    <s v="Trennung vom Klebeband aus Produkt zu aufwendig"/>
    <x v="6"/>
    <s v="Produkte"/>
    <s v="BUs"/>
    <s v="Symptome"/>
    <s v="L29"/>
    <n v="29501101"/>
    <n v="22"/>
  </r>
  <r>
    <x v="3"/>
    <n v="68"/>
    <x v="23"/>
    <s v="Zipfel, ES ohne Verwendung"/>
    <s v="VOS RW-SCHI ENDSTÜCK 35"/>
    <x v="0"/>
    <x v="3"/>
    <s v="-"/>
    <x v="6"/>
    <s v="Produkte"/>
    <s v="BUs"/>
    <s v="Symptome"/>
    <s v="Verkauf"/>
    <n v="29501067"/>
    <n v="12"/>
  </r>
  <r>
    <x v="3"/>
    <n v="58"/>
    <x v="23"/>
    <s v="Zipfel, ES ohne Verwendung"/>
    <s v="VOS RW-CHILI-ZIPFEL"/>
    <x v="0"/>
    <x v="3"/>
    <s v="keinen Abnehmer/Schälen"/>
    <x v="6"/>
    <s v="Produkte"/>
    <s v="BUs"/>
    <s v="Symptome"/>
    <s v="Verkauf"/>
    <n v="29501072"/>
    <n v="12"/>
  </r>
  <r>
    <x v="3"/>
    <n v="20"/>
    <x v="23"/>
    <s v="Zipfel, ES ohne Verwendung"/>
    <s v="Div. Zipfel, Endstücke"/>
    <x v="0"/>
    <x v="3"/>
    <s v="keinen Abnehmer/Schälen"/>
    <x v="6"/>
    <s v="Produkte"/>
    <s v="BUs"/>
    <s v="Symptome"/>
    <s v="Verkauf"/>
    <s v="Div. Zipfel, Endstücke"/>
    <n v="12"/>
  </r>
  <r>
    <x v="4"/>
    <n v="10"/>
    <x v="23"/>
    <s v="Qualitätssicherung"/>
    <s v="Laborproben"/>
    <x v="2"/>
    <x v="4"/>
    <s v="Laborprobe"/>
    <x v="6"/>
    <s v="Produkte"/>
    <s v="BUs"/>
    <s v="Symptome"/>
    <s v="Labor"/>
    <s v="Laborproben"/>
    <n v="70"/>
  </r>
  <r>
    <x v="5"/>
    <n v="45"/>
    <x v="23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6"/>
    <x v="23"/>
    <s v="Fertigware"/>
    <s v="TORT WAL 1,93KG JER DE"/>
    <x v="0"/>
    <x v="26"/>
    <s v="Riss in Alufolie"/>
    <x v="6"/>
    <s v="Produkte"/>
    <s v="BUs"/>
    <s v="Symptome"/>
    <s v="Abfüllung"/>
    <n v="31000169"/>
    <n v="12"/>
  </r>
  <r>
    <x v="0"/>
    <n v="18"/>
    <x v="23"/>
    <s v="RW"/>
    <s v="RW Natrium"/>
    <x v="1"/>
    <x v="7"/>
    <s v="keine Verwendung möglich"/>
    <x v="6"/>
    <s v="Produkte"/>
    <s v="BUs"/>
    <s v="Symptome"/>
    <s v="RWV"/>
    <s v="RW Natrium"/>
    <n v="22"/>
  </r>
  <r>
    <x v="0"/>
    <n v="20"/>
    <x v="23"/>
    <s v="RW"/>
    <s v="Rächer Natrium"/>
    <x v="1"/>
    <x v="7"/>
    <s v="keine Verwendung möglich"/>
    <x v="6"/>
    <s v="Produkte"/>
    <s v="BUs"/>
    <s v="Symptome"/>
    <s v="RWV"/>
    <s v="Rächer Natrium"/>
    <n v="22"/>
  </r>
  <r>
    <x v="2"/>
    <n v="65"/>
    <x v="23"/>
    <s v="ABS"/>
    <s v="ABS Bio Gouda 48%, mitt"/>
    <x v="4"/>
    <x v="27"/>
    <s v="keinen Abnehmer/Schälen"/>
    <x v="6"/>
    <s v="Produkte"/>
    <s v="BUs"/>
    <s v="Symptome"/>
    <s v="L18"/>
    <n v="29500754"/>
    <n v="61"/>
  </r>
  <r>
    <x v="5"/>
    <n v="36"/>
    <x v="22"/>
    <s v="Diverses"/>
    <s v="Diverses"/>
    <x v="3"/>
    <x v="17"/>
    <s v="nicht eindeutig"/>
    <x v="6"/>
    <s v="Produkte"/>
    <s v="BUs"/>
    <s v="Symptome"/>
    <s v="BU2"/>
    <s v="Diverses"/>
    <n v="10"/>
  </r>
  <r>
    <x v="5"/>
    <n v="102"/>
    <x v="22"/>
    <s v="Diverses"/>
    <s v="Diverses"/>
    <x v="3"/>
    <x v="17"/>
    <s v="nicht eindeutig"/>
    <x v="6"/>
    <s v="Produkte"/>
    <s v="BUs"/>
    <s v="Symptome"/>
    <s v="BU2"/>
    <s v="Diverses"/>
    <n v="10"/>
  </r>
  <r>
    <x v="1"/>
    <n v="34.4"/>
    <x v="22"/>
    <s v="Diverses"/>
    <s v="Diverses"/>
    <x v="3"/>
    <x v="17"/>
    <s v="nicht eindeutig"/>
    <x v="6"/>
    <s v="Produkte"/>
    <s v="BUs"/>
    <s v="Symptome"/>
    <s v="BU4"/>
    <s v="Diverses"/>
    <n v="10"/>
  </r>
  <r>
    <x v="0"/>
    <n v="30.4"/>
    <x v="22"/>
    <s v="Diverses"/>
    <s v="Diverses"/>
    <x v="3"/>
    <x v="17"/>
    <s v="-"/>
    <x v="6"/>
    <s v="Produkte"/>
    <s v="BUs"/>
    <s v="Symptome"/>
    <s v="Strudelline"/>
    <s v="Diverses"/>
    <n v="10"/>
  </r>
  <r>
    <x v="0"/>
    <n v="23"/>
    <x v="22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4"/>
    <n v="4.5"/>
    <x v="24"/>
    <s v="Qualitätssicherung"/>
    <s v="Laborproben"/>
    <x v="2"/>
    <x v="11"/>
    <s v="Sensorik"/>
    <x v="6"/>
    <s v="Produkte"/>
    <s v="BUs"/>
    <s v="Symptome"/>
    <s v="Labor"/>
    <s v="Laborproben"/>
    <n v="70"/>
  </r>
  <r>
    <x v="0"/>
    <n v="45.4"/>
    <x v="22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1"/>
    <n v="28"/>
    <x v="23"/>
    <s v="Diverses"/>
    <s v="Diverses"/>
    <x v="3"/>
    <x v="17"/>
    <s v="nicht eindeutig"/>
    <x v="6"/>
    <s v="Produkte"/>
    <s v="BUs"/>
    <s v="Symptome"/>
    <s v="BU4"/>
    <s v="Diverses"/>
    <n v="10"/>
  </r>
  <r>
    <x v="0"/>
    <n v="47.5"/>
    <x v="23"/>
    <s v="ganze Würste"/>
    <s v="Würste 9300g Räucher na"/>
    <x v="3"/>
    <x v="20"/>
    <s v="Schlaufe gerissen"/>
    <x v="6"/>
    <s v="Produkte"/>
    <s v="BUs"/>
    <s v="Symptome"/>
    <s v="Abfüllung"/>
    <n v="31000083"/>
    <n v="10"/>
  </r>
  <r>
    <x v="4"/>
    <n v="20"/>
    <x v="24"/>
    <s v="Qualitätssicherung"/>
    <s v="Laborproben"/>
    <x v="2"/>
    <x v="11"/>
    <s v="Sensorik"/>
    <x v="6"/>
    <s v="Produkte"/>
    <s v="BUs"/>
    <s v="Symptome"/>
    <s v="Labor"/>
    <s v="Laborproben"/>
    <n v="70"/>
  </r>
  <r>
    <x v="5"/>
    <n v="75"/>
    <x v="24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25"/>
    <x v="24"/>
    <s v="Vorschmelz"/>
    <s v="VOS UGRW SCHI-NATRIUMAR"/>
    <x v="0"/>
    <x v="0"/>
    <s v="Aufgrund Konsistenz nicht genommen. Zu wenig VOS verarbeitet. Vom Warmen ins Kalte -&gt; Schimmel"/>
    <x v="6"/>
    <s v="Produkte"/>
    <s v="BUs"/>
    <s v="Symptome"/>
    <s v="Schmelze"/>
    <n v="29501056"/>
    <n v="12"/>
  </r>
  <r>
    <x v="4"/>
    <n v="74"/>
    <x v="24"/>
    <s v="Qualitätssicherung"/>
    <s v="Laborproben"/>
    <x v="2"/>
    <x v="18"/>
    <s v="Einwaage Labor"/>
    <x v="6"/>
    <s v="Produkte"/>
    <s v="BUs"/>
    <s v="Symptome"/>
    <s v="Labor"/>
    <s v="Laborproben"/>
    <n v="70"/>
  </r>
  <r>
    <x v="2"/>
    <n v="78"/>
    <x v="24"/>
    <s v="RW"/>
    <s v="Räucher Natur OGT"/>
    <x v="0"/>
    <x v="16"/>
    <s v="gemischt, weil mehrere Produkte in einen Auftrag einfließen. VOS Trennung erforderlich"/>
    <x v="6"/>
    <s v="Produkte"/>
    <s v="BUs"/>
    <s v="Symptome"/>
    <s v="L9"/>
    <s v="Räucher Natur OGT"/>
    <n v="12"/>
  </r>
  <r>
    <x v="2"/>
    <n v="96"/>
    <x v="24"/>
    <s v="RW"/>
    <s v="RW Natur"/>
    <x v="0"/>
    <x v="2"/>
    <s v="VOS &gt; Einsatz"/>
    <x v="6"/>
    <s v="Produkte"/>
    <s v="BUs"/>
    <s v="Symptome"/>
    <s v="L9"/>
    <s v="RW Natur"/>
    <n v="12"/>
  </r>
  <r>
    <x v="2"/>
    <n v="320"/>
    <x v="24"/>
    <s v="RW"/>
    <s v="RW Natur"/>
    <x v="0"/>
    <x v="2"/>
    <s v="VOS &gt; Einsatz"/>
    <x v="6"/>
    <s v="Produkte"/>
    <s v="BUs"/>
    <s v="Symptome"/>
    <s v="L9"/>
    <s v="RW Natur"/>
    <n v="12"/>
  </r>
  <r>
    <x v="2"/>
    <n v="148"/>
    <x v="25"/>
    <s v="ABS"/>
    <s v="ABS CHED-PF-KRÄUK gemis"/>
    <x v="3"/>
    <x v="10"/>
    <s v="keine weitere Verwendung"/>
    <x v="7"/>
    <s v="Produkte"/>
    <s v="BUs"/>
    <s v="Symptome"/>
    <s v="L33"/>
    <n v="29501003"/>
    <n v="10"/>
  </r>
  <r>
    <x v="3"/>
    <n v="20"/>
    <x v="24"/>
    <s v="Zipfel, ES ohne Verwendung"/>
    <s v="VOS RW-CHILI-ZIPFEL"/>
    <x v="0"/>
    <x v="3"/>
    <s v="keinen Abnehmer/Schälen"/>
    <x v="6"/>
    <s v="Produkte"/>
    <s v="BUs"/>
    <s v="Symptome"/>
    <s v="Verkauf"/>
    <n v="29501072"/>
    <n v="12"/>
  </r>
  <r>
    <x v="3"/>
    <n v="3"/>
    <x v="24"/>
    <s v="Zipfel, ES ohne Verwendung"/>
    <s v="VOS RW-CHILI-ENDSTÜCK"/>
    <x v="0"/>
    <x v="3"/>
    <s v="keinen Abnehmer/Schälen"/>
    <x v="6"/>
    <s v="Produkte"/>
    <s v="BUs"/>
    <s v="Symptome"/>
    <s v="Verkauf"/>
    <n v="29501075"/>
    <n v="12"/>
  </r>
  <r>
    <x v="3"/>
    <n v="24"/>
    <x v="24"/>
    <s v="Zipfel, ES ohne Verwendung"/>
    <s v="VOS RW-NATUR-EXTRA ZIPF"/>
    <x v="0"/>
    <x v="3"/>
    <s v="keinen Abnehmer/Schälen"/>
    <x v="6"/>
    <s v="Produkte"/>
    <s v="BUs"/>
    <s v="Symptome"/>
    <s v="Verkauf"/>
    <n v="29501082"/>
    <n v="12"/>
  </r>
  <r>
    <x v="3"/>
    <n v="340"/>
    <x v="24"/>
    <s v="Zipfel, ES ohne Verwendung"/>
    <s v="RW BLAUSCH 8,1KG SOPO E"/>
    <x v="0"/>
    <x v="3"/>
    <s v="keinen Abnehmer/Schälen"/>
    <x v="6"/>
    <s v="Produkte"/>
    <s v="BUs"/>
    <s v="Symptome"/>
    <s v="Verkauf"/>
    <n v="32100108"/>
    <n v="12"/>
  </r>
  <r>
    <x v="4"/>
    <n v="50"/>
    <x v="24"/>
    <s v="Qualitätssicherung"/>
    <s v="Laborproben"/>
    <x v="2"/>
    <x v="4"/>
    <s v="Laborprobe"/>
    <x v="6"/>
    <s v="Produkte"/>
    <s v="BUs"/>
    <s v="Symptome"/>
    <s v="Labor"/>
    <s v="Laborproben"/>
    <n v="70"/>
  </r>
  <r>
    <x v="4"/>
    <n v="150"/>
    <x v="24"/>
    <s v="Qualitätssicherung"/>
    <s v="Laborproben"/>
    <x v="2"/>
    <x v="4"/>
    <s v="Laborprobe"/>
    <x v="6"/>
    <s v="Produkte"/>
    <s v="BUs"/>
    <s v="Symptome"/>
    <s v="Labor"/>
    <s v="Laborproben"/>
    <n v="70"/>
  </r>
  <r>
    <x v="5"/>
    <n v="90"/>
    <x v="24"/>
    <s v="Rohware"/>
    <s v="Blöcke"/>
    <x v="0"/>
    <x v="12"/>
    <s v="Luftzieher/Folienriss durch Transport"/>
    <x v="6"/>
    <s v="Produkte"/>
    <s v="BUs"/>
    <s v="Symptome"/>
    <s v="BU2"/>
    <s v="Blöcke"/>
    <n v="12"/>
  </r>
  <r>
    <x v="0"/>
    <n v="11.4"/>
    <x v="24"/>
    <s v="Fertigware"/>
    <s v="Skinkeost 250g"/>
    <x v="1"/>
    <x v="5"/>
    <s v="Metall"/>
    <x v="6"/>
    <s v="Produkte"/>
    <s v="BUs"/>
    <s v="Symptome"/>
    <s v="Abfüllung"/>
    <s v="Skinkeost 250g"/>
    <n v="22"/>
  </r>
  <r>
    <x v="4"/>
    <n v="77"/>
    <x v="24"/>
    <s v="Qualitätssicherung"/>
    <s v="Laborproben"/>
    <x v="2"/>
    <x v="14"/>
    <s v="Rückstellproben"/>
    <x v="6"/>
    <s v="Produkte"/>
    <s v="BUs"/>
    <s v="Symptome"/>
    <s v="Labor"/>
    <s v="Laborproben"/>
    <n v="70"/>
  </r>
  <r>
    <x v="2"/>
    <n v="148"/>
    <x v="10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31"/>
    <x v="24"/>
    <s v="ABS"/>
    <s v="ABS BERGK BERGLANDMILCH"/>
    <x v="0"/>
    <x v="16"/>
    <s v="stehen geblieben / übersehen"/>
    <x v="6"/>
    <s v="Produkte"/>
    <s v="BUs"/>
    <s v="Symptome"/>
    <s v="Schmelze"/>
    <n v="29500967"/>
    <n v="12"/>
  </r>
  <r>
    <x v="0"/>
    <n v="145.6"/>
    <x v="24"/>
    <s v="RW"/>
    <s v="RW BERGK 9,1KG"/>
    <x v="0"/>
    <x v="21"/>
    <s v="Verformung"/>
    <x v="6"/>
    <s v="Produkte"/>
    <s v="BUs"/>
    <s v="Symptome"/>
    <s v="Abfüllung"/>
    <n v="32000059"/>
    <n v="120"/>
  </r>
  <r>
    <x v="0"/>
    <n v="47"/>
    <x v="24"/>
    <s v="Riemen"/>
    <s v="RIE Bio Gouda Mittelalt"/>
    <x v="1"/>
    <x v="7"/>
    <s v="keine Verwendung möglich"/>
    <x v="6"/>
    <s v="Produkte"/>
    <s v="BUs"/>
    <s v="Symptome"/>
    <s v="RWV"/>
    <n v="23500062"/>
    <n v="22"/>
  </r>
  <r>
    <x v="2"/>
    <n v="23.5"/>
    <x v="23"/>
    <s v="ABS"/>
    <s v="Div. Zipfel, Endstücke"/>
    <x v="3"/>
    <x v="17"/>
    <s v="nicht eindeutig"/>
    <x v="6"/>
    <s v="Produkte"/>
    <s v="BUs"/>
    <s v="Symptome"/>
    <s v="Bu3"/>
    <s v="Div. Zipfel, Endstücke"/>
    <n v="10"/>
  </r>
  <r>
    <x v="2"/>
    <n v="33.5"/>
    <x v="23"/>
    <s v="Diverses"/>
    <s v="Diverses"/>
    <x v="3"/>
    <x v="17"/>
    <s v="nicht eindeutig"/>
    <x v="6"/>
    <s v="Produkte"/>
    <s v="BUs"/>
    <s v="Symptome"/>
    <s v="Bu3"/>
    <s v="Diverses"/>
    <n v="10"/>
  </r>
  <r>
    <x v="0"/>
    <n v="40.5"/>
    <x v="23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166"/>
    <x v="23"/>
    <s v="Diverses"/>
    <s v="Diverses aus Abfüllung"/>
    <x v="3"/>
    <x v="9"/>
    <s v="erforderlich"/>
    <x v="6"/>
    <s v="Produkte"/>
    <s v="BUs"/>
    <s v="Symptome"/>
    <s v="Abfüllung"/>
    <s v="Diverses aus Abfüllung"/>
    <n v="10"/>
  </r>
  <r>
    <x v="5"/>
    <n v="39"/>
    <x v="24"/>
    <s v="Diverses"/>
    <s v="Diverses"/>
    <x v="3"/>
    <x v="17"/>
    <s v="nicht eindeutig"/>
    <x v="6"/>
    <s v="Produkte"/>
    <s v="BUs"/>
    <s v="Symptome"/>
    <s v="BU2"/>
    <s v="Diverses"/>
    <n v="10"/>
  </r>
  <r>
    <x v="4"/>
    <n v="7.2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9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4"/>
    <n v="13.5"/>
    <x v="24"/>
    <s v="Qualitätssicherung"/>
    <s v="Diverses QM"/>
    <x v="2"/>
    <x v="11"/>
    <s v="Sensorik"/>
    <x v="6"/>
    <s v="Produkte"/>
    <s v="BUs"/>
    <s v="Symptome"/>
    <s v="QM"/>
    <s v="Diverses QM"/>
    <n v="70"/>
  </r>
  <r>
    <x v="5"/>
    <n v="65"/>
    <x v="24"/>
    <s v="Diverses"/>
    <s v="Diverses"/>
    <x v="3"/>
    <x v="17"/>
    <s v="nicht eindeutig"/>
    <x v="6"/>
    <s v="Produkte"/>
    <s v="BUs"/>
    <s v="Symptome"/>
    <s v="BU2"/>
    <s v="Diverses"/>
    <n v="10"/>
  </r>
  <r>
    <x v="2"/>
    <n v="145"/>
    <x v="24"/>
    <s v="ABS"/>
    <s v="ABS CHED-PF-KRÄUK gemis"/>
    <x v="3"/>
    <x v="10"/>
    <s v="keine weitere Verwendung"/>
    <x v="6"/>
    <s v="Produkte"/>
    <s v="BUs"/>
    <s v="Symptome"/>
    <s v="L33"/>
    <n v="29501003"/>
    <n v="10"/>
  </r>
  <r>
    <x v="3"/>
    <n v="611.5"/>
    <x v="6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2"/>
    <n v="143"/>
    <x v="17"/>
    <s v="ABS"/>
    <s v="ABS CHED-PF-KRÄUK gemis"/>
    <x v="3"/>
    <x v="10"/>
    <s v="keine weitere Verwendung"/>
    <x v="3"/>
    <s v="Produkte"/>
    <s v="BUs"/>
    <s v="Symptome"/>
    <s v="L33"/>
    <n v="29501003"/>
    <n v="10"/>
  </r>
  <r>
    <x v="0"/>
    <n v="15"/>
    <x v="6"/>
    <s v="ABS"/>
    <s v="ABS BERGK BERGLANDMILCH"/>
    <x v="0"/>
    <x v="16"/>
    <s v="stehen geblieben / übersehen"/>
    <x v="4"/>
    <s v="Produkte"/>
    <s v="BUs"/>
    <s v="Symptome"/>
    <s v="Schmelze"/>
    <n v="29500967"/>
    <n v="12"/>
  </r>
  <r>
    <x v="1"/>
    <n v="4"/>
    <x v="6"/>
    <s v="ABS"/>
    <s v="ABS AT-ROTWEIN"/>
    <x v="4"/>
    <x v="23"/>
    <s v="&lt;20kg/Monat"/>
    <x v="4"/>
    <s v="Produkte"/>
    <s v="BUs"/>
    <s v="Symptome"/>
    <s v="L23"/>
    <n v="29501013"/>
    <n v="61"/>
  </r>
  <r>
    <x v="1"/>
    <n v="10"/>
    <x v="6"/>
    <s v="ABS"/>
    <s v="ABS BRIE-PAP"/>
    <x v="4"/>
    <x v="23"/>
    <s v="&lt;50kg/Monat"/>
    <x v="4"/>
    <s v="Produkte"/>
    <s v="BUs"/>
    <s v="Symptome"/>
    <s v="L29"/>
    <n v="29501101"/>
    <n v="61"/>
  </r>
  <r>
    <x v="1"/>
    <n v="40"/>
    <x v="6"/>
    <s v="ABS"/>
    <s v="ABS CHILI-ROUVEEN"/>
    <x v="4"/>
    <x v="23"/>
    <s v="&lt;100kg/Monat"/>
    <x v="4"/>
    <s v="Produkte"/>
    <s v="BUs"/>
    <s v="Symptome"/>
    <s v="L21"/>
    <n v="29501041"/>
    <n v="61"/>
  </r>
  <r>
    <x v="1"/>
    <n v="8"/>
    <x v="6"/>
    <s v="ABS"/>
    <s v="ABS MEDI-KRÄUK"/>
    <x v="4"/>
    <x v="23"/>
    <s v="&lt;500kg/Monat"/>
    <x v="4"/>
    <s v="Produkte"/>
    <s v="BUs"/>
    <s v="Symptome"/>
    <s v="L21"/>
    <n v="29500886"/>
    <n v="61"/>
  </r>
  <r>
    <x v="0"/>
    <n v="13.5"/>
    <x v="6"/>
    <s v="Fertigware"/>
    <s v="REZ CN-SHRIMPS DK ALDI"/>
    <x v="1"/>
    <x v="23"/>
    <s v="keine weitere Verwendung"/>
    <x v="4"/>
    <s v="Produkte"/>
    <s v="BUs"/>
    <s v="Symptome"/>
    <s v="Abfüllung"/>
    <n v="35000343"/>
    <n v="22"/>
  </r>
  <r>
    <x v="1"/>
    <n v="3"/>
    <x v="6"/>
    <s v="ABS"/>
    <s v="ABS ORANG-PESTO"/>
    <x v="4"/>
    <x v="23"/>
    <s v="&lt;100kg/Monat"/>
    <x v="4"/>
    <s v="Produkte"/>
    <s v="BUs"/>
    <s v="Symptome"/>
    <s v="L21"/>
    <n v="29501030"/>
    <n v="61"/>
  </r>
  <r>
    <x v="1"/>
    <n v="4"/>
    <x v="6"/>
    <s v="ABS"/>
    <s v="ABS PECO"/>
    <x v="4"/>
    <x v="23"/>
    <s v="&lt;300kg/Monat"/>
    <x v="4"/>
    <s v="Produkte"/>
    <s v="BUs"/>
    <s v="Symptome"/>
    <s v="L23"/>
    <n v="29500891"/>
    <n v="61"/>
  </r>
  <r>
    <x v="1"/>
    <n v="8"/>
    <x v="6"/>
    <s v="ABS"/>
    <s v="ABS ROVIN"/>
    <x v="4"/>
    <x v="23"/>
    <s v="&lt;300kg/Monat"/>
    <x v="4"/>
    <s v="Produkte"/>
    <s v="BUs"/>
    <s v="Symptome"/>
    <s v="L23"/>
    <n v="29500900"/>
    <n v="61"/>
  </r>
  <r>
    <x v="1"/>
    <n v="3"/>
    <x v="6"/>
    <s v="ABS"/>
    <s v="ABS SAINT ANDRÉ"/>
    <x v="4"/>
    <x v="23"/>
    <s v="&lt;20kg/Monat"/>
    <x v="4"/>
    <s v="Produkte"/>
    <s v="BUs"/>
    <s v="Symptome"/>
    <s v="L20"/>
    <n v="29501036"/>
    <n v="61"/>
  </r>
  <r>
    <x v="1"/>
    <n v="36"/>
    <x v="6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9"/>
    <x v="6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46"/>
    <x v="6"/>
    <s v="ABS"/>
    <s v="ABS Whisky-Nuts"/>
    <x v="4"/>
    <x v="23"/>
    <s v="&lt;300kg/Monat"/>
    <x v="4"/>
    <s v="Produkte"/>
    <s v="BUs"/>
    <s v="Symptome"/>
    <s v="L21"/>
    <n v="29501009"/>
    <n v="61"/>
  </r>
  <r>
    <x v="1"/>
    <n v="22"/>
    <x v="6"/>
    <s v="ABS"/>
    <s v="ABS ZIEGENR"/>
    <x v="4"/>
    <x v="23"/>
    <s v="&lt;100kg/Monat"/>
    <x v="4"/>
    <s v="Produkte"/>
    <s v="BUs"/>
    <s v="Symptome"/>
    <s v="L20"/>
    <n v="29500913"/>
    <n v="61"/>
  </r>
  <r>
    <x v="1"/>
    <n v="5"/>
    <x v="6"/>
    <s v="Vorschmelz"/>
    <s v="VOS Schwarzer Pfeffer R"/>
    <x v="4"/>
    <x v="23"/>
    <s v="keinen Verwendungszweck"/>
    <x v="4"/>
    <s v="Produkte"/>
    <s v="BUs"/>
    <s v="Symptome"/>
    <s v="L22"/>
    <n v="29500482"/>
    <n v="61"/>
  </r>
  <r>
    <x v="2"/>
    <n v="138"/>
    <x v="6"/>
    <s v="ABS"/>
    <s v="ABS CHED-PF-KRÄUK gemis"/>
    <x v="3"/>
    <x v="10"/>
    <s v="keine weitere Verwendung"/>
    <x v="4"/>
    <s v="Produkte"/>
    <s v="BUs"/>
    <s v="Symptome"/>
    <s v="L33"/>
    <n v="29501003"/>
    <n v="10"/>
  </r>
  <r>
    <x v="1"/>
    <n v="23"/>
    <x v="24"/>
    <s v="Diverses"/>
    <s v="Diverses"/>
    <x v="3"/>
    <x v="17"/>
    <s v="nicht eindeutig"/>
    <x v="6"/>
    <s v="Produkte"/>
    <s v="BUs"/>
    <s v="Symptome"/>
    <s v="BU4"/>
    <s v="Diverses"/>
    <n v="10"/>
  </r>
  <r>
    <x v="2"/>
    <n v="256"/>
    <x v="24"/>
    <s v="RW"/>
    <s v="RW Natur diverse"/>
    <x v="3"/>
    <x v="17"/>
    <s v="nicht eindeutig"/>
    <x v="6"/>
    <s v="Produkte"/>
    <s v="BUs"/>
    <s v="Symptome"/>
    <s v="L9"/>
    <s v="RW Natur diverse"/>
    <n v="10"/>
  </r>
  <r>
    <x v="2"/>
    <n v="18"/>
    <x v="24"/>
    <s v="Diverses"/>
    <s v="Diverses"/>
    <x v="3"/>
    <x v="17"/>
    <s v="nicht eindeutig"/>
    <x v="6"/>
    <s v="Produkte"/>
    <s v="BUs"/>
    <s v="Symptome"/>
    <s v="WVP"/>
    <s v="Diverses"/>
    <n v="10"/>
  </r>
  <r>
    <x v="2"/>
    <n v="87.2"/>
    <x v="24"/>
    <s v="Diverses"/>
    <s v="DIverses"/>
    <x v="3"/>
    <x v="17"/>
    <s v="nicht eindeutig"/>
    <x v="6"/>
    <s v="Produkte"/>
    <s v="BUs"/>
    <s v="Symptome"/>
    <s v="Bu3"/>
    <s v="DIverses"/>
    <n v="10"/>
  </r>
  <r>
    <x v="0"/>
    <n v="326.8"/>
    <x v="24"/>
    <s v="Diverses"/>
    <s v="Diverses aus Abfüllung"/>
    <x v="3"/>
    <x v="17"/>
    <s v="nicht eindeutig"/>
    <x v="6"/>
    <s v="Produkte"/>
    <s v="BUs"/>
    <s v="Symptome"/>
    <s v="Abfüllung"/>
    <s v="Diverses aus Abfüllung"/>
    <n v="10"/>
  </r>
  <r>
    <x v="0"/>
    <n v="27.6"/>
    <x v="24"/>
    <s v="RW"/>
    <s v="GRW SCHI-NAT 7,2GK NEUE"/>
    <x v="3"/>
    <x v="17"/>
    <s v="nicht eindeutig"/>
    <x v="6"/>
    <s v="Produkte"/>
    <s v="BUs"/>
    <s v="Symptome"/>
    <s v="Abfüllung"/>
    <n v="32000106"/>
    <n v="10"/>
  </r>
  <r>
    <x v="5"/>
    <n v="29.5"/>
    <x v="6"/>
    <s v="Diverses"/>
    <s v="Diverses"/>
    <x v="3"/>
    <x v="17"/>
    <s v="nicht eindeutig"/>
    <x v="4"/>
    <s v="Produkte"/>
    <s v="BUs"/>
    <s v="Symptome"/>
    <s v="BU2"/>
    <s v="Diverses"/>
    <n v="10"/>
  </r>
  <r>
    <x v="0"/>
    <n v="27.5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28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28.5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36"/>
    <x v="6"/>
    <s v="RW"/>
    <s v="GRW NATUR 7,2KG"/>
    <x v="3"/>
    <x v="20"/>
    <s v="Clip gerissen"/>
    <x v="4"/>
    <s v="Produkte"/>
    <s v="BUs"/>
    <s v="Symptome"/>
    <s v="Abfüllung"/>
    <n v="32000049"/>
    <n v="10"/>
  </r>
  <r>
    <x v="0"/>
    <n v="84.8"/>
    <x v="26"/>
    <s v="Vorschmelz"/>
    <s v="VOS Müller Fleisch SKZ"/>
    <x v="0"/>
    <x v="0"/>
    <s v="Aufgrund Konsistenz nicht genommen. Zu wenig VOS verarbeitet. Vom Warmen ins Kalte -&gt; Schimmel"/>
    <x v="4"/>
    <s v="Produkte"/>
    <s v="BUs"/>
    <s v="Symptome"/>
    <s v="Schmelze"/>
    <n v="29500480"/>
    <n v="12"/>
  </r>
  <r>
    <x v="3"/>
    <n v="758.6"/>
    <x v="26"/>
    <s v="Fertigware"/>
    <s v="RÄU-END GRW-SCHI-NAT EN"/>
    <x v="0"/>
    <x v="28"/>
    <s v="keinen Abnehmer"/>
    <x v="4"/>
    <s v="Produkte"/>
    <s v="BUs"/>
    <s v="Symptome"/>
    <s v="Verkauf"/>
    <n v="49500188"/>
    <n v="12"/>
  </r>
  <r>
    <x v="3"/>
    <n v="242.4"/>
    <x v="26"/>
    <s v="Fertigware"/>
    <s v="RÄU-END RW-CHILI 200G Z"/>
    <x v="0"/>
    <x v="28"/>
    <s v="keinen Abnehmer"/>
    <x v="4"/>
    <s v="Produkte"/>
    <s v="BUs"/>
    <s v="Symptome"/>
    <s v="Verkauf"/>
    <n v="49500213"/>
    <n v="12"/>
  </r>
  <r>
    <x v="3"/>
    <n v="349"/>
    <x v="26"/>
    <s v="Zipfel, ES ohne Verwendung"/>
    <s v="VOS GRW-SCHI ZIPFEL 350"/>
    <x v="0"/>
    <x v="3"/>
    <s v="keinen Abnehmer/Schälen"/>
    <x v="4"/>
    <s v="Produkte"/>
    <s v="BUs"/>
    <s v="Symptome"/>
    <s v="Verkauf"/>
    <n v="29501064"/>
    <n v="12"/>
  </r>
  <r>
    <x v="3"/>
    <n v="371"/>
    <x v="26"/>
    <s v="Zipfel, ES ohne Verwendung"/>
    <s v="VOS GRW-NATUR ENDSTÜCK"/>
    <x v="0"/>
    <x v="3"/>
    <s v="keinen Abnehmer/Schälen"/>
    <x v="4"/>
    <s v="Produkte"/>
    <s v="BUs"/>
    <s v="Symptome"/>
    <s v="Verkauf"/>
    <n v="29501069"/>
    <n v="12"/>
  </r>
  <r>
    <x v="3"/>
    <n v="467"/>
    <x v="26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4.2"/>
    <x v="26"/>
    <s v="Qualitätssicherung"/>
    <s v="Rückstellproben"/>
    <x v="2"/>
    <x v="4"/>
    <s v="Laborprobe"/>
    <x v="4"/>
    <s v="Produkte"/>
    <s v="BUs"/>
    <s v="Symptome"/>
    <s v="Labor"/>
    <s v="Rückstellproben"/>
    <n v="70"/>
  </r>
  <r>
    <x v="0"/>
    <n v="18"/>
    <x v="26"/>
    <s v="Diverses"/>
    <s v="Diverse Rinde"/>
    <x v="1"/>
    <x v="7"/>
    <s v="keine Verwendung möglich"/>
    <x v="4"/>
    <s v="Produkte"/>
    <s v="BUs"/>
    <s v="Symptome"/>
    <s v="RWV"/>
    <s v="Diverse Rinde"/>
    <n v="22"/>
  </r>
  <r>
    <x v="1"/>
    <n v="32"/>
    <x v="26"/>
    <s v="ABS"/>
    <s v="ABS BRUSCHETTA"/>
    <x v="4"/>
    <x v="23"/>
    <s v="&lt;300kg/Monat"/>
    <x v="4"/>
    <s v="Produkte"/>
    <s v="BUs"/>
    <s v="Symptome"/>
    <s v="L21"/>
    <n v="29501029"/>
    <n v="61"/>
  </r>
  <r>
    <x v="1"/>
    <n v="7"/>
    <x v="26"/>
    <s v="ABS"/>
    <s v="ABS GRÜN-PESTO"/>
    <x v="4"/>
    <x v="23"/>
    <s v="&lt;300kg/Monat"/>
    <x v="4"/>
    <s v="Produkte"/>
    <s v="BUs"/>
    <s v="Symptome"/>
    <s v="L21"/>
    <n v="29500952"/>
    <n v="61"/>
  </r>
  <r>
    <x v="0"/>
    <n v="28.5"/>
    <x v="6"/>
    <s v="RW"/>
    <s v="RW NATUR 9,3KG AN"/>
    <x v="3"/>
    <x v="20"/>
    <s v="Darm geplatzt"/>
    <x v="4"/>
    <s v="Produkte"/>
    <s v="BUs"/>
    <s v="Symptome"/>
    <s v="Abfüllung"/>
    <n v="32000067"/>
    <n v="10"/>
  </r>
  <r>
    <x v="1"/>
    <n v="38"/>
    <x v="26"/>
    <s v="ABS"/>
    <s v="ABS MEDI-KRÄUK"/>
    <x v="4"/>
    <x v="23"/>
    <s v="&lt;500kg/Monat"/>
    <x v="4"/>
    <s v="Produkte"/>
    <s v="BUs"/>
    <s v="Symptome"/>
    <s v="L21"/>
    <n v="29500886"/>
    <n v="61"/>
  </r>
  <r>
    <x v="1"/>
    <n v="117"/>
    <x v="26"/>
    <s v="ABS"/>
    <s v="ABS OLD-AMSTERDAM"/>
    <x v="4"/>
    <x v="23"/>
    <s v="&lt;1000kg/Monat"/>
    <x v="4"/>
    <s v="Produkte"/>
    <s v="BUs"/>
    <s v="Symptome"/>
    <s v="L22"/>
    <n v="29501039"/>
    <n v="61"/>
  </r>
  <r>
    <x v="1"/>
    <n v="5"/>
    <x v="26"/>
    <s v="ABS"/>
    <s v="ABS ORANG-PESTO"/>
    <x v="4"/>
    <x v="23"/>
    <s v="&lt;100kg/Monat"/>
    <x v="4"/>
    <s v="Produkte"/>
    <s v="BUs"/>
    <s v="Symptome"/>
    <s v="L21"/>
    <n v="29501030"/>
    <n v="61"/>
  </r>
  <r>
    <x v="1"/>
    <n v="19"/>
    <x v="26"/>
    <s v="ABS"/>
    <s v="ABS ROVIN"/>
    <x v="4"/>
    <x v="23"/>
    <s v="&lt;300kg/Monat"/>
    <x v="4"/>
    <s v="Produkte"/>
    <s v="BUs"/>
    <s v="Symptome"/>
    <s v="L23"/>
    <n v="29500900"/>
    <n v="61"/>
  </r>
  <r>
    <x v="1"/>
    <n v="66"/>
    <x v="26"/>
    <s v="ABS"/>
    <s v="ABS Unser Blütenkäse"/>
    <x v="4"/>
    <x v="23"/>
    <s v="&lt;500kg/Monat"/>
    <x v="4"/>
    <s v="Produkte"/>
    <s v="BUs"/>
    <s v="Symptome"/>
    <s v="L22"/>
    <n v="29500910"/>
    <n v="61"/>
  </r>
  <r>
    <x v="2"/>
    <n v="47"/>
    <x v="6"/>
    <s v="Diverses"/>
    <s v="Diverses"/>
    <x v="3"/>
    <x v="17"/>
    <s v="nicht eindeutig"/>
    <x v="4"/>
    <s v="Produkte"/>
    <s v="BUs"/>
    <s v="Symptome"/>
    <s v="Bu3"/>
    <s v="Diverses"/>
    <n v="10"/>
  </r>
  <r>
    <x v="2"/>
    <n v="77.5"/>
    <x v="6"/>
    <s v="Diverses"/>
    <s v="Diverses"/>
    <x v="3"/>
    <x v="17"/>
    <s v="nicht eindeutig"/>
    <x v="4"/>
    <s v="Produkte"/>
    <s v="BUs"/>
    <s v="Symptome"/>
    <s v="L33"/>
    <s v="Diverses"/>
    <n v="10"/>
  </r>
  <r>
    <x v="0"/>
    <n v="55"/>
    <x v="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2.5"/>
    <x v="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9"/>
    <x v="6"/>
    <s v="RW"/>
    <s v="RW SCHI 9,3KG AN"/>
    <x v="3"/>
    <x v="9"/>
    <s v="erforderlich"/>
    <x v="4"/>
    <s v="Produkte"/>
    <s v="BUs"/>
    <s v="Symptome"/>
    <s v="Abfüllung"/>
    <n v="32000068"/>
    <n v="10"/>
  </r>
  <r>
    <x v="0"/>
    <n v="120"/>
    <x v="27"/>
    <s v="ABS"/>
    <s v="ABS 40-45% OGT"/>
    <x v="0"/>
    <x v="0"/>
    <s v="Aufgrund Konsistenz nicht genommen. Zu wenig VOS verarbeitet. Vom Warmen ins Kalte -&gt; Schimmel"/>
    <x v="4"/>
    <s v="Produkte"/>
    <s v="BUs"/>
    <s v="Symptome"/>
    <s v="Schmelze"/>
    <n v="29600001"/>
    <n v="12"/>
  </r>
  <r>
    <x v="4"/>
    <n v="31.5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4"/>
    <n v="8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4"/>
    <n v="10"/>
    <x v="27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0"/>
    <n v="12"/>
    <x v="27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0"/>
    <n v="35"/>
    <x v="27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3"/>
    <n v="565"/>
    <x v="27"/>
    <s v="Zipfel, ES ohne Verwendung"/>
    <s v="VOS RW NATUR AMM CO REZ"/>
    <x v="0"/>
    <x v="3"/>
    <s v="keinen Abnehmer/Schälen"/>
    <x v="4"/>
    <s v="Produkte"/>
    <s v="BUs"/>
    <s v="Symptome"/>
    <s v="Verkauf"/>
    <n v="29501022"/>
    <n v="12"/>
  </r>
  <r>
    <x v="3"/>
    <n v="1148"/>
    <x v="27"/>
    <s v="Zipfel, ES ohne Verwendung"/>
    <s v="VOS RW NATUR AMM CO REZ"/>
    <x v="0"/>
    <x v="3"/>
    <s v="keinen Abnehmer/Schälen"/>
    <x v="4"/>
    <s v="Produkte"/>
    <s v="BUs"/>
    <s v="Symptome"/>
    <s v="Verkauf"/>
    <n v="29501022"/>
    <n v="12"/>
  </r>
  <r>
    <x v="3"/>
    <n v="148"/>
    <x v="27"/>
    <s v="Zipfel, ES ohne Verwendung"/>
    <s v="VOS RW-SCHI ZIPFEL 3500"/>
    <x v="0"/>
    <x v="3"/>
    <s v="keinen Abnehmer/Schälen"/>
    <x v="4"/>
    <s v="Produkte"/>
    <s v="BUs"/>
    <s v="Symptome"/>
    <s v="Verkauf"/>
    <n v="29501061"/>
    <n v="12"/>
  </r>
  <r>
    <x v="3"/>
    <n v="296"/>
    <x v="27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3"/>
    <n v="480"/>
    <x v="27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42"/>
    <x v="27"/>
    <s v="Qualitätssicherung"/>
    <s v="Laborproben"/>
    <x v="2"/>
    <x v="4"/>
    <s v="Laborprobe"/>
    <x v="4"/>
    <s v="Produkte"/>
    <s v="BUs"/>
    <s v="Symptome"/>
    <s v="Labor"/>
    <s v="Laborproben"/>
    <n v="70"/>
  </r>
  <r>
    <x v="4"/>
    <n v="60"/>
    <x v="27"/>
    <s v="Qualitätssicherung"/>
    <s v="Laborproben"/>
    <x v="2"/>
    <x v="4"/>
    <s v="Laborprobe"/>
    <x v="4"/>
    <s v="Produkte"/>
    <s v="BUs"/>
    <s v="Symptome"/>
    <s v="Labor"/>
    <s v="Laborproben"/>
    <n v="70"/>
  </r>
  <r>
    <x v="0"/>
    <n v="91"/>
    <x v="27"/>
    <s v="ABS"/>
    <s v="ABS GOU-MI-VAKU"/>
    <x v="0"/>
    <x v="0"/>
    <s v="MHD abgelaufen"/>
    <x v="4"/>
    <s v="Produkte"/>
    <s v="BUs"/>
    <s v="Symptome"/>
    <s v="RWV"/>
    <n v="49500056"/>
    <n v="12"/>
  </r>
  <r>
    <x v="2"/>
    <n v="120"/>
    <x v="1"/>
    <s v="ABS"/>
    <s v="ABS Tilster"/>
    <x v="1"/>
    <x v="5"/>
    <s v="Kunststoff"/>
    <x v="1"/>
    <s v="Produkte"/>
    <s v="BUs"/>
    <s v="Symptome"/>
    <s v="L1"/>
    <s v="ABS Tilster"/>
    <n v="22"/>
  </r>
  <r>
    <x v="0"/>
    <n v="25"/>
    <x v="27"/>
    <s v="ABS"/>
    <s v="Div. Zipfel, Endstücke"/>
    <x v="0"/>
    <x v="2"/>
    <s v="VOS &gt; Einsatz"/>
    <x v="4"/>
    <s v="Produkte"/>
    <s v="BUs"/>
    <s v="Symptome"/>
    <s v="Abfüllung"/>
    <s v="Div. Zipfel, Endstücke"/>
    <n v="12"/>
  </r>
  <r>
    <x v="1"/>
    <n v="56"/>
    <x v="27"/>
    <s v="ABS"/>
    <s v="ABS BLU-FOU"/>
    <x v="4"/>
    <x v="23"/>
    <s v="&lt;100kg/Monat"/>
    <x v="4"/>
    <s v="Produkte"/>
    <s v="BUs"/>
    <s v="Symptome"/>
    <s v="L20"/>
    <n v="29500892"/>
    <n v="61"/>
  </r>
  <r>
    <x v="2"/>
    <n v="72"/>
    <x v="27"/>
    <s v="ABS"/>
    <s v="ABS PROV-VAKU"/>
    <x v="0"/>
    <x v="16"/>
    <s v="gemischtes Produkt"/>
    <x v="4"/>
    <s v="Produkte"/>
    <s v="BUs"/>
    <s v="Symptome"/>
    <s v="L1"/>
    <n v="49500055"/>
    <n v="12"/>
  </r>
  <r>
    <x v="2"/>
    <n v="42"/>
    <x v="27"/>
    <s v="ABS"/>
    <s v="ABS BUN-PF 50% L33 vaku"/>
    <x v="0"/>
    <x v="16"/>
    <s v="wurde nicht eingesetzt"/>
    <x v="4"/>
    <s v="Produkte"/>
    <s v="BUs"/>
    <s v="Symptome"/>
    <s v="L33"/>
    <n v="49500166"/>
    <n v="12"/>
  </r>
  <r>
    <x v="1"/>
    <n v="123"/>
    <x v="27"/>
    <s v="ABS"/>
    <s v="ABS CAMBOZOLA"/>
    <x v="4"/>
    <x v="23"/>
    <s v="&lt;300kg/Monat"/>
    <x v="4"/>
    <s v="Produkte"/>
    <s v="BUs"/>
    <s v="Symptome"/>
    <s v="L20"/>
    <n v="29501023"/>
    <n v="61"/>
  </r>
  <r>
    <x v="1"/>
    <n v="2"/>
    <x v="27"/>
    <s v="ABS"/>
    <s v="ABS Crémeux"/>
    <x v="4"/>
    <x v="23"/>
    <s v="&lt;20kg/Monat"/>
    <x v="4"/>
    <s v="Produkte"/>
    <s v="BUs"/>
    <s v="Symptome"/>
    <s v="L29"/>
    <n v="29500957"/>
    <n v="61"/>
  </r>
  <r>
    <x v="2"/>
    <n v="17"/>
    <x v="27"/>
    <s v="ABS"/>
    <s v="ABS Pfeffer-Bruch"/>
    <x v="4"/>
    <x v="27"/>
    <s v="keinen Abnehmer/Schälen"/>
    <x v="4"/>
    <s v="Produkte"/>
    <s v="BUs"/>
    <s v="Symptome"/>
    <s v="L4"/>
    <n v="29501017"/>
    <n v="61"/>
  </r>
  <r>
    <x v="1"/>
    <n v="4"/>
    <x v="27"/>
    <s v="ABS"/>
    <s v="ABS ZIEGENR"/>
    <x v="4"/>
    <x v="23"/>
    <s v="&lt;100kg/Monat"/>
    <x v="4"/>
    <s v="Produkte"/>
    <s v="BUs"/>
    <s v="Symptome"/>
    <s v="L20"/>
    <n v="29500913"/>
    <n v="61"/>
  </r>
  <r>
    <x v="2"/>
    <n v="10"/>
    <x v="27"/>
    <s v="Rest"/>
    <s v="Reste Zipfel"/>
    <x v="4"/>
    <x v="29"/>
    <s v="Reste von Würste beim Köpfen"/>
    <x v="4"/>
    <s v="Produkte"/>
    <s v="BUs"/>
    <s v="Symptome"/>
    <s v="WVP"/>
    <s v="Reste Zipfel"/>
    <n v="61"/>
  </r>
  <r>
    <x v="1"/>
    <n v="18"/>
    <x v="26"/>
    <s v="Vorschmelz"/>
    <s v="VOS Schwarzer Pfeffer R"/>
    <x v="4"/>
    <x v="23"/>
    <s v="nicht eindeutig"/>
    <x v="4"/>
    <s v="Produkte"/>
    <s v="BUs"/>
    <s v="Symptome"/>
    <s v="L22"/>
    <n v="29500482"/>
    <n v="61"/>
  </r>
  <r>
    <x v="0"/>
    <n v="40"/>
    <x v="26"/>
    <s v="Diverses"/>
    <s v="Diverses"/>
    <x v="3"/>
    <x v="9"/>
    <s v="-"/>
    <x v="4"/>
    <s v="Produkte"/>
    <s v="BUs"/>
    <s v="Symptome"/>
    <s v="Strudelline"/>
    <s v="Diverses"/>
    <n v="10"/>
  </r>
  <r>
    <x v="0"/>
    <n v="95"/>
    <x v="26"/>
    <s v="RW"/>
    <s v="RW CHILI 9,3KG AN"/>
    <x v="3"/>
    <x v="20"/>
    <s v="Darm geplatzt"/>
    <x v="4"/>
    <s v="Produkte"/>
    <s v="BUs"/>
    <s v="Symptome"/>
    <s v="Abfüllung"/>
    <n v="32000069"/>
    <n v="10"/>
  </r>
  <r>
    <x v="2"/>
    <n v="201.6"/>
    <x v="26"/>
    <s v="Diverses"/>
    <s v="Diverses"/>
    <x v="3"/>
    <x v="17"/>
    <s v="nicht eindeutig"/>
    <x v="4"/>
    <s v="Produkte"/>
    <s v="BUs"/>
    <s v="Symptome"/>
    <s v="Bu3"/>
    <s v="Diverses"/>
    <n v="10"/>
  </r>
  <r>
    <x v="0"/>
    <n v="170.6"/>
    <x v="26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22"/>
    <x v="26"/>
    <s v="RW"/>
    <s v="GRW SCHI-NAT 7,2GK NEUE"/>
    <x v="3"/>
    <x v="17"/>
    <s v="nicht eindeutig"/>
    <x v="4"/>
    <s v="Produkte"/>
    <s v="BUs"/>
    <s v="Symptome"/>
    <s v="Abfüllung"/>
    <n v="32000106"/>
    <n v="10"/>
  </r>
  <r>
    <x v="0"/>
    <n v="20"/>
    <x v="26"/>
    <s v="ganze Würste"/>
    <s v="Würste 9100g Natur aus"/>
    <x v="3"/>
    <x v="9"/>
    <s v="erforderlich"/>
    <x v="4"/>
    <s v="Produkte"/>
    <s v="BUs"/>
    <s v="Symptome"/>
    <s v="Abfüllung"/>
    <n v="31000097"/>
    <n v="10"/>
  </r>
  <r>
    <x v="0"/>
    <n v="20"/>
    <x v="27"/>
    <s v="RW"/>
    <s v="RW Schinken "/>
    <x v="3"/>
    <x v="20"/>
    <s v="Darm geplatzt"/>
    <x v="4"/>
    <s v="Produkte"/>
    <s v="BUs"/>
    <s v="Symptome"/>
    <s v="Abfüllung"/>
    <s v="RW Schinken "/>
    <n v="10"/>
  </r>
  <r>
    <x v="0"/>
    <n v="22.2"/>
    <x v="27"/>
    <s v="RW"/>
    <s v="RW JALA-NAT 9,3KG JER D"/>
    <x v="3"/>
    <x v="20"/>
    <s v="Darm geplatzt"/>
    <x v="4"/>
    <s v="Produkte"/>
    <s v="BUs"/>
    <s v="Symptome"/>
    <s v="Abfüllung"/>
    <n v="32000066"/>
    <n v="10"/>
  </r>
  <r>
    <x v="0"/>
    <n v="31.8"/>
    <x v="27"/>
    <s v="RW"/>
    <s v="GRW NATUR 7,2KG"/>
    <x v="3"/>
    <x v="20"/>
    <s v="Darm geplatzt"/>
    <x v="4"/>
    <s v="Produkte"/>
    <s v="BUs"/>
    <s v="Symptome"/>
    <s v="Abfüllung"/>
    <n v="32000049"/>
    <n v="10"/>
  </r>
  <r>
    <x v="3"/>
    <n v="314.90000000000003"/>
    <x v="28"/>
    <s v="Zipfel, ES ohne Verwendung"/>
    <s v="Vorschmelzwürste 6,7 kg"/>
    <x v="0"/>
    <x v="3"/>
    <s v="keinen Abnehmer/Schälen"/>
    <x v="4"/>
    <s v="Produkte"/>
    <s v="BUs"/>
    <s v="Symptome"/>
    <s v="Verkauf"/>
    <n v="31000094"/>
    <n v="12"/>
  </r>
  <r>
    <x v="3"/>
    <n v="915"/>
    <x v="28"/>
    <s v="Zipfel, ES ohne Verwendung"/>
    <s v="Div. Zipfel, Endstücke"/>
    <x v="0"/>
    <x v="3"/>
    <s v="keinen Abnehmer/Schälen"/>
    <x v="4"/>
    <s v="Produkte"/>
    <s v="BUs"/>
    <s v="Symptome"/>
    <s v="Verkauf"/>
    <s v="Div. Zipfel, Endstücke"/>
    <n v="12"/>
  </r>
  <r>
    <x v="4"/>
    <n v="25"/>
    <x v="28"/>
    <s v="Qualitätssicherung"/>
    <s v="Laborproben"/>
    <x v="2"/>
    <x v="4"/>
    <s v="Laborprobe"/>
    <x v="4"/>
    <s v="Produkte"/>
    <s v="BUs"/>
    <s v="Symptome"/>
    <s v="Labor"/>
    <s v="Laborproben"/>
    <n v="70"/>
  </r>
  <r>
    <x v="0"/>
    <n v="100"/>
    <x v="28"/>
    <s v="Rohware"/>
    <s v="Cheddar Cheese 50% Block"/>
    <x v="0"/>
    <x v="25"/>
    <s v="Luftzieher"/>
    <x v="4"/>
    <s v="Produkte"/>
    <s v="BUs"/>
    <s v="Symptome"/>
    <s v="RWV"/>
    <s v="Cheddar Cheese 50% Block"/>
    <n v="12"/>
  </r>
  <r>
    <x v="2"/>
    <n v="133"/>
    <x v="28"/>
    <s v="Vorschmelz"/>
    <s v="VOS VEG-SCH WÜRZIG"/>
    <x v="0"/>
    <x v="2"/>
    <s v="VOS &gt; Einsatz"/>
    <x v="4"/>
    <s v="Produkte"/>
    <s v="BUs"/>
    <s v="Symptome"/>
    <s v="L1"/>
    <n v="29900003"/>
    <n v="12"/>
  </r>
  <r>
    <x v="2"/>
    <n v="111"/>
    <x v="28"/>
    <s v="Vorschmelz"/>
    <s v="VOS Walnuss Blöcke"/>
    <x v="0"/>
    <x v="2"/>
    <s v="VOS &gt; Einsatz"/>
    <x v="4"/>
    <s v="Produkte"/>
    <s v="BUs"/>
    <s v="Symptome"/>
    <s v="Bu3"/>
    <n v="29500593"/>
    <n v="12"/>
  </r>
  <r>
    <x v="4"/>
    <n v="450"/>
    <x v="28"/>
    <s v="Fertigware"/>
    <s v="Käsesnack"/>
    <x v="0"/>
    <x v="30"/>
    <s v="in Logistik stehen geblieben"/>
    <x v="4"/>
    <s v="Produkte"/>
    <s v="BUs"/>
    <s v="Symptome"/>
    <s v="Logistik"/>
    <s v="Käsesnack"/>
    <n v="120"/>
  </r>
  <r>
    <x v="2"/>
    <n v="18"/>
    <x v="28"/>
    <s v="ABS"/>
    <s v="ABS Bio Gouda 48%, mitt"/>
    <x v="0"/>
    <x v="16"/>
    <s v="wurde nicht eingesetzt"/>
    <x v="4"/>
    <s v="Produkte"/>
    <s v="BUs"/>
    <s v="Symptome"/>
    <s v="L18"/>
    <n v="29500754"/>
    <n v="12"/>
  </r>
  <r>
    <x v="1"/>
    <n v="3"/>
    <x v="28"/>
    <s v="ABS"/>
    <s v="ABS AT-ROTWEIN"/>
    <x v="4"/>
    <x v="23"/>
    <s v="&lt;20kg/Monat"/>
    <x v="4"/>
    <s v="Produkte"/>
    <s v="BUs"/>
    <s v="Symptome"/>
    <s v="L23"/>
    <n v="29501013"/>
    <n v="61"/>
  </r>
  <r>
    <x v="1"/>
    <n v="30"/>
    <x v="28"/>
    <s v="ABS"/>
    <s v="ABS MEDI-KRÄUK"/>
    <x v="4"/>
    <x v="23"/>
    <s v="&lt;500kg/Monat"/>
    <x v="4"/>
    <s v="Produkte"/>
    <s v="BUs"/>
    <s v="Symptome"/>
    <s v="L21"/>
    <n v="29500886"/>
    <n v="61"/>
  </r>
  <r>
    <x v="1"/>
    <n v="11"/>
    <x v="28"/>
    <s v="ABS"/>
    <s v="ABS PECO"/>
    <x v="4"/>
    <x v="23"/>
    <s v="&lt;300kg/Monat"/>
    <x v="4"/>
    <s v="Produkte"/>
    <s v="BUs"/>
    <s v="Symptome"/>
    <s v="L23"/>
    <n v="29500891"/>
    <n v="61"/>
  </r>
  <r>
    <x v="1"/>
    <n v="8"/>
    <x v="28"/>
    <s v="ABS"/>
    <s v="ABS ROVIN"/>
    <x v="4"/>
    <x v="23"/>
    <s v="&lt;300kg/Monat"/>
    <x v="4"/>
    <s v="Produkte"/>
    <s v="BUs"/>
    <s v="Symptome"/>
    <s v="L23"/>
    <n v="29500900"/>
    <n v="61"/>
  </r>
  <r>
    <x v="0"/>
    <n v="47"/>
    <x v="27"/>
    <s v="Diverses"/>
    <s v="Diverses aus Abfüllung"/>
    <x v="3"/>
    <x v="20"/>
    <s v="Schlaufe gerissen"/>
    <x v="4"/>
    <s v="Produkte"/>
    <s v="BUs"/>
    <s v="Symptome"/>
    <s v="Abfüllung"/>
    <s v="Diverses aus Abfüllung"/>
    <n v="10"/>
  </r>
  <r>
    <x v="0"/>
    <n v="20"/>
    <x v="27"/>
    <s v="Vorschmelz"/>
    <s v="Räucher VS"/>
    <x v="3"/>
    <x v="17"/>
    <s v="nicht eindeutig"/>
    <x v="4"/>
    <s v="Produkte"/>
    <s v="BUs"/>
    <s v="Symptome"/>
    <s v="Abfüllung"/>
    <s v="Räucher VS"/>
    <n v="10"/>
  </r>
  <r>
    <x v="4"/>
    <n v="2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4"/>
    <n v="2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4"/>
    <n v="4.5"/>
    <x v="28"/>
    <s v="Qualitätssicherung"/>
    <s v="Diverses QM"/>
    <x v="2"/>
    <x v="11"/>
    <s v="Sensorik"/>
    <x v="4"/>
    <s v="Produkte"/>
    <s v="BUs"/>
    <s v="Symptome"/>
    <s v="QM"/>
    <s v="Diverses QM"/>
    <n v="70"/>
  </r>
  <r>
    <x v="5"/>
    <n v="30"/>
    <x v="29"/>
    <s v="Rohware"/>
    <s v="Blöcke"/>
    <x v="0"/>
    <x v="12"/>
    <s v="Luftzieher/Folienriss durch Transport"/>
    <x v="4"/>
    <s v="Produkte"/>
    <s v="BUs"/>
    <s v="Symptome"/>
    <s v="BU2"/>
    <s v="Blöcke"/>
    <n v="12"/>
  </r>
  <r>
    <x v="0"/>
    <n v="115"/>
    <x v="29"/>
    <s v="ABS"/>
    <s v="ABS 40-60% WSCH"/>
    <x v="0"/>
    <x v="0"/>
    <s v="Auftrag abgeschlossen, Reste stehen gelassen"/>
    <x v="4"/>
    <s v="Produkte"/>
    <s v="BUs"/>
    <s v="Symptome"/>
    <s v="Schmelze"/>
    <n v="29600029"/>
    <n v="12"/>
  </r>
  <r>
    <x v="4"/>
    <n v="7.2"/>
    <x v="29"/>
    <s v="Qualitätssicherung"/>
    <s v="Laborproben"/>
    <x v="2"/>
    <x v="18"/>
    <s v="Einwaage Labor"/>
    <x v="4"/>
    <s v="Produkte"/>
    <s v="BUs"/>
    <s v="Symptome"/>
    <s v="Labor"/>
    <s v="Laborproben"/>
    <n v="70"/>
  </r>
  <r>
    <x v="2"/>
    <n v="2613"/>
    <x v="29"/>
    <s v="Vorschmelz"/>
    <s v="VOS VEG-SCH-WÜRZIG-VAKU"/>
    <x v="4"/>
    <x v="2"/>
    <s v="-"/>
    <x v="4"/>
    <s v="Produkte"/>
    <s v="BUs"/>
    <s v="Symptome"/>
    <s v="L1"/>
    <n v="49900002"/>
    <n v="61"/>
  </r>
  <r>
    <x v="2"/>
    <n v="606"/>
    <x v="29"/>
    <s v="Vorschmelz"/>
    <s v="VOS VEG-SCH-MILD-VAKU"/>
    <x v="4"/>
    <x v="2"/>
    <s v="-"/>
    <x v="4"/>
    <s v="Produkte"/>
    <s v="BUs"/>
    <s v="Symptome"/>
    <s v="L1"/>
    <n v="49900001"/>
    <n v="61"/>
  </r>
  <r>
    <x v="0"/>
    <n v="22"/>
    <x v="29"/>
    <s v="Vorschmelz"/>
    <s v="VOS-ABS ENTSORGUNG"/>
    <x v="1"/>
    <x v="7"/>
    <s v="keine Verwendung möglich"/>
    <x v="4"/>
    <s v="Produkte"/>
    <s v="BUs"/>
    <s v="Symptome"/>
    <s v="RWV"/>
    <n v="29500917"/>
    <n v="22"/>
  </r>
  <r>
    <x v="4"/>
    <n v="135.80000000000001"/>
    <x v="29"/>
    <s v="Qualitätssicherung"/>
    <s v="Laborproben"/>
    <x v="2"/>
    <x v="4"/>
    <s v="Laborprobe"/>
    <x v="4"/>
    <s v="Produkte"/>
    <s v="BUs"/>
    <s v="Symptome"/>
    <s v="Labor"/>
    <s v="Laborproben"/>
    <n v="70"/>
  </r>
  <r>
    <x v="2"/>
    <n v="133.6"/>
    <x v="29"/>
    <s v="Vorschmelz"/>
    <s v="VOS Walnuss Blöcke"/>
    <x v="0"/>
    <x v="2"/>
    <s v="VOS &gt; Einsatz"/>
    <x v="4"/>
    <s v="Produkte"/>
    <s v="BUs"/>
    <s v="Symptome"/>
    <s v="Bu3"/>
    <n v="29500593"/>
    <n v="12"/>
  </r>
  <r>
    <x v="4"/>
    <n v="175.5"/>
    <x v="29"/>
    <s v="Qualitätssicherung"/>
    <s v="Laborproben"/>
    <x v="2"/>
    <x v="14"/>
    <s v="Rückstellproben"/>
    <x v="4"/>
    <s v="Produkte"/>
    <s v="BUs"/>
    <s v="Symptome"/>
    <s v="Labor"/>
    <s v="Laborproben"/>
    <n v="70"/>
  </r>
  <r>
    <x v="2"/>
    <n v="35"/>
    <x v="29"/>
    <s v="ABS"/>
    <s v="ABS Bio Gouda 48%, mitt"/>
    <x v="0"/>
    <x v="16"/>
    <s v="wurde nicht eingesetzt"/>
    <x v="4"/>
    <s v="Produkte"/>
    <s v="BUs"/>
    <s v="Symptome"/>
    <s v="L18"/>
    <n v="29500754"/>
    <n v="12"/>
  </r>
  <r>
    <x v="4"/>
    <n v="777.6"/>
    <x v="29"/>
    <s v="Fertigware"/>
    <s v="Black Forest Räucherkäs"/>
    <x v="1"/>
    <x v="13"/>
    <s v="Rückrufaktion"/>
    <x v="4"/>
    <s v="Produkte"/>
    <s v="BUs"/>
    <s v="Symptome"/>
    <s v="Logistik"/>
    <n v="57000277"/>
    <n v="22"/>
  </r>
  <r>
    <x v="0"/>
    <n v="13"/>
    <x v="29"/>
    <s v="ABS"/>
    <s v="ABS BERGBAU-MAAS-VAKU"/>
    <x v="1"/>
    <x v="5"/>
    <s v="Schmutz"/>
    <x v="4"/>
    <s v="Produkte"/>
    <s v="BUs"/>
    <s v="Symptome"/>
    <s v="Abfüllung"/>
    <n v="49500173"/>
    <n v="22"/>
  </r>
  <r>
    <x v="1"/>
    <n v="19"/>
    <x v="29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19"/>
    <x v="29"/>
    <s v="ABS"/>
    <s v="ABS Unser Blütenkäse"/>
    <x v="4"/>
    <x v="23"/>
    <s v="&lt;500kg/Monat"/>
    <x v="4"/>
    <s v="Produkte"/>
    <s v="BUs"/>
    <s v="Symptome"/>
    <s v="L22"/>
    <n v="29500910"/>
    <n v="61"/>
  </r>
  <r>
    <x v="1"/>
    <n v="7"/>
    <x v="29"/>
    <s v="ABS"/>
    <s v="ABS Whisky-Nuts"/>
    <x v="4"/>
    <x v="23"/>
    <s v="&lt;300kg/Monat"/>
    <x v="4"/>
    <s v="Produkte"/>
    <s v="BUs"/>
    <s v="Symptome"/>
    <s v="L21"/>
    <n v="29501009"/>
    <n v="61"/>
  </r>
  <r>
    <x v="1"/>
    <n v="7"/>
    <x v="29"/>
    <s v="ABS"/>
    <s v="ABS Whisky-Nuts"/>
    <x v="4"/>
    <x v="23"/>
    <s v="&lt;300kg/Monat"/>
    <x v="4"/>
    <s v="Produkte"/>
    <s v="BUs"/>
    <s v="Symptome"/>
    <s v="L21"/>
    <n v="29501009"/>
    <n v="61"/>
  </r>
  <r>
    <x v="0"/>
    <n v="12.8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6.2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40"/>
    <x v="27"/>
    <s v="Diverses"/>
    <s v="Diverses aus Abfüllung"/>
    <x v="3"/>
    <x v="9"/>
    <s v="erforderlich"/>
    <x v="4"/>
    <s v="Produkte"/>
    <s v="BUs"/>
    <s v="Symptome"/>
    <s v="Abfüllung"/>
    <s v="Diverses aus Abfüllung"/>
    <n v="10"/>
  </r>
  <r>
    <x v="0"/>
    <n v="55"/>
    <x v="27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0"/>
    <x v="27"/>
    <s v="Rest"/>
    <s v="SKZ 8OZ"/>
    <x v="3"/>
    <x v="9"/>
    <s v="erforderlich"/>
    <x v="4"/>
    <s v="Produkte"/>
    <s v="BUs"/>
    <s v="Symptome"/>
    <s v="Abfüllung"/>
    <n v="23500428"/>
    <n v="10"/>
  </r>
  <r>
    <x v="0"/>
    <n v="50.6"/>
    <x v="28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4"/>
    <n v="5.8"/>
    <x v="29"/>
    <s v="Qualitätssicherung"/>
    <s v="Diverses QM"/>
    <x v="2"/>
    <x v="11"/>
    <s v="Sensorik"/>
    <x v="4"/>
    <s v="Produkte"/>
    <s v="BUs"/>
    <s v="Symptome"/>
    <s v="QM"/>
    <s v="Diverses QM"/>
    <n v="70"/>
  </r>
  <r>
    <x v="5"/>
    <n v="30"/>
    <x v="25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22"/>
    <x v="25"/>
    <s v="Vorschmelz"/>
    <s v="VS GRS Natur OGT"/>
    <x v="0"/>
    <x v="0"/>
    <s v="Aufgrund Konsistenz nicht genommen. Zu wenig VOS verarbeitet. Vom Warmen ins Kalte -&gt; Schimmel"/>
    <x v="7"/>
    <s v="Produkte"/>
    <s v="BUs"/>
    <s v="Symptome"/>
    <s v="Schmelze"/>
    <n v="29600009"/>
    <n v="12"/>
  </r>
  <r>
    <x v="0"/>
    <n v="47"/>
    <x v="25"/>
    <s v="Vorschmelz"/>
    <s v="VOS URW-SPASTUP-3500034"/>
    <x v="0"/>
    <x v="0"/>
    <s v="Aufgrund Konsistenz nicht genommen. Zu wenig VOS verarbeitet. Vom Warmen ins Kalte -&gt; Schimmel"/>
    <x v="7"/>
    <s v="Produkte"/>
    <s v="BUs"/>
    <s v="Symptome"/>
    <s v="Schmelze"/>
    <n v="29501052"/>
    <n v="12"/>
  </r>
  <r>
    <x v="0"/>
    <n v="47"/>
    <x v="25"/>
    <s v="Vorschmelz"/>
    <s v="VOS URW-VS-SCHI"/>
    <x v="0"/>
    <x v="0"/>
    <s v="Aufgrund Konsistenz nicht genommen. Zu wenig VOS verarbeitet. Vom Warmen ins Kalte -&gt; Schimmel"/>
    <x v="7"/>
    <s v="Produkte"/>
    <s v="BUs"/>
    <s v="Symptome"/>
    <s v="Schmelze"/>
    <n v="29500949"/>
    <n v="12"/>
  </r>
  <r>
    <x v="0"/>
    <n v="16"/>
    <x v="25"/>
    <s v="Vorschmelz"/>
    <s v="VOS URW-VS-SPICKER-NATU"/>
    <x v="0"/>
    <x v="0"/>
    <s v="Aufgrund Konsistenz nicht genommen. Zu wenig VOS verarbeitet. Vom Warmen ins Kalte -&gt; Schimmel"/>
    <x v="7"/>
    <s v="Produkte"/>
    <s v="BUs"/>
    <s v="Symptome"/>
    <s v="Schmelze"/>
    <n v="29500948"/>
    <n v="12"/>
  </r>
  <r>
    <x v="4"/>
    <n v="5.3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4"/>
    <n v="7.8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4"/>
    <n v="13.5"/>
    <x v="25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0"/>
    <n v="11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0"/>
    <n v="42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0"/>
    <n v="45"/>
    <x v="25"/>
    <s v="Vorschmelz"/>
    <s v="VOS-ABS ENTSORGUNG"/>
    <x v="1"/>
    <x v="7"/>
    <s v="keine Verwendung möglich"/>
    <x v="7"/>
    <s v="Produkte"/>
    <s v="BUs"/>
    <s v="Symptome"/>
    <s v="RWV"/>
    <n v="29500917"/>
    <n v="22"/>
  </r>
  <r>
    <x v="2"/>
    <n v="117"/>
    <x v="1"/>
    <s v="ABS"/>
    <s v="ABS CHED-PF-KRÄUK gemis"/>
    <x v="3"/>
    <x v="10"/>
    <s v="keine weitere Verwendung"/>
    <x v="1"/>
    <s v="Produkte"/>
    <s v="BUs"/>
    <s v="Symptome"/>
    <s v="L33"/>
    <n v="29501003"/>
    <n v="10"/>
  </r>
  <r>
    <x v="3"/>
    <n v="377"/>
    <x v="25"/>
    <s v="Zipfel, ES ohne Verwendung"/>
    <s v="VOS Räucher Chili Vorsc"/>
    <x v="0"/>
    <x v="3"/>
    <s v="keinen Abnehmer/Schälen"/>
    <x v="7"/>
    <s v="Produkte"/>
    <s v="BUs"/>
    <s v="Symptome"/>
    <s v="Verkauf"/>
    <n v="29500527"/>
    <n v="12"/>
  </r>
  <r>
    <x v="3"/>
    <n v="389.8"/>
    <x v="25"/>
    <s v="Zipfel, ES ohne Verwendung"/>
    <s v="VOS Räucher Schinken Vo"/>
    <x v="0"/>
    <x v="3"/>
    <s v="keinen Abnehmer/Schälen"/>
    <x v="7"/>
    <s v="Produkte"/>
    <s v="BUs"/>
    <s v="Symptome"/>
    <s v="Verkauf"/>
    <n v="29500528"/>
    <n v="12"/>
  </r>
  <r>
    <x v="3"/>
    <n v="276"/>
    <x v="25"/>
    <s v="Zipfel, ES ohne Verwendung"/>
    <s v="VOS RW NATUR AMM CO REZ"/>
    <x v="0"/>
    <x v="3"/>
    <s v="keinen Abnehmer/Schälen"/>
    <x v="7"/>
    <s v="Produkte"/>
    <s v="BUs"/>
    <s v="Symptome"/>
    <s v="Verkauf"/>
    <n v="29501022"/>
    <n v="12"/>
  </r>
  <r>
    <x v="3"/>
    <n v="268"/>
    <x v="25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422"/>
    <x v="25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459"/>
    <x v="25"/>
    <s v="Zipfel, ES ohne Verwendung"/>
    <s v="VOS GRW-SCHI-NAT ENDSTÜ"/>
    <x v="0"/>
    <x v="3"/>
    <s v="keinen Abnehmer/Schälen"/>
    <x v="7"/>
    <s v="Produkte"/>
    <s v="BUs"/>
    <s v="Symptome"/>
    <s v="Verkauf"/>
    <n v="29501070"/>
    <n v="12"/>
  </r>
  <r>
    <x v="3"/>
    <n v="435"/>
    <x v="25"/>
    <s v="Zipfel, ES ohne Verwendung"/>
    <s v="VOS RW-NATUR-EXTRA ZIPF"/>
    <x v="0"/>
    <x v="3"/>
    <s v="keinen Abnehmer/Schälen"/>
    <x v="7"/>
    <s v="Produkte"/>
    <s v="BUs"/>
    <s v="Symptome"/>
    <s v="Verkauf"/>
    <n v="29501082"/>
    <n v="12"/>
  </r>
  <r>
    <x v="3"/>
    <n v="522"/>
    <x v="25"/>
    <s v="Zipfel, ES ohne Verwendung"/>
    <s v="Div. Zipfel, Endstücke"/>
    <x v="0"/>
    <x v="3"/>
    <s v="keinen Abnehmer/Schälen"/>
    <x v="7"/>
    <s v="Produkte"/>
    <s v="BUs"/>
    <s v="Symptome"/>
    <s v="Verkauf"/>
    <s v="Div. Zipfel, Endstücke"/>
    <n v="12"/>
  </r>
  <r>
    <x v="4"/>
    <n v="20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32.5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66"/>
    <x v="25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75"/>
    <x v="25"/>
    <s v="Rest"/>
    <s v="Schmelzkäsezubereitung"/>
    <x v="0"/>
    <x v="25"/>
    <s v="Luftzieher"/>
    <x v="7"/>
    <s v="Produkte"/>
    <s v="BUs"/>
    <s v="Symptome"/>
    <s v="RWV"/>
    <n v="47000175"/>
    <n v="12"/>
  </r>
  <r>
    <x v="0"/>
    <n v="72"/>
    <x v="25"/>
    <s v="Rest"/>
    <s v="PFEF-RING WOLFEN LOCH-1"/>
    <x v="1"/>
    <x v="5"/>
    <s v="Metall"/>
    <x v="7"/>
    <s v="Produkte"/>
    <s v="BUs"/>
    <s v="Symptome"/>
    <s v="Schmelze"/>
    <n v="23500290"/>
    <n v="22"/>
  </r>
  <r>
    <x v="4"/>
    <n v="128"/>
    <x v="25"/>
    <s v="Qualitätssicherung"/>
    <s v="Laborproben"/>
    <x v="2"/>
    <x v="14"/>
    <s v="Rückstellproben"/>
    <x v="7"/>
    <s v="Produkte"/>
    <s v="BUs"/>
    <s v="Symptome"/>
    <s v="Labor"/>
    <s v="Laborproben"/>
    <n v="70"/>
  </r>
  <r>
    <x v="2"/>
    <n v="105"/>
    <x v="30"/>
    <s v="ABS"/>
    <s v="ABS CHED-PF-KRÄUK gemis"/>
    <x v="3"/>
    <x v="10"/>
    <s v="keine weitere Verwendung"/>
    <x v="7"/>
    <s v="Produkte"/>
    <s v="BUs"/>
    <s v="Symptome"/>
    <s v="L33"/>
    <n v="29501003"/>
    <n v="10"/>
  </r>
  <r>
    <x v="2"/>
    <n v="86"/>
    <x v="19"/>
    <s v="ABS"/>
    <s v="ABS CHED-PF-KRÄUK gemis"/>
    <x v="3"/>
    <x v="10"/>
    <s v="keine weitere Verwendung"/>
    <x v="6"/>
    <s v="Produkte"/>
    <s v="BUs"/>
    <s v="Symptome"/>
    <s v="L33"/>
    <n v="29501003"/>
    <n v="10"/>
  </r>
  <r>
    <x v="2"/>
    <n v="19"/>
    <x v="25"/>
    <s v="Käsetheke"/>
    <s v="Mediterraner Kräuterkäs"/>
    <x v="0"/>
    <x v="16"/>
    <s v="wurde nicht eingesetzt"/>
    <x v="7"/>
    <s v="Produkte"/>
    <s v="BUs"/>
    <s v="Symptome"/>
    <s v="L36"/>
    <n v="23000532"/>
    <n v="12"/>
  </r>
  <r>
    <x v="0"/>
    <n v="7"/>
    <x v="25"/>
    <s v="ABS"/>
    <s v="Div. Zipfel, Endstücke"/>
    <x v="0"/>
    <x v="2"/>
    <s v="VOS &gt; Einsatz"/>
    <x v="7"/>
    <s v="Produkte"/>
    <s v="BUs"/>
    <s v="Symptome"/>
    <s v="Abfüllung"/>
    <s v="Div. Zipfel, Endstücke"/>
    <n v="12"/>
  </r>
  <r>
    <x v="0"/>
    <n v="52"/>
    <x v="25"/>
    <s v="ABS"/>
    <s v="Div. Zipfel, Endstücke"/>
    <x v="0"/>
    <x v="2"/>
    <s v="VOS &gt; Einsatz"/>
    <x v="7"/>
    <s v="Produkte"/>
    <s v="BUs"/>
    <s v="Symptome"/>
    <s v="Abfüllung"/>
    <s v="Div. Zipfel, Endstücke"/>
    <n v="12"/>
  </r>
  <r>
    <x v="2"/>
    <n v="54"/>
    <x v="25"/>
    <s v="Vorschmelz"/>
    <s v="VOS VEG-SCH WÜRZIG"/>
    <x v="4"/>
    <x v="2"/>
    <s v="-"/>
    <x v="7"/>
    <s v="Produkte"/>
    <s v="BUs"/>
    <s v="Symptome"/>
    <s v="L1"/>
    <n v="29900003"/>
    <n v="61"/>
  </r>
  <r>
    <x v="0"/>
    <n v="276"/>
    <x v="25"/>
    <s v="ganze Würste"/>
    <s v="Würste 6000g Räucher fü"/>
    <x v="0"/>
    <x v="31"/>
    <s v="unterfüllt"/>
    <x v="7"/>
    <s v="Produkte"/>
    <s v="BUs"/>
    <s v="Symptome"/>
    <s v="Abfüllung"/>
    <n v="31000098"/>
    <n v="120"/>
  </r>
  <r>
    <x v="2"/>
    <n v="70.599999999999994"/>
    <x v="18"/>
    <s v="Vorschmelz"/>
    <s v="gemischte Räucherstücke"/>
    <x v="3"/>
    <x v="10"/>
    <s v="gemischt, weil mehrere Produkte in einen Auftrag einfließen. VOS Trennung erforderlich"/>
    <x v="5"/>
    <s v="Produkte"/>
    <s v="BUs"/>
    <s v="Symptome"/>
    <s v="L9"/>
    <s v="gemischte Räucherstücke"/>
    <n v="10"/>
  </r>
  <r>
    <x v="0"/>
    <n v="108"/>
    <x v="28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6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9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81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20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141.4"/>
    <x v="29"/>
    <s v="Diverses"/>
    <s v="Diverses aus Abfüllung"/>
    <x v="3"/>
    <x v="17"/>
    <s v="nicht eindeutig"/>
    <x v="4"/>
    <s v="Produkte"/>
    <s v="BUs"/>
    <s v="Symptome"/>
    <s v="Abfüllung"/>
    <s v="Diverses aus Abfüllung"/>
    <n v="10"/>
  </r>
  <r>
    <x v="0"/>
    <n v="210"/>
    <x v="29"/>
    <s v="Diverses"/>
    <s v="Diverses aus Abfüllung"/>
    <x v="3"/>
    <x v="9"/>
    <s v="erforderlich"/>
    <x v="4"/>
    <s v="Produkte"/>
    <s v="BUs"/>
    <s v="Symptome"/>
    <s v="Abfüllung"/>
    <s v="Diverses aus Abfüllung"/>
    <n v="10"/>
  </r>
  <r>
    <x v="0"/>
    <n v="97.199999999999989"/>
    <x v="25"/>
    <s v="RW"/>
    <s v="GRW CHILI-NAT 7,2GK NEU"/>
    <x v="3"/>
    <x v="20"/>
    <s v="Darm geplatzt"/>
    <x v="7"/>
    <s v="Produkte"/>
    <s v="BUs"/>
    <s v="Symptome"/>
    <s v="Abfüllung"/>
    <n v="32000107"/>
    <n v="10"/>
  </r>
  <r>
    <x v="0"/>
    <n v="12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4.8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3.4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4.2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4"/>
    <n v="5.3"/>
    <x v="25"/>
    <s v="Qualitätssicherung"/>
    <s v="Diverses QM"/>
    <x v="2"/>
    <x v="11"/>
    <s v="Sensorik"/>
    <x v="7"/>
    <s v="Produkte"/>
    <s v="BUs"/>
    <s v="Symptome"/>
    <s v="QM"/>
    <s v="Diverses QM"/>
    <n v="70"/>
  </r>
  <r>
    <x v="0"/>
    <n v="25"/>
    <x v="31"/>
    <s v="Vorschmelz"/>
    <s v="VOS URW NATUR AMM CO RE"/>
    <x v="0"/>
    <x v="0"/>
    <s v="Aufgrund Konsistenz nicht genommen. Zu wenig VOS verarbeitet. Vom Warmen ins Kalte -&gt; Schimmel"/>
    <x v="7"/>
    <s v="Produkte"/>
    <s v="BUs"/>
    <s v="Symptome"/>
    <s v="Schmelze"/>
    <n v="29501021"/>
    <n v="12"/>
  </r>
  <r>
    <x v="2"/>
    <n v="328"/>
    <x v="31"/>
    <s v="Vorschmelz"/>
    <s v="VOS GRW-SCHI-NAT-VAKU"/>
    <x v="0"/>
    <x v="16"/>
    <s v="Da keine Aufträge für  weitere Verwendung"/>
    <x v="7"/>
    <s v="Produkte"/>
    <s v="BUs"/>
    <s v="Symptome"/>
    <s v="L33"/>
    <n v="49500204"/>
    <n v="12"/>
  </r>
  <r>
    <x v="4"/>
    <n v="5.9"/>
    <x v="31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3"/>
    <n v="525"/>
    <x v="31"/>
    <s v="Zipfel, ES ohne Verwendung"/>
    <s v="VOS RW NATUR AMM CO REZ"/>
    <x v="0"/>
    <x v="3"/>
    <s v="keinen Abnehmer/Schälen"/>
    <x v="7"/>
    <s v="Produkte"/>
    <s v="BUs"/>
    <s v="Symptome"/>
    <s v="Verkauf"/>
    <n v="29501022"/>
    <n v="12"/>
  </r>
  <r>
    <x v="2"/>
    <n v="282"/>
    <x v="31"/>
    <s v="Vorschmelz"/>
    <s v="VOS RW-NATUR-NAT-VAKU"/>
    <x v="0"/>
    <x v="2"/>
    <s v="-"/>
    <x v="7"/>
    <s v="Produkte"/>
    <s v="BUs"/>
    <s v="Symptome"/>
    <s v="L16"/>
    <n v="49500089"/>
    <n v="12"/>
  </r>
  <r>
    <x v="2"/>
    <n v="402"/>
    <x v="31"/>
    <s v="Vorschmelz"/>
    <s v="VOS RW-JAL-NAT-VAKU"/>
    <x v="0"/>
    <x v="2"/>
    <s v="-"/>
    <x v="7"/>
    <s v="Produkte"/>
    <s v="BUs"/>
    <s v="Symptome"/>
    <s v="L11"/>
    <n v="49500091"/>
    <n v="12"/>
  </r>
  <r>
    <x v="3"/>
    <n v="203"/>
    <x v="31"/>
    <s v="Zipfel, ES ohne Verwendung"/>
    <s v="VOS GRW-NATUR-VAKU / Er"/>
    <x v="0"/>
    <x v="3"/>
    <s v="keinen Abnehmer/Schälen"/>
    <x v="7"/>
    <s v="Produkte"/>
    <s v="BUs"/>
    <s v="Symptome"/>
    <s v="Verkauf"/>
    <n v="49500143"/>
    <n v="12"/>
  </r>
  <r>
    <x v="3"/>
    <n v="267"/>
    <x v="31"/>
    <s v="Zipfel, ES ohne Verwendung"/>
    <s v="VOS RW-NATUR-EXTRA-VAKU"/>
    <x v="0"/>
    <x v="3"/>
    <s v="keinen Abnehmer/Schälen"/>
    <x v="7"/>
    <s v="Produkte"/>
    <s v="BUs"/>
    <s v="Symptome"/>
    <s v="Verkauf"/>
    <n v="49500092"/>
    <n v="12"/>
  </r>
  <r>
    <x v="0"/>
    <n v="292"/>
    <x v="31"/>
    <s v="ganze Würste"/>
    <s v="Würste 6000g Räucher fü"/>
    <x v="0"/>
    <x v="16"/>
    <s v="Rohware zu weich"/>
    <x v="7"/>
    <s v="Produkte"/>
    <s v="BUs"/>
    <s v="Symptome"/>
    <s v="Abfüllung"/>
    <n v="31000098"/>
    <n v="12"/>
  </r>
  <r>
    <x v="1"/>
    <n v="14"/>
    <x v="31"/>
    <s v="ABS"/>
    <s v="ABS BRUSCHETTA"/>
    <x v="4"/>
    <x v="23"/>
    <s v="&lt;300kg/Monat"/>
    <x v="7"/>
    <s v="Produkte"/>
    <s v="BUs"/>
    <s v="Symptome"/>
    <s v="L21"/>
    <n v="29501029"/>
    <n v="61"/>
  </r>
  <r>
    <x v="1"/>
    <n v="12"/>
    <x v="31"/>
    <s v="ABS"/>
    <s v="ABS GRÜN-PESTO"/>
    <x v="4"/>
    <x v="23"/>
    <s v="&lt;300kg/Monat"/>
    <x v="7"/>
    <s v="Produkte"/>
    <s v="BUs"/>
    <s v="Symptome"/>
    <s v="L21"/>
    <n v="29500952"/>
    <n v="61"/>
  </r>
  <r>
    <x v="1"/>
    <n v="10"/>
    <x v="31"/>
    <s v="ABS"/>
    <s v="ABS HEUBL"/>
    <x v="4"/>
    <x v="23"/>
    <s v="&lt;300kg/Monat"/>
    <x v="7"/>
    <s v="Produkte"/>
    <s v="BUs"/>
    <s v="Symptome"/>
    <s v="L21"/>
    <n v="29500885"/>
    <n v="61"/>
  </r>
  <r>
    <x v="1"/>
    <n v="14"/>
    <x v="31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8"/>
    <x v="31"/>
    <s v="ABS"/>
    <s v="ABS ORANG-PESTO"/>
    <x v="4"/>
    <x v="23"/>
    <s v="&lt;100kg/Monat"/>
    <x v="7"/>
    <s v="Produkte"/>
    <s v="BUs"/>
    <s v="Symptome"/>
    <s v="L21"/>
    <n v="29501030"/>
    <n v="61"/>
  </r>
  <r>
    <x v="1"/>
    <n v="7"/>
    <x v="31"/>
    <s v="ABS"/>
    <s v="ABS ORANG-PESTO"/>
    <x v="4"/>
    <x v="23"/>
    <s v="&lt;100kg/Monat"/>
    <x v="7"/>
    <s v="Produkte"/>
    <s v="BUs"/>
    <s v="Symptome"/>
    <s v="L21"/>
    <n v="29501030"/>
    <n v="61"/>
  </r>
  <r>
    <x v="1"/>
    <n v="6"/>
    <x v="31"/>
    <s v="ABS"/>
    <s v="ABS ORANG-PESTO"/>
    <x v="4"/>
    <x v="23"/>
    <s v="&lt;100kg/Monat"/>
    <x v="7"/>
    <s v="Produkte"/>
    <s v="BUs"/>
    <s v="Symptome"/>
    <s v="BU4"/>
    <n v="29501030"/>
    <n v="61"/>
  </r>
  <r>
    <x v="1"/>
    <n v="3"/>
    <x v="31"/>
    <s v="ABS"/>
    <s v="ABS SAINT ANDRÉ"/>
    <x v="4"/>
    <x v="23"/>
    <s v="&lt;20kg/Monat"/>
    <x v="7"/>
    <s v="Produkte"/>
    <s v="BUs"/>
    <s v="Symptome"/>
    <s v="L20"/>
    <n v="29501036"/>
    <n v="61"/>
  </r>
  <r>
    <x v="1"/>
    <n v="9"/>
    <x v="31"/>
    <s v="ABS"/>
    <s v="ABS TI-AD"/>
    <x v="4"/>
    <x v="23"/>
    <s v="&lt;50kg/Monat"/>
    <x v="7"/>
    <s v="Produkte"/>
    <s v="BUs"/>
    <s v="Symptome"/>
    <s v="L23"/>
    <n v="29500904"/>
    <n v="61"/>
  </r>
  <r>
    <x v="1"/>
    <n v="6"/>
    <x v="31"/>
    <s v="ABS"/>
    <s v="ABS Whisky-Nuts"/>
    <x v="4"/>
    <x v="23"/>
    <s v="&lt;300kg/Monat"/>
    <x v="7"/>
    <s v="Produkte"/>
    <s v="BUs"/>
    <s v="Symptome"/>
    <s v="L21"/>
    <n v="29501009"/>
    <n v="61"/>
  </r>
  <r>
    <x v="1"/>
    <n v="7"/>
    <x v="31"/>
    <s v="ABS"/>
    <s v="ABS ZIEGENR"/>
    <x v="4"/>
    <x v="23"/>
    <s v="&lt;100kg/Monat"/>
    <x v="7"/>
    <s v="Produkte"/>
    <s v="BUs"/>
    <s v="Symptome"/>
    <s v="L20"/>
    <n v="29500913"/>
    <n v="61"/>
  </r>
  <r>
    <x v="1"/>
    <n v="12"/>
    <x v="31"/>
    <s v="Vorschmelz"/>
    <s v="VOS Schwarzer Pfeffer R"/>
    <x v="4"/>
    <x v="23"/>
    <s v="keinen Verwendungszweck"/>
    <x v="7"/>
    <s v="Produkte"/>
    <s v="BUs"/>
    <s v="Symptome"/>
    <s v="L22"/>
    <n v="29500482"/>
    <n v="61"/>
  </r>
  <r>
    <x v="1"/>
    <n v="11"/>
    <x v="31"/>
    <s v="Vorschmelz"/>
    <s v="VOS Schwarzer Pfeffer R"/>
    <x v="4"/>
    <x v="23"/>
    <s v="keinen Verwendungszweck"/>
    <x v="7"/>
    <s v="Produkte"/>
    <s v="BUs"/>
    <s v="Symptome"/>
    <s v="L22"/>
    <n v="29500482"/>
    <n v="61"/>
  </r>
  <r>
    <x v="1"/>
    <n v="7"/>
    <x v="31"/>
    <s v="Vorschmelz"/>
    <s v="VOS Schwarzer Pfeffer R"/>
    <x v="4"/>
    <x v="23"/>
    <s v="keinen Verwendungszweck"/>
    <x v="7"/>
    <s v="Produkte"/>
    <s v="BUs"/>
    <s v="Symptome"/>
    <s v="BU4"/>
    <n v="29500482"/>
    <n v="61"/>
  </r>
  <r>
    <x v="0"/>
    <n v="48"/>
    <x v="31"/>
    <s v="Vorschmelz"/>
    <s v="VOS SKZ-GOU"/>
    <x v="0"/>
    <x v="0"/>
    <s v="Aufgrund Konsistenz nicht genommen. Zu wenig VOS verarbeitet. Vom Warmen ins Kalte -&gt; Schimmel"/>
    <x v="7"/>
    <s v="Produkte"/>
    <s v="BUs"/>
    <s v="Symptome"/>
    <s v="Schmelze"/>
    <n v="29500918"/>
    <n v="12"/>
  </r>
  <r>
    <x v="4"/>
    <n v="5.9"/>
    <x v="32"/>
    <s v="Qualitätssicherung"/>
    <s v="Laborproben"/>
    <x v="2"/>
    <x v="11"/>
    <s v="Sensorik"/>
    <x v="7"/>
    <s v="Produkte"/>
    <s v="BUs"/>
    <s v="Symptome"/>
    <s v="Labor"/>
    <s v="Laborproben"/>
    <n v="70"/>
  </r>
  <r>
    <x v="5"/>
    <n v="30"/>
    <x v="32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126"/>
    <x v="32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223"/>
    <x v="32"/>
    <s v="Vorschmelz"/>
    <s v="VS GRS Chili mit Rinde"/>
    <x v="0"/>
    <x v="0"/>
    <s v="Aufgrund Konsistenz nicht genommen. Zu wenig VOS verarbeitet. Vom Warmen ins Kalte -&gt; Schimmel"/>
    <x v="7"/>
    <s v="Produkte"/>
    <s v="BUs"/>
    <s v="Symptome"/>
    <s v="Schmelze"/>
    <n v="29600013"/>
    <n v="12"/>
  </r>
  <r>
    <x v="0"/>
    <n v="212"/>
    <x v="32"/>
    <s v="Vorschmelz"/>
    <s v="VS GRS Schinken mit Rin"/>
    <x v="0"/>
    <x v="0"/>
    <s v="Aufgrund Konsistenz nicht genommen. Zu wenig VOS verarbeitet. Vom Warmen ins Kalte -&gt; Schimmel"/>
    <x v="7"/>
    <s v="Produkte"/>
    <s v="BUs"/>
    <s v="Symptome"/>
    <s v="Schmelze"/>
    <n v="29600011"/>
    <n v="12"/>
  </r>
  <r>
    <x v="0"/>
    <n v="724"/>
    <x v="32"/>
    <s v="Rest"/>
    <s v="SKZ 2,5LB"/>
    <x v="0"/>
    <x v="32"/>
    <s v="zu heiß geräuchert"/>
    <x v="7"/>
    <s v="Produkte"/>
    <s v="BUs"/>
    <s v="Symptome"/>
    <s v="Räucherei"/>
    <n v="32000074"/>
    <n v="120"/>
  </r>
  <r>
    <x v="0"/>
    <n v="9"/>
    <x v="32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3"/>
    <n v="57.8"/>
    <x v="32"/>
    <s v="Fertigware"/>
    <s v="RÄU-END SCHI ENDSTÜCK R"/>
    <x v="0"/>
    <x v="28"/>
    <s v="keinen Abnehmer"/>
    <x v="7"/>
    <s v="Produkte"/>
    <s v="BUs"/>
    <s v="Symptome"/>
    <s v="Verkauf"/>
    <n v="49500185"/>
    <n v="12"/>
  </r>
  <r>
    <x v="3"/>
    <n v="150"/>
    <x v="32"/>
    <s v="Fertigware"/>
    <s v="RÄU-END SCHI ENDSTÜCK R"/>
    <x v="0"/>
    <x v="28"/>
    <s v="keinen Abnehmer"/>
    <x v="7"/>
    <s v="Produkte"/>
    <s v="BUs"/>
    <s v="Symptome"/>
    <s v="Verkauf"/>
    <n v="49500185"/>
    <n v="12"/>
  </r>
  <r>
    <x v="3"/>
    <n v="107.6"/>
    <x v="32"/>
    <s v="Fertigware"/>
    <s v="RÄU-END GRW-SCHI-NAT EN"/>
    <x v="0"/>
    <x v="28"/>
    <s v="keinen Abnehmer"/>
    <x v="7"/>
    <s v="Produkte"/>
    <s v="BUs"/>
    <s v="Symptome"/>
    <s v="Verkauf"/>
    <n v="49500188"/>
    <n v="12"/>
  </r>
  <r>
    <x v="3"/>
    <n v="66"/>
    <x v="32"/>
    <s v="Fertigware"/>
    <s v="RÄU-END RW-CHILI 200G Z"/>
    <x v="0"/>
    <x v="28"/>
    <s v="keinen Abnehmer"/>
    <x v="7"/>
    <s v="Produkte"/>
    <s v="BUs"/>
    <s v="Symptome"/>
    <s v="Verkauf"/>
    <n v="49500213"/>
    <n v="12"/>
  </r>
  <r>
    <x v="3"/>
    <n v="166"/>
    <x v="32"/>
    <s v="Fertigware"/>
    <s v="RÄU-END RW-NUSS 200G ZI"/>
    <x v="0"/>
    <x v="28"/>
    <s v="keinen Abnehmer"/>
    <x v="7"/>
    <s v="Produkte"/>
    <s v="BUs"/>
    <s v="Symptome"/>
    <s v="Verkauf"/>
    <n v="49500214"/>
    <n v="12"/>
  </r>
  <r>
    <x v="3"/>
    <n v="38"/>
    <x v="32"/>
    <s v="Fertigware"/>
    <s v="RÄU-END GRW-KRÄU 200G Z"/>
    <x v="0"/>
    <x v="28"/>
    <s v="keinen Abnehmer"/>
    <x v="7"/>
    <s v="Produkte"/>
    <s v="BUs"/>
    <s v="Symptome"/>
    <s v="Verkauf"/>
    <n v="49500215"/>
    <n v="12"/>
  </r>
  <r>
    <x v="3"/>
    <n v="79"/>
    <x v="32"/>
    <s v="Fertigware"/>
    <s v="RÄU-END GRW-KRÄU 200G Z"/>
    <x v="0"/>
    <x v="28"/>
    <s v="keinen Abnehmer"/>
    <x v="7"/>
    <s v="Produkte"/>
    <s v="BUs"/>
    <s v="Symptome"/>
    <s v="Verkauf"/>
    <n v="49500215"/>
    <n v="12"/>
  </r>
  <r>
    <x v="3"/>
    <n v="239"/>
    <x v="32"/>
    <s v="Fertigware"/>
    <s v="RÄU-END RW-CHILI 320G E"/>
    <x v="0"/>
    <x v="28"/>
    <s v="keinen Abnehmer"/>
    <x v="7"/>
    <s v="Produkte"/>
    <s v="BUs"/>
    <s v="Symptome"/>
    <s v="Verkauf"/>
    <n v="49500216"/>
    <n v="12"/>
  </r>
  <r>
    <x v="3"/>
    <n v="347"/>
    <x v="32"/>
    <s v="Fertigware"/>
    <s v="RÄU-END RW-CHILI 320G E"/>
    <x v="0"/>
    <x v="28"/>
    <s v="keinen Abnehmer"/>
    <x v="7"/>
    <s v="Produkte"/>
    <s v="BUs"/>
    <s v="Symptome"/>
    <s v="Verkauf"/>
    <n v="49500216"/>
    <n v="12"/>
  </r>
  <r>
    <x v="3"/>
    <n v="138"/>
    <x v="32"/>
    <s v="Fertigware"/>
    <s v="RÄU-END GRW-KRÄU 320G E"/>
    <x v="0"/>
    <x v="28"/>
    <s v="keinen Abnehmer"/>
    <x v="7"/>
    <s v="Produkte"/>
    <s v="BUs"/>
    <s v="Symptome"/>
    <s v="Verkauf"/>
    <n v="49500218"/>
    <n v="12"/>
  </r>
  <r>
    <x v="3"/>
    <n v="195"/>
    <x v="32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3"/>
    <n v="87"/>
    <x v="32"/>
    <s v="Zipfel, ES ohne Verwendung"/>
    <s v="VOS GRW-KRÄU-ZIPFEL"/>
    <x v="0"/>
    <x v="3"/>
    <s v="keinen Abnehmer/Schälen"/>
    <x v="7"/>
    <s v="Produkte"/>
    <s v="BUs"/>
    <s v="Symptome"/>
    <s v="Verkauf"/>
    <n v="29501074"/>
    <n v="12"/>
  </r>
  <r>
    <x v="3"/>
    <n v="56"/>
    <x v="32"/>
    <s v="Zipfel, ES ohne Verwendung"/>
    <s v="VOS GRW-KRÄU-ENDSTÜCK"/>
    <x v="0"/>
    <x v="3"/>
    <s v="keinen Abnehmer/Schälen"/>
    <x v="7"/>
    <s v="Produkte"/>
    <s v="BUs"/>
    <s v="Symptome"/>
    <s v="Verkauf"/>
    <n v="29501077"/>
    <n v="12"/>
  </r>
  <r>
    <x v="0"/>
    <n v="300"/>
    <x v="32"/>
    <s v="ABS"/>
    <s v="ABS Butterkäse 45% OGT"/>
    <x v="1"/>
    <x v="5"/>
    <s v="Kunststoff"/>
    <x v="7"/>
    <s v="Produkte"/>
    <s v="BUs"/>
    <s v="Symptome"/>
    <s v="Abfüllung"/>
    <n v="29500823"/>
    <n v="22"/>
  </r>
  <r>
    <x v="4"/>
    <n v="39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58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78.900000000000006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20"/>
    <x v="32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285"/>
    <x v="32"/>
    <s v="Vorschmelz"/>
    <s v="VOS WAL-KONZ-vakuumiert"/>
    <x v="0"/>
    <x v="25"/>
    <s v="Luftzieher"/>
    <x v="7"/>
    <s v="Produkte"/>
    <s v="BUs"/>
    <s v="Symptome"/>
    <s v="RWV"/>
    <n v="49500154"/>
    <n v="12"/>
  </r>
  <r>
    <x v="2"/>
    <n v="45"/>
    <x v="32"/>
    <s v="Vorschmelz"/>
    <s v="VOS Walnuss Blöcke"/>
    <x v="0"/>
    <x v="2"/>
    <s v="VOS &gt; Einsatz"/>
    <x v="7"/>
    <s v="Produkte"/>
    <s v="BUs"/>
    <s v="Symptome"/>
    <s v="Bu3"/>
    <n v="29500593"/>
    <n v="12"/>
  </r>
  <r>
    <x v="4"/>
    <n v="7"/>
    <x v="32"/>
    <s v="Qualitätssicherung"/>
    <s v="Laborproben"/>
    <x v="2"/>
    <x v="11"/>
    <s v="Sensorik"/>
    <x v="7"/>
    <s v="Produkte"/>
    <s v="BUs"/>
    <s v="Symptome"/>
    <s v="Labor"/>
    <s v="Laborproben"/>
    <n v="70"/>
  </r>
  <r>
    <x v="0"/>
    <n v="25"/>
    <x v="32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1"/>
    <n v="6"/>
    <x v="32"/>
    <s v="ABS"/>
    <s v="ABS BRIE-PAP"/>
    <x v="4"/>
    <x v="23"/>
    <s v="&lt;50kg/Monat"/>
    <x v="7"/>
    <s v="Produkte"/>
    <s v="BUs"/>
    <s v="Symptome"/>
    <s v="L29"/>
    <n v="29501101"/>
    <n v="61"/>
  </r>
  <r>
    <x v="2"/>
    <n v="45"/>
    <x v="32"/>
    <s v="Vorschmelz"/>
    <s v="VOS Früchte Blöcke"/>
    <x v="4"/>
    <x v="27"/>
    <s v="kein Verkauf, kein Einsatz möglich"/>
    <x v="7"/>
    <s v="Produkte"/>
    <s v="BUs"/>
    <s v="Symptome"/>
    <s v="L18"/>
    <n v="29500594"/>
    <n v="61"/>
  </r>
  <r>
    <x v="0"/>
    <n v="270"/>
    <x v="32"/>
    <s v="ABS"/>
    <s v="ABS TIL-45FIT VAKU-OGT"/>
    <x v="0"/>
    <x v="0"/>
    <s v="Keinen Einsatz"/>
    <x v="7"/>
    <s v="Produkte"/>
    <s v="BUs"/>
    <s v="Symptome"/>
    <s v="Abfüllung"/>
    <n v="49500039"/>
    <n v="12"/>
  </r>
  <r>
    <x v="0"/>
    <n v="25.4"/>
    <x v="32"/>
    <s v="Rohware"/>
    <s v="ZUB TOM-BAS 1KG"/>
    <x v="1"/>
    <x v="33"/>
    <s v="Keinen Einsatz"/>
    <x v="7"/>
    <s v="Produkte"/>
    <s v="BUs"/>
    <s v="Symptome"/>
    <s v="Abfüllung"/>
    <n v="23500351"/>
    <n v="22"/>
  </r>
  <r>
    <x v="1"/>
    <n v="18"/>
    <x v="32"/>
    <s v="ABS"/>
    <s v="ABS BRUSCHETTA"/>
    <x v="4"/>
    <x v="23"/>
    <s v="&lt;300kg/Monat"/>
    <x v="7"/>
    <s v="Produkte"/>
    <s v="BUs"/>
    <s v="Symptome"/>
    <s v="L21"/>
    <n v="29501029"/>
    <n v="61"/>
  </r>
  <r>
    <x v="1"/>
    <n v="3"/>
    <x v="32"/>
    <s v="ABS"/>
    <s v="ABS Crémeux"/>
    <x v="4"/>
    <x v="23"/>
    <s v="&lt;20kg/Monat"/>
    <x v="7"/>
    <s v="Produkte"/>
    <s v="BUs"/>
    <s v="Symptome"/>
    <s v="L29"/>
    <n v="29500957"/>
    <n v="61"/>
  </r>
  <r>
    <x v="1"/>
    <n v="22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20"/>
    <x v="32"/>
    <s v="ABS"/>
    <s v="ABS GRÜN-PESTO"/>
    <x v="4"/>
    <x v="23"/>
    <s v="&lt;300kg/Monat"/>
    <x v="7"/>
    <s v="Produkte"/>
    <s v="BUs"/>
    <s v="Symptome"/>
    <s v="L21"/>
    <n v="29500952"/>
    <n v="61"/>
  </r>
  <r>
    <x v="1"/>
    <n v="20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15"/>
    <x v="32"/>
    <s v="ABS"/>
    <s v="ABS GRÜN-PESTO"/>
    <x v="4"/>
    <x v="23"/>
    <s v="&lt;300kg/Monat"/>
    <x v="7"/>
    <s v="Produkte"/>
    <s v="BUs"/>
    <s v="Symptome"/>
    <s v="BU4"/>
    <n v="29500952"/>
    <n v="61"/>
  </r>
  <r>
    <x v="1"/>
    <n v="10"/>
    <x v="32"/>
    <s v="ABS"/>
    <s v="ABS HEUBL"/>
    <x v="4"/>
    <x v="23"/>
    <s v="&lt;300kg/Monat"/>
    <x v="7"/>
    <s v="Produkte"/>
    <s v="BUs"/>
    <s v="Symptome"/>
    <s v="L21"/>
    <n v="29500885"/>
    <n v="61"/>
  </r>
  <r>
    <x v="1"/>
    <n v="8"/>
    <x v="32"/>
    <s v="ABS"/>
    <s v="ABS KELLERGEIST"/>
    <x v="4"/>
    <x v="23"/>
    <s v="&lt;300kg/Monat"/>
    <x v="7"/>
    <s v="Produkte"/>
    <s v="BUs"/>
    <s v="Symptome"/>
    <s v="L22"/>
    <n v="29501028"/>
    <n v="61"/>
  </r>
  <r>
    <x v="1"/>
    <n v="8"/>
    <x v="32"/>
    <s v="ABS"/>
    <s v="ABS KELLERGEIST"/>
    <x v="4"/>
    <x v="23"/>
    <s v="&lt;300kg/Monat"/>
    <x v="7"/>
    <s v="Produkte"/>
    <s v="BUs"/>
    <s v="Symptome"/>
    <s v="L22"/>
    <n v="29501028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x v="7"/>
    <s v="Produkte"/>
    <s v="BUs"/>
    <s v="Symptome"/>
    <s v="L21"/>
    <n v="29500886"/>
    <n v="61"/>
  </r>
  <r>
    <x v="1"/>
    <n v="6"/>
    <x v="32"/>
    <s v="ABS"/>
    <s v="ABS MUNSTER"/>
    <x v="4"/>
    <x v="23"/>
    <s v="&lt;20kg/Monat"/>
    <x v="7"/>
    <s v="Produkte"/>
    <s v="BUs"/>
    <s v="Symptome"/>
    <s v="L20"/>
    <n v="29501040"/>
    <n v="61"/>
  </r>
  <r>
    <x v="1"/>
    <n v="22"/>
    <x v="32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5"/>
    <x v="32"/>
    <s v="ABS"/>
    <s v="ABS ORANG-PESTO"/>
    <x v="4"/>
    <x v="23"/>
    <s v="&lt;100kg/Monat"/>
    <x v="7"/>
    <s v="Produkte"/>
    <s v="BUs"/>
    <s v="Symptome"/>
    <s v="L21"/>
    <n v="29501030"/>
    <n v="61"/>
  </r>
  <r>
    <x v="1"/>
    <n v="15"/>
    <x v="32"/>
    <s v="ABS"/>
    <s v="ABS PECO"/>
    <x v="4"/>
    <x v="23"/>
    <s v="&lt;300kg/Monat"/>
    <x v="7"/>
    <s v="Produkte"/>
    <s v="BUs"/>
    <s v="Symptome"/>
    <s v="L23"/>
    <n v="29500891"/>
    <n v="61"/>
  </r>
  <r>
    <x v="1"/>
    <n v="15"/>
    <x v="32"/>
    <s v="ABS"/>
    <s v="ABS PECO"/>
    <x v="4"/>
    <x v="23"/>
    <s v="&lt;300kg/Monat"/>
    <x v="7"/>
    <s v="Produkte"/>
    <s v="BUs"/>
    <s v="Symptome"/>
    <s v="BU4"/>
    <n v="29500891"/>
    <n v="61"/>
  </r>
  <r>
    <x v="1"/>
    <n v="6"/>
    <x v="32"/>
    <s v="ABS"/>
    <s v="ABS ROVIN"/>
    <x v="4"/>
    <x v="23"/>
    <s v="&lt;300kg/Monat"/>
    <x v="7"/>
    <s v="Produkte"/>
    <s v="BUs"/>
    <s v="Symptome"/>
    <s v="L23"/>
    <n v="29500900"/>
    <n v="61"/>
  </r>
  <r>
    <x v="1"/>
    <n v="17"/>
    <x v="32"/>
    <s v="ABS"/>
    <s v="ABS SCH-PAUL"/>
    <x v="4"/>
    <x v="23"/>
    <s v="&lt;300kg/Monat"/>
    <x v="7"/>
    <s v="Produkte"/>
    <s v="BUs"/>
    <s v="Symptome"/>
    <s v="L21"/>
    <n v="29500906"/>
    <n v="61"/>
  </r>
  <r>
    <x v="1"/>
    <n v="6"/>
    <x v="32"/>
    <s v="ABS"/>
    <s v="ABS Unser Blütenkäse"/>
    <x v="4"/>
    <x v="23"/>
    <s v="&lt;500kg/Monat"/>
    <x v="7"/>
    <s v="Produkte"/>
    <s v="BUs"/>
    <s v="Symptome"/>
    <s v="L22"/>
    <n v="29500910"/>
    <n v="61"/>
  </r>
  <r>
    <x v="1"/>
    <n v="3"/>
    <x v="32"/>
    <s v="ABS"/>
    <s v="ABS Whisky-Nuts"/>
    <x v="4"/>
    <x v="23"/>
    <s v="&lt;300kg/Monat"/>
    <x v="7"/>
    <s v="Produkte"/>
    <s v="BUs"/>
    <s v="Symptome"/>
    <s v="L21"/>
    <n v="29501009"/>
    <n v="61"/>
  </r>
  <r>
    <x v="1"/>
    <n v="13"/>
    <x v="32"/>
    <s v="Vorschmelz"/>
    <s v="VOS Schwarzer Pfeffer R"/>
    <x v="0"/>
    <x v="34"/>
    <s v="keinen Verwendungszweck"/>
    <x v="7"/>
    <s v="Produkte"/>
    <s v="BUs"/>
    <s v="Symptome"/>
    <s v="BU4"/>
    <n v="29500482"/>
    <n v="12"/>
  </r>
  <r>
    <x v="1"/>
    <n v="66"/>
    <x v="32"/>
    <s v="Vorschmelz"/>
    <s v="VOS-ABS ENTSORGUNG"/>
    <x v="0"/>
    <x v="34"/>
    <s v="keinen Verwendungszweck"/>
    <x v="7"/>
    <s v="Produkte"/>
    <s v="BUs"/>
    <s v="Symptome"/>
    <s v="BU4"/>
    <n v="29500917"/>
    <n v="12"/>
  </r>
  <r>
    <x v="0"/>
    <n v="31.6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32"/>
    <x v="25"/>
    <s v="Diverses"/>
    <s v="Diverses"/>
    <x v="3"/>
    <x v="17"/>
    <s v="nicht eindeutig"/>
    <x v="7"/>
    <s v="Produkte"/>
    <s v="BUs"/>
    <s v="Symptome"/>
    <s v="Abfüllung"/>
    <s v="Diverses"/>
    <n v="10"/>
  </r>
  <r>
    <x v="0"/>
    <n v="44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50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53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98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00"/>
    <x v="25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22"/>
    <x v="32"/>
    <s v="RW"/>
    <s v="GRW SCHI-NAT 7,2GK NEUE"/>
    <x v="3"/>
    <x v="20"/>
    <s v="aus der Hand gerutscht"/>
    <x v="7"/>
    <s v="Produkte"/>
    <s v="BUs"/>
    <s v="Symptome"/>
    <s v="Abfüllung"/>
    <n v="32000106"/>
    <n v="10"/>
  </r>
  <r>
    <x v="0"/>
    <n v="19"/>
    <x v="32"/>
    <s v="RW"/>
    <s v="GRW SCHI-NAT 7,2GK NEUE"/>
    <x v="3"/>
    <x v="20"/>
    <s v="Darm geplatzt"/>
    <x v="7"/>
    <s v="Produkte"/>
    <s v="BUs"/>
    <s v="Symptome"/>
    <s v="Abfüllung"/>
    <n v="32000106"/>
    <n v="10"/>
  </r>
  <r>
    <x v="0"/>
    <n v="26"/>
    <x v="32"/>
    <s v="Rest"/>
    <s v="SKZ GOU 3,9KG WÜRSTE"/>
    <x v="3"/>
    <x v="20"/>
    <s v="Darm geplatzt"/>
    <x v="7"/>
    <s v="Produkte"/>
    <s v="BUs"/>
    <s v="Symptome"/>
    <s v="Abfüllung"/>
    <n v="31000207"/>
    <n v="10"/>
  </r>
  <r>
    <x v="0"/>
    <n v="41.6"/>
    <x v="32"/>
    <s v="ganze Würste"/>
    <s v="Würste 6700g Räucher na"/>
    <x v="3"/>
    <x v="20"/>
    <s v="Schlaufe gerissen"/>
    <x v="7"/>
    <s v="Produkte"/>
    <s v="BUs"/>
    <s v="Symptome"/>
    <s v="Abfüllung"/>
    <n v="31000084"/>
    <n v="10"/>
  </r>
  <r>
    <x v="2"/>
    <n v="1.6"/>
    <x v="32"/>
    <s v="ABS"/>
    <s v="Div. Zipfel, Endstücke"/>
    <x v="3"/>
    <x v="17"/>
    <s v="nicht eindeutig"/>
    <x v="7"/>
    <s v="Produkte"/>
    <s v="BUs"/>
    <s v="Symptome"/>
    <s v="L16"/>
    <s v="Div. Zipfel, Endstücke"/>
    <n v="10"/>
  </r>
  <r>
    <x v="2"/>
    <n v="21"/>
    <x v="32"/>
    <s v="RW"/>
    <s v="RW Natur"/>
    <x v="3"/>
    <x v="17"/>
    <s v="nicht eindeutig"/>
    <x v="7"/>
    <s v="Produkte"/>
    <s v="BUs"/>
    <s v="Symptome"/>
    <s v="L16"/>
    <s v="RW Natur"/>
    <n v="10"/>
  </r>
  <r>
    <x v="0"/>
    <n v="12.600000000000001"/>
    <x v="32"/>
    <s v="Diverses"/>
    <s v="Diverses"/>
    <x v="3"/>
    <x v="17"/>
    <s v="nicht eindeutig"/>
    <x v="7"/>
    <s v="Produkte"/>
    <s v="BUs"/>
    <s v="Symptome"/>
    <s v="Abfüllung"/>
    <s v="Diverses"/>
    <n v="10"/>
  </r>
  <r>
    <x v="4"/>
    <n v="11.5"/>
    <x v="32"/>
    <s v="Qualitätssicherung"/>
    <s v="Diverses QM"/>
    <x v="2"/>
    <x v="11"/>
    <s v="Sensorik"/>
    <x v="7"/>
    <s v="Produkte"/>
    <s v="BUs"/>
    <s v="Symptome"/>
    <s v="QM"/>
    <s v="Diverses QM"/>
    <n v="70"/>
  </r>
  <r>
    <x v="4"/>
    <n v="14"/>
    <x v="32"/>
    <s v="Qualitätssicherung"/>
    <s v="Diverses QM"/>
    <x v="2"/>
    <x v="11"/>
    <s v="Sensorik"/>
    <x v="7"/>
    <s v="Produkte"/>
    <s v="BUs"/>
    <s v="Symptome"/>
    <s v="QM"/>
    <s v="Diverses QM"/>
    <n v="70"/>
  </r>
  <r>
    <x v="3"/>
    <n v="54.2"/>
    <x v="33"/>
    <s v="Zipfel, ES ohne Verwendung"/>
    <s v="Diverses"/>
    <x v="0"/>
    <x v="3"/>
    <s v="keinen Abnehmer/Schälen"/>
    <x v="7"/>
    <s v="Produkte"/>
    <s v="BUs"/>
    <s v="Symptome"/>
    <s v="Verkauf"/>
    <s v="Diverses"/>
    <n v="12"/>
  </r>
  <r>
    <x v="2"/>
    <n v="15"/>
    <x v="33"/>
    <s v="Vorschmelz"/>
    <s v="VOS Räucher extra natri"/>
    <x v="0"/>
    <x v="2"/>
    <s v="-"/>
    <x v="7"/>
    <s v="Produkte"/>
    <s v="BUs"/>
    <s v="Symptome"/>
    <s v="L11"/>
    <n v="29500613"/>
    <n v="12"/>
  </r>
  <r>
    <x v="3"/>
    <n v="24"/>
    <x v="33"/>
    <s v="Zipfel, ES ohne Verwendung"/>
    <s v="VOS GRW-NATUR ZIPFEL 35"/>
    <x v="0"/>
    <x v="3"/>
    <s v="keinen Abnehmer/Schälen"/>
    <x v="7"/>
    <s v="Produkte"/>
    <s v="BUs"/>
    <s v="Symptome"/>
    <s v="Verkauf"/>
    <n v="29501063"/>
    <n v="12"/>
  </r>
  <r>
    <x v="4"/>
    <n v="11"/>
    <x v="33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56"/>
    <x v="33"/>
    <s v="Qualitätssicherung"/>
    <s v="Laborproben"/>
    <x v="2"/>
    <x v="4"/>
    <s v="Laborprobe"/>
    <x v="7"/>
    <s v="Produkte"/>
    <s v="BUs"/>
    <s v="Symptome"/>
    <s v="Labor"/>
    <s v="Laborproben"/>
    <n v="70"/>
  </r>
  <r>
    <x v="0"/>
    <n v="28"/>
    <x v="33"/>
    <s v="Diverses"/>
    <s v="Diverses"/>
    <x v="0"/>
    <x v="0"/>
    <s v="Keinen Einsatz"/>
    <x v="7"/>
    <s v="Produkte"/>
    <s v="BUs"/>
    <s v="Symptome"/>
    <s v="RWV"/>
    <s v="Diverses"/>
    <n v="12"/>
  </r>
  <r>
    <x v="1"/>
    <n v="28"/>
    <x v="33"/>
    <s v="ABS"/>
    <s v="ABS HEUBL"/>
    <x v="4"/>
    <x v="23"/>
    <s v="&lt;300kg/Monat"/>
    <x v="7"/>
    <s v="Produkte"/>
    <s v="BUs"/>
    <s v="Symptome"/>
    <s v="L21"/>
    <n v="29500885"/>
    <n v="61"/>
  </r>
  <r>
    <x v="1"/>
    <n v="20"/>
    <x v="33"/>
    <s v="ABS"/>
    <s v="ABS MEDI-KRÄUK"/>
    <x v="4"/>
    <x v="23"/>
    <s v="&lt;500kg/Monat"/>
    <x v="7"/>
    <s v="Produkte"/>
    <s v="BUs"/>
    <s v="Symptome"/>
    <s v="L21"/>
    <n v="29500886"/>
    <n v="61"/>
  </r>
  <r>
    <x v="1"/>
    <n v="40"/>
    <x v="33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7"/>
    <x v="33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25"/>
    <x v="33"/>
    <s v="ABS"/>
    <s v="ABS SCH-PAUL"/>
    <x v="4"/>
    <x v="23"/>
    <s v="&lt;300kg/Monat"/>
    <x v="7"/>
    <s v="Produkte"/>
    <s v="BUs"/>
    <s v="Symptome"/>
    <s v="L21"/>
    <n v="29500906"/>
    <n v="61"/>
  </r>
  <r>
    <x v="1"/>
    <n v="19"/>
    <x v="33"/>
    <s v="ABS"/>
    <s v="ABS SCH-PAUL"/>
    <x v="4"/>
    <x v="23"/>
    <s v="&lt;300kg/Monat"/>
    <x v="7"/>
    <s v="Produkte"/>
    <s v="BUs"/>
    <s v="Symptome"/>
    <s v="L21"/>
    <n v="29500906"/>
    <n v="61"/>
  </r>
  <r>
    <x v="1"/>
    <n v="41"/>
    <x v="33"/>
    <s v="ABS"/>
    <s v="ABS Unser Blütenkäse"/>
    <x v="4"/>
    <x v="23"/>
    <s v="&lt;500kg/Monat"/>
    <x v="7"/>
    <s v="Produkte"/>
    <s v="BUs"/>
    <s v="Symptome"/>
    <s v="L22"/>
    <n v="29500910"/>
    <n v="61"/>
  </r>
  <r>
    <x v="1"/>
    <n v="18"/>
    <x v="33"/>
    <s v="ABS"/>
    <s v="ABS ZIEGENR"/>
    <x v="4"/>
    <x v="23"/>
    <s v="&lt;100kg/Monat"/>
    <x v="7"/>
    <s v="Produkte"/>
    <s v="BUs"/>
    <s v="Symptome"/>
    <s v="L20"/>
    <n v="29500913"/>
    <n v="61"/>
  </r>
  <r>
    <x v="0"/>
    <n v="8"/>
    <x v="33"/>
    <s v="Rest"/>
    <s v="Muster"/>
    <x v="2"/>
    <x v="24"/>
    <s v="Muster"/>
    <x v="7"/>
    <s v="Produkte"/>
    <s v="BUs"/>
    <s v="Symptome"/>
    <s v="Abfüllung"/>
    <s v="Muster"/>
    <n v="70"/>
  </r>
  <r>
    <x v="0"/>
    <n v="35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62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01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13"/>
    <x v="32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160.5"/>
    <x v="32"/>
    <s v="Diverses"/>
    <s v="Diverses"/>
    <x v="3"/>
    <x v="17"/>
    <s v="-"/>
    <x v="7"/>
    <s v="Produkte"/>
    <s v="BUs"/>
    <s v="Symptome"/>
    <s v="Strudelline"/>
    <s v="Diverses"/>
    <n v="10"/>
  </r>
  <r>
    <x v="0"/>
    <n v="42.6"/>
    <x v="32"/>
    <s v="RW"/>
    <s v="RW SCHI-NAT 9,3KG ALD G"/>
    <x v="3"/>
    <x v="9"/>
    <s v="erforderlich"/>
    <x v="7"/>
    <s v="Produkte"/>
    <s v="BUs"/>
    <s v="Symptome"/>
    <s v="Abfüllung"/>
    <n v="32000065"/>
    <n v="10"/>
  </r>
  <r>
    <x v="0"/>
    <n v="3.6"/>
    <x v="32"/>
    <s v="ganze Würste"/>
    <s v="Würste 6700g Räucher na"/>
    <x v="3"/>
    <x v="9"/>
    <s v="erforderlich"/>
    <x v="7"/>
    <s v="Produkte"/>
    <s v="BUs"/>
    <s v="Symptome"/>
    <s v="Abfüllung"/>
    <n v="31000084"/>
    <n v="10"/>
  </r>
  <r>
    <x v="0"/>
    <n v="52"/>
    <x v="33"/>
    <s v="RW"/>
    <s v="GRW NATUR 7,2KG"/>
    <x v="3"/>
    <x v="20"/>
    <s v="aus der Hand gerutscht"/>
    <x v="7"/>
    <s v="Produkte"/>
    <s v="BUs"/>
    <s v="Symptome"/>
    <s v="Abfüllung"/>
    <n v="32000049"/>
    <n v="10"/>
  </r>
  <r>
    <x v="4"/>
    <n v="3.4"/>
    <x v="30"/>
    <s v="Qualitätssicherung"/>
    <s v="Laborproben"/>
    <x v="2"/>
    <x v="11"/>
    <s v="Sensorik"/>
    <x v="7"/>
    <s v="Produkte"/>
    <s v="BUs"/>
    <s v="Symptome"/>
    <s v="Labor"/>
    <s v="Laborproben"/>
    <n v="70"/>
  </r>
  <r>
    <x v="5"/>
    <n v="45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75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5"/>
    <n v="150"/>
    <x v="30"/>
    <s v="Rohware"/>
    <s v="Blöcke"/>
    <x v="0"/>
    <x v="12"/>
    <s v="Luftzieher/Folienriss durch Transport"/>
    <x v="7"/>
    <s v="Produkte"/>
    <s v="BUs"/>
    <s v="Symptome"/>
    <s v="BU2"/>
    <s v="Blöcke"/>
    <n v="12"/>
  </r>
  <r>
    <x v="0"/>
    <n v="80"/>
    <x v="30"/>
    <s v="ABS"/>
    <s v="ABS 40-45% Konventionel"/>
    <x v="0"/>
    <x v="0"/>
    <s v="Aufgrund Konsistenz nicht genommen. Zu wenig VOS verarbeitet. Vom Warmen ins Kalte -&gt; Schimmel"/>
    <x v="7"/>
    <s v="Produkte"/>
    <s v="BUs"/>
    <s v="Symptome"/>
    <s v="Schmelze"/>
    <n v="29600002"/>
    <n v="12"/>
  </r>
  <r>
    <x v="0"/>
    <n v="20"/>
    <x v="30"/>
    <s v="Vorschmelz"/>
    <s v="VOS URW-NATUR"/>
    <x v="0"/>
    <x v="0"/>
    <s v="Aufgrund Konsistenz nicht genommen. Zu wenig VOS verarbeitet. Vom Warmen ins Kalte -&gt; Schimmel"/>
    <x v="7"/>
    <s v="Produkte"/>
    <s v="BUs"/>
    <s v="Symptome"/>
    <s v="Schmelze"/>
    <n v="29500929"/>
    <n v="12"/>
  </r>
  <r>
    <x v="4"/>
    <n v="43.7"/>
    <x v="30"/>
    <s v="Qualitätssicherung"/>
    <s v="Laborproben"/>
    <x v="2"/>
    <x v="18"/>
    <s v="Einwaage Labor"/>
    <x v="7"/>
    <s v="Produkte"/>
    <s v="BUs"/>
    <s v="Symptome"/>
    <s v="Labor"/>
    <s v="Laborproben"/>
    <n v="70"/>
  </r>
  <r>
    <x v="0"/>
    <n v="20"/>
    <x v="30"/>
    <s v="ABS"/>
    <s v="Div. Zipfel, Endstücke"/>
    <x v="1"/>
    <x v="7"/>
    <s v="keine Verwendung möglich"/>
    <x v="7"/>
    <s v="Produkte"/>
    <s v="BUs"/>
    <s v="Symptome"/>
    <s v="RWV"/>
    <s v="Div. Zipfel, Endstücke"/>
    <n v="22"/>
  </r>
  <r>
    <x v="2"/>
    <n v="62"/>
    <x v="1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4"/>
    <n v="105.5"/>
    <x v="30"/>
    <s v="Qualitätssicherung"/>
    <s v="Laborproben"/>
    <x v="2"/>
    <x v="4"/>
    <s v="Laborprobe"/>
    <x v="7"/>
    <s v="Produkte"/>
    <s v="BUs"/>
    <s v="Symptome"/>
    <s v="Labor"/>
    <s v="Laborproben"/>
    <n v="70"/>
  </r>
  <r>
    <x v="4"/>
    <n v="2"/>
    <x v="30"/>
    <s v="Qualitätssicherung"/>
    <s v="Laborproben"/>
    <x v="2"/>
    <x v="11"/>
    <s v="Sensorik"/>
    <x v="7"/>
    <s v="Produkte"/>
    <s v="BUs"/>
    <s v="Symptome"/>
    <s v="Labor"/>
    <s v="Laborproben"/>
    <n v="70"/>
  </r>
  <r>
    <x v="2"/>
    <n v="13"/>
    <x v="30"/>
    <s v="ABS"/>
    <s v="ABS Cheddar rot"/>
    <x v="0"/>
    <x v="6"/>
    <s v="unrelmäßige Produktion"/>
    <x v="7"/>
    <s v="Produkte"/>
    <s v="BUs"/>
    <s v="Symptome"/>
    <s v="L1"/>
    <n v="29500776"/>
    <n v="12"/>
  </r>
  <r>
    <x v="4"/>
    <n v="153"/>
    <x v="30"/>
    <s v="ABS"/>
    <s v="ABS 40-45% Konventionel"/>
    <x v="1"/>
    <x v="13"/>
    <s v="kam zurück Nagel und wurde als Abschnitte reduziert. Schimmel im Produkt entdeckt"/>
    <x v="7"/>
    <s v="Produkte"/>
    <s v="BUs"/>
    <s v="Symptome"/>
    <s v="Retoure"/>
    <n v="29600002"/>
    <n v="22"/>
  </r>
  <r>
    <x v="2"/>
    <n v="99.13"/>
    <x v="30"/>
    <s v="ABS"/>
    <s v="ABS Bio Gouda 48%, mitt"/>
    <x v="0"/>
    <x v="16"/>
    <s v="wurde nicht eingesetzt"/>
    <x v="7"/>
    <s v="Produkte"/>
    <s v="BUs"/>
    <s v="Symptome"/>
    <s v="L18"/>
    <n v="29500754"/>
    <n v="12"/>
  </r>
  <r>
    <x v="2"/>
    <n v="35"/>
    <x v="30"/>
    <s v="Rest"/>
    <s v="Reste Zipfel"/>
    <x v="4"/>
    <x v="29"/>
    <s v="Reste von Würste beim Köpfen"/>
    <x v="7"/>
    <s v="Produkte"/>
    <s v="BUs"/>
    <s v="Symptome"/>
    <s v="WVP"/>
    <s v="Reste Zipfel"/>
    <n v="61"/>
  </r>
  <r>
    <x v="1"/>
    <n v="2"/>
    <x v="30"/>
    <s v="ABS"/>
    <s v="ABS BRIE-PAP"/>
    <x v="4"/>
    <x v="23"/>
    <s v="&lt;50kg/Monat"/>
    <x v="7"/>
    <s v="Produkte"/>
    <s v="BUs"/>
    <s v="Symptome"/>
    <s v="L29"/>
    <n v="29501101"/>
    <n v="61"/>
  </r>
  <r>
    <x v="1"/>
    <n v="2"/>
    <x v="30"/>
    <s v="ABS"/>
    <s v="ABS BRIE-PAP"/>
    <x v="4"/>
    <x v="23"/>
    <s v="&lt;50kg/Monat"/>
    <x v="7"/>
    <s v="Produkte"/>
    <s v="BUs"/>
    <s v="Symptome"/>
    <s v="BU4"/>
    <n v="29501101"/>
    <n v="61"/>
  </r>
  <r>
    <x v="1"/>
    <n v="1"/>
    <x v="30"/>
    <s v="ABS"/>
    <s v="ABS BRIE-PAP"/>
    <x v="4"/>
    <x v="23"/>
    <s v="&lt;50kg/Monat"/>
    <x v="7"/>
    <s v="Produkte"/>
    <s v="BUs"/>
    <s v="Symptome"/>
    <s v="BU4"/>
    <n v="29501101"/>
    <n v="61"/>
  </r>
  <r>
    <x v="1"/>
    <n v="40"/>
    <x v="30"/>
    <s v="ABS"/>
    <s v="ABS OLD-AMSTERDAM"/>
    <x v="4"/>
    <x v="23"/>
    <s v="&lt;1000kg/Monat"/>
    <x v="7"/>
    <s v="Produkte"/>
    <s v="BUs"/>
    <s v="Symptome"/>
    <s v="L22"/>
    <n v="29501039"/>
    <n v="61"/>
  </r>
  <r>
    <x v="1"/>
    <n v="16"/>
    <x v="30"/>
    <s v="ABS"/>
    <s v="ABS ROVIN"/>
    <x v="4"/>
    <x v="23"/>
    <s v="&lt;300kg/Monat"/>
    <x v="7"/>
    <s v="Produkte"/>
    <s v="BUs"/>
    <s v="Symptome"/>
    <s v="L23"/>
    <n v="29500900"/>
    <n v="61"/>
  </r>
  <r>
    <x v="0"/>
    <n v="77.400000000000006"/>
    <x v="33"/>
    <s v="Diverses"/>
    <s v="Diverses aus Abfüllung"/>
    <x v="3"/>
    <x v="20"/>
    <s v="Clip gerissen"/>
    <x v="7"/>
    <s v="Produkte"/>
    <s v="BUs"/>
    <s v="Symptome"/>
    <s v="Abfüllung"/>
    <s v="Diverses aus Abfüllung"/>
    <n v="10"/>
  </r>
  <r>
    <x v="0"/>
    <n v="27.6"/>
    <x v="33"/>
    <s v="RW"/>
    <s v="GRW CHILI-NAT 7,2GK NEU"/>
    <x v="3"/>
    <x v="20"/>
    <s v="Schlaufe gerissen"/>
    <x v="7"/>
    <s v="Produkte"/>
    <s v="BUs"/>
    <s v="Symptome"/>
    <s v="Abfüllung"/>
    <n v="32000107"/>
    <n v="10"/>
  </r>
  <r>
    <x v="2"/>
    <n v="24.400000000000006"/>
    <x v="33"/>
    <s v="Diverses"/>
    <s v="Diverses"/>
    <x v="3"/>
    <x v="17"/>
    <s v="nicht eindeutig"/>
    <x v="7"/>
    <s v="Produkte"/>
    <s v="BUs"/>
    <s v="Symptome"/>
    <s v="L16"/>
    <s v="Diverses"/>
    <n v="10"/>
  </r>
  <r>
    <x v="0"/>
    <n v="57.8"/>
    <x v="33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0"/>
    <n v="97.8"/>
    <x v="33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5"/>
    <n v="33"/>
    <x v="30"/>
    <s v="Diverses"/>
    <s v="Diverses"/>
    <x v="3"/>
    <x v="17"/>
    <s v="nicht eindeutig"/>
    <x v="7"/>
    <s v="Produkte"/>
    <s v="BUs"/>
    <s v="Symptome"/>
    <s v="L31"/>
    <s v="Diverses"/>
    <n v="10"/>
  </r>
  <r>
    <x v="4"/>
    <n v="5.3"/>
    <x v="30"/>
    <s v="Qualitätssicherung"/>
    <s v="Diverses QM"/>
    <x v="2"/>
    <x v="11"/>
    <s v="Sensorik"/>
    <x v="7"/>
    <s v="Produkte"/>
    <s v="BUs"/>
    <s v="Symptome"/>
    <s v="QM"/>
    <s v="Diverses QM"/>
    <n v="70"/>
  </r>
  <r>
    <x v="4"/>
    <n v="16.2"/>
    <x v="30"/>
    <s v="Qualitätssicherung"/>
    <s v="Diverses QM"/>
    <x v="2"/>
    <x v="11"/>
    <s v="Sensorik"/>
    <x v="7"/>
    <s v="Produkte"/>
    <s v="BUs"/>
    <s v="Symptome"/>
    <s v="QM"/>
    <s v="Diverses QM"/>
    <n v="70"/>
  </r>
  <r>
    <x v="0"/>
    <n v="162"/>
    <x v="30"/>
    <s v="Vorschmelz"/>
    <s v="VS Chili geschält"/>
    <x v="0"/>
    <x v="0"/>
    <s v="Aufgrund Konsistenz nicht genommen. Zu wenig VOS verarbeitet. Vom Warmen ins Kalte -&gt; Schimmel"/>
    <x v="7"/>
    <s v="Produkte"/>
    <s v="BUs"/>
    <s v="Symptome"/>
    <s v="Schmelze"/>
    <n v="29600027"/>
    <n v="12"/>
  </r>
  <r>
    <x v="5"/>
    <n v="77"/>
    <x v="30"/>
    <s v="Diverses"/>
    <s v="Diverses"/>
    <x v="3"/>
    <x v="17"/>
    <s v="nicht eindeutig"/>
    <x v="7"/>
    <s v="Produkte"/>
    <s v="BUs"/>
    <s v="Symptome"/>
    <s v="BU2"/>
    <s v="Diverses"/>
    <n v="10"/>
  </r>
  <r>
    <x v="2"/>
    <n v="42"/>
    <x v="30"/>
    <s v="ABS"/>
    <s v="Div. Zipfel, Endstücke"/>
    <x v="3"/>
    <x v="17"/>
    <s v="nicht eindeutig"/>
    <x v="7"/>
    <s v="Produkte"/>
    <s v="BUs"/>
    <s v="Symptome"/>
    <s v="L9"/>
    <s v="Div. Zipfel, Endstücke"/>
    <n v="10"/>
  </r>
  <r>
    <x v="4"/>
    <n v="5"/>
    <x v="20"/>
    <s v="Qualitätssicherung"/>
    <s v="Laborproben"/>
    <x v="2"/>
    <x v="11"/>
    <s v="Sensorik"/>
    <x v="5"/>
    <s v="Produkte"/>
    <s v="BUs"/>
    <s v="Symptome"/>
    <s v="Labor"/>
    <s v="Laborproben"/>
    <n v="70"/>
  </r>
  <r>
    <x v="0"/>
    <n v="121"/>
    <x v="20"/>
    <s v="Vorschmelz"/>
    <s v="VOS URW-SCHI"/>
    <x v="0"/>
    <x v="0"/>
    <s v="Aufgrund Konsistenz nicht genommen. Zu wenig VOS verarbeitet. Vom Warmen ins Kalte -&gt; Schimmel"/>
    <x v="5"/>
    <s v="Produkte"/>
    <s v="BUs"/>
    <s v="Symptome"/>
    <s v="Schmelze"/>
    <n v="29500930"/>
    <n v="12"/>
  </r>
  <r>
    <x v="0"/>
    <n v="60"/>
    <x v="20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61"/>
    <x v="1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3"/>
    <n v="362.5"/>
    <x v="20"/>
    <s v="Zipfel, ES ohne Verwendung"/>
    <s v="VOS GRW-NATUR ZIPFEL 35"/>
    <x v="0"/>
    <x v="3"/>
    <s v="keinen Abnehmer/Schälen"/>
    <x v="5"/>
    <s v="Produkte"/>
    <s v="BUs"/>
    <s v="Symptome"/>
    <s v="Verkauf"/>
    <n v="29501063"/>
    <n v="12"/>
  </r>
  <r>
    <x v="3"/>
    <n v="409"/>
    <x v="20"/>
    <s v="Zipfel, ES ohne Verwendung"/>
    <s v="VOS GRW-CHILI-NAT ZIPFE"/>
    <x v="0"/>
    <x v="3"/>
    <s v="keinen Abnehmer/Schälen"/>
    <x v="5"/>
    <s v="Produkte"/>
    <s v="BUs"/>
    <s v="Symptome"/>
    <s v="Verkauf"/>
    <n v="29501078"/>
    <n v="12"/>
  </r>
  <r>
    <x v="3"/>
    <n v="470"/>
    <x v="20"/>
    <s v="Zipfel, ES ohne Verwendung"/>
    <s v="Div. Zipfel, Endstücke"/>
    <x v="0"/>
    <x v="3"/>
    <s v="keinen Abnehmer/Schälen"/>
    <x v="5"/>
    <s v="Produkte"/>
    <s v="BUs"/>
    <s v="Symptome"/>
    <s v="Verkauf"/>
    <s v="Div. Zipfel, Endstücke"/>
    <n v="12"/>
  </r>
  <r>
    <x v="4"/>
    <n v="19"/>
    <x v="20"/>
    <s v="Qualitätssicherung"/>
    <s v="Laborproben"/>
    <x v="2"/>
    <x v="4"/>
    <s v="Laborprobe"/>
    <x v="5"/>
    <s v="Produkte"/>
    <s v="BUs"/>
    <s v="Symptome"/>
    <s v="Labor"/>
    <s v="Laborproben"/>
    <n v="70"/>
  </r>
  <r>
    <x v="0"/>
    <n v="45"/>
    <x v="20"/>
    <s v="RW"/>
    <s v="RW JALA-NAT 9,3KG JER D"/>
    <x v="1"/>
    <x v="5"/>
    <s v="Metall"/>
    <x v="5"/>
    <s v="Produkte"/>
    <s v="BUs"/>
    <s v="Symptome"/>
    <s v="Abfüllung"/>
    <n v="32000066"/>
    <n v="22"/>
  </r>
  <r>
    <x v="4"/>
    <n v="56"/>
    <x v="20"/>
    <s v="Qualitätssicherung"/>
    <s v="Laborproben"/>
    <x v="2"/>
    <x v="14"/>
    <s v="Rückstellproben"/>
    <x v="5"/>
    <s v="Produkte"/>
    <s v="BUs"/>
    <s v="Symptome"/>
    <s v="Labor"/>
    <s v="Laborproben"/>
    <n v="70"/>
  </r>
  <r>
    <x v="2"/>
    <n v="80"/>
    <x v="20"/>
    <s v="Rest"/>
    <s v="Reste Zipfel"/>
    <x v="4"/>
    <x v="29"/>
    <s v="Reste von Würste beim Köpfen"/>
    <x v="5"/>
    <s v="Produkte"/>
    <s v="BUs"/>
    <s v="Symptome"/>
    <s v="WVP"/>
    <s v="Reste Zipfel"/>
    <n v="61"/>
  </r>
  <r>
    <x v="2"/>
    <n v="57"/>
    <x v="34"/>
    <s v="Vorschmelz"/>
    <s v="gemischte Räucherstücke"/>
    <x v="3"/>
    <x v="10"/>
    <s v="gemischt, weil mehrere Produkte in einen Auftrag einfließen. VOS Trennung erforderlich"/>
    <x v="1"/>
    <s v="Produkte"/>
    <s v="BUs"/>
    <s v="Symptome"/>
    <s v="L9"/>
    <s v="gemischte Räucherstücke"/>
    <n v="10"/>
  </r>
  <r>
    <x v="1"/>
    <n v="25"/>
    <x v="20"/>
    <s v="ABS"/>
    <s v="ABS BRUSCHETTA"/>
    <x v="4"/>
    <x v="23"/>
    <s v="&lt;300kg/Monat"/>
    <x v="5"/>
    <s v="Produkte"/>
    <s v="BUs"/>
    <s v="Symptome"/>
    <s v="L21"/>
    <n v="29501029"/>
    <n v="61"/>
  </r>
  <r>
    <x v="1"/>
    <n v="50"/>
    <x v="20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20"/>
    <x v="20"/>
    <s v="ABS"/>
    <s v="ABS PECO"/>
    <x v="4"/>
    <x v="23"/>
    <s v="&lt;300kg/Monat"/>
    <x v="5"/>
    <s v="Produkte"/>
    <s v="BUs"/>
    <s v="Symptome"/>
    <s v="L23"/>
    <n v="29500891"/>
    <n v="61"/>
  </r>
  <r>
    <x v="1"/>
    <n v="24"/>
    <x v="20"/>
    <s v="Diverses"/>
    <s v="Diverses"/>
    <x v="1"/>
    <x v="5"/>
    <s v="Schmutz"/>
    <x v="5"/>
    <s v="Produkte"/>
    <s v="BUs"/>
    <s v="Symptome"/>
    <s v="L21"/>
    <s v="Diverses"/>
    <n v="22"/>
  </r>
  <r>
    <x v="2"/>
    <n v="1.4"/>
    <x v="30"/>
    <s v="Diverses"/>
    <s v="DIverses"/>
    <x v="3"/>
    <x v="17"/>
    <s v="nicht eindeutig"/>
    <x v="7"/>
    <s v="Produkte"/>
    <s v="BUs"/>
    <s v="Symptome"/>
    <s v="L16"/>
    <s v="DIverses"/>
    <n v="10"/>
  </r>
  <r>
    <x v="2"/>
    <n v="151.5"/>
    <x v="30"/>
    <s v="Diverses"/>
    <s v="Diverses"/>
    <x v="3"/>
    <x v="17"/>
    <s v="nicht eindeutig"/>
    <x v="7"/>
    <s v="Produkte"/>
    <s v="BUs"/>
    <s v="Symptome"/>
    <s v="Spezialitäten"/>
    <s v="Diverses"/>
    <n v="10"/>
  </r>
  <r>
    <x v="0"/>
    <n v="160"/>
    <x v="30"/>
    <s v="Diverses"/>
    <s v="Diverses aus Abfüllung"/>
    <x v="3"/>
    <x v="9"/>
    <s v="erforderlich"/>
    <x v="7"/>
    <s v="Produkte"/>
    <s v="BUs"/>
    <s v="Symptome"/>
    <s v="Abfüllung"/>
    <s v="Diverses aus Abfüllung"/>
    <n v="10"/>
  </r>
  <r>
    <x v="1"/>
    <n v="0"/>
    <x v="30"/>
    <s v="Diverses"/>
    <s v="Diverses"/>
    <x v="3"/>
    <x v="17"/>
    <s v="nicht eindeutig"/>
    <x v="7"/>
    <s v="Produkte"/>
    <s v="BUs"/>
    <s v="Symptome"/>
    <s v="BU4"/>
    <s v="Diverses"/>
    <n v="10"/>
  </r>
  <r>
    <x v="4"/>
    <n v="12.5"/>
    <x v="20"/>
    <s v="Qualitätssicherung"/>
    <s v="Diverses QM"/>
    <x v="2"/>
    <x v="11"/>
    <s v="Sensorik"/>
    <x v="5"/>
    <s v="Produkte"/>
    <s v="BUs"/>
    <s v="Symptome"/>
    <s v="QM"/>
    <s v="Diverses QM"/>
    <n v="70"/>
  </r>
  <r>
    <x v="4"/>
    <n v="5"/>
    <x v="35"/>
    <s v="Qualitätssicherung"/>
    <s v="Laborproben"/>
    <x v="2"/>
    <x v="11"/>
    <s v="Sensorik"/>
    <x v="5"/>
    <s v="Produkte"/>
    <s v="BUs"/>
    <s v="Symptome"/>
    <s v="Labor"/>
    <s v="Laborproben"/>
    <n v="70"/>
  </r>
  <r>
    <x v="5"/>
    <n v="45"/>
    <x v="35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4"/>
    <n v="7"/>
    <x v="35"/>
    <s v="Qualitätssicherung"/>
    <s v="Laborproben"/>
    <x v="2"/>
    <x v="18"/>
    <s v="Einwaage Labor"/>
    <x v="5"/>
    <s v="Produkte"/>
    <s v="BUs"/>
    <s v="Symptome"/>
    <s v="Labor"/>
    <s v="Laborproben"/>
    <n v="70"/>
  </r>
  <r>
    <x v="0"/>
    <n v="59"/>
    <x v="35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3"/>
    <n v="132"/>
    <x v="35"/>
    <s v="Zipfel, ES ohne Verwendung"/>
    <s v="VOS RW-NATUR-NAT ZIPFEL"/>
    <x v="0"/>
    <x v="3"/>
    <s v="keinen Abnehmer/Schälen"/>
    <x v="5"/>
    <s v="Produkte"/>
    <s v="BUs"/>
    <s v="Symptome"/>
    <s v="Verkauf"/>
    <n v="29501065"/>
    <n v="12"/>
  </r>
  <r>
    <x v="4"/>
    <n v="15"/>
    <x v="35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23.8"/>
    <x v="35"/>
    <s v="Qualitätssicherung"/>
    <s v="Laborproben"/>
    <x v="2"/>
    <x v="4"/>
    <s v="Laborprobe"/>
    <x v="5"/>
    <s v="Produkte"/>
    <s v="BUs"/>
    <s v="Symptome"/>
    <s v="Labor"/>
    <s v="Laborproben"/>
    <n v="70"/>
  </r>
  <r>
    <x v="0"/>
    <n v="8.1999999999999993"/>
    <x v="35"/>
    <s v="ABS"/>
    <s v="ABS Havarti Natur 30%"/>
    <x v="0"/>
    <x v="25"/>
    <s v="Luftzieher"/>
    <x v="5"/>
    <s v="Produkte"/>
    <s v="BUs"/>
    <s v="Symptome"/>
    <s v="RWV"/>
    <n v="29500734"/>
    <n v="12"/>
  </r>
  <r>
    <x v="1"/>
    <n v="18"/>
    <x v="35"/>
    <s v="ABS"/>
    <s v="ABS BRUSCHETTA"/>
    <x v="4"/>
    <x v="23"/>
    <s v="&lt;300kg/Monat"/>
    <x v="5"/>
    <s v="Produkte"/>
    <s v="BUs"/>
    <s v="Symptome"/>
    <s v="L21"/>
    <n v="29501029"/>
    <n v="61"/>
  </r>
  <r>
    <x v="1"/>
    <n v="18"/>
    <x v="35"/>
    <s v="ABS"/>
    <s v="ABS MEDI-KRÄUK"/>
    <x v="4"/>
    <x v="23"/>
    <s v="&lt;500kg/Monat"/>
    <x v="5"/>
    <s v="Produkte"/>
    <s v="BUs"/>
    <s v="Symptome"/>
    <s v="L21"/>
    <n v="29500886"/>
    <n v="61"/>
  </r>
  <r>
    <x v="1"/>
    <n v="7"/>
    <x v="35"/>
    <s v="ABS"/>
    <s v="ABS PECO"/>
    <x v="4"/>
    <x v="23"/>
    <s v="&lt;300kg/Monat"/>
    <x v="5"/>
    <s v="Produkte"/>
    <s v="BUs"/>
    <s v="Symptome"/>
    <s v="L23"/>
    <n v="29500891"/>
    <n v="61"/>
  </r>
  <r>
    <x v="1"/>
    <n v="8"/>
    <x v="35"/>
    <s v="ABS"/>
    <s v="ABS SCH-PAUL"/>
    <x v="4"/>
    <x v="23"/>
    <s v="&lt;300kg/Monat"/>
    <x v="5"/>
    <s v="Produkte"/>
    <s v="BUs"/>
    <s v="Symptome"/>
    <s v="L21"/>
    <n v="29500906"/>
    <n v="61"/>
  </r>
  <r>
    <x v="1"/>
    <n v="21"/>
    <x v="35"/>
    <s v="Vorschmelz"/>
    <s v="VOS-ABS ENTSORGUNG"/>
    <x v="4"/>
    <x v="23"/>
    <s v="keinen Verwendungszweck"/>
    <x v="5"/>
    <s v="Produkte"/>
    <s v="BUs"/>
    <s v="Symptome"/>
    <s v="BU4"/>
    <n v="29500917"/>
    <n v="61"/>
  </r>
  <r>
    <x v="0"/>
    <n v="6.4"/>
    <x v="35"/>
    <s v="Diverses"/>
    <s v="Diverses"/>
    <x v="1"/>
    <x v="35"/>
    <s v="offene Verpackung"/>
    <x v="5"/>
    <s v="Produkte"/>
    <s v="BUs"/>
    <s v="Symptome"/>
    <s v="Strudelline"/>
    <s v="Diverses"/>
    <n v="22"/>
  </r>
  <r>
    <x v="0"/>
    <n v="200"/>
    <x v="30"/>
    <s v="Diverses"/>
    <s v="Diverses aus Abfüllung"/>
    <x v="3"/>
    <x v="17"/>
    <s v="nicht eindeutig"/>
    <x v="7"/>
    <s v="Produkte"/>
    <s v="BUs"/>
    <s v="Symptome"/>
    <s v="Abfüllung"/>
    <s v="Diverses aus Abfüllung"/>
    <n v="10"/>
  </r>
  <r>
    <x v="1"/>
    <n v="70"/>
    <x v="20"/>
    <s v="Diverses"/>
    <s v="Diverses"/>
    <x v="3"/>
    <x v="17"/>
    <s v="nicht eindeutig"/>
    <x v="5"/>
    <s v="Produkte"/>
    <s v="BUs"/>
    <s v="Symptome"/>
    <s v="L21"/>
    <s v="Diverses"/>
    <n v="10"/>
  </r>
  <r>
    <x v="1"/>
    <n v="175"/>
    <x v="20"/>
    <s v="Diverses"/>
    <s v="Diverses"/>
    <x v="3"/>
    <x v="17"/>
    <s v="nicht eindeutig"/>
    <x v="5"/>
    <s v="Produkte"/>
    <s v="BUs"/>
    <s v="Symptome"/>
    <s v="L21"/>
    <s v="Diverses"/>
    <n v="10"/>
  </r>
  <r>
    <x v="0"/>
    <n v="10"/>
    <x v="20"/>
    <s v="Diverses"/>
    <s v="Diverses aus Abfüllung"/>
    <x v="3"/>
    <x v="20"/>
    <s v="Clip gerissen"/>
    <x v="5"/>
    <s v="Produkte"/>
    <s v="BUs"/>
    <s v="Symptome"/>
    <s v="Abfüllung"/>
    <s v="Diverses aus Abfüllung"/>
    <n v="10"/>
  </r>
  <r>
    <x v="2"/>
    <n v="12.1"/>
    <x v="20"/>
    <s v="Diverses"/>
    <s v="Diverses"/>
    <x v="3"/>
    <x v="17"/>
    <s v="nicht eindeutig"/>
    <x v="5"/>
    <s v="Produkte"/>
    <s v="BUs"/>
    <s v="Symptome"/>
    <s v="L11"/>
    <s v="Diverses"/>
    <n v="10"/>
  </r>
  <r>
    <x v="4"/>
    <n v="4.0999999999999996"/>
    <x v="11"/>
    <s v="Qualitätssicherung"/>
    <s v="Laborproben"/>
    <x v="2"/>
    <x v="11"/>
    <s v="Sensorik"/>
    <x v="5"/>
    <s v="Produkte"/>
    <s v="BUs"/>
    <s v="Symptome"/>
    <s v="Labor"/>
    <s v="Laborproben"/>
    <n v="70"/>
  </r>
  <r>
    <x v="5"/>
    <n v="30"/>
    <x v="11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0"/>
    <n v="19.5"/>
    <x v="11"/>
    <s v="Diverses"/>
    <s v="Diverses aus Schmelze"/>
    <x v="1"/>
    <x v="5"/>
    <s v="Interleaver im Produkt von L34"/>
    <x v="5"/>
    <s v="Produkte"/>
    <s v="BUs"/>
    <s v="Symptome"/>
    <s v="Schmelze"/>
    <s v="Diverses aus Schmelze"/>
    <n v="22"/>
  </r>
  <r>
    <x v="2"/>
    <n v="50"/>
    <x v="9"/>
    <s v="ABS"/>
    <s v="ABS Cheddar rot"/>
    <x v="0"/>
    <x v="36"/>
    <s v="-"/>
    <x v="3"/>
    <s v="Produkte"/>
    <s v="BUs"/>
    <s v="Symptome"/>
    <s v="L1"/>
    <n v="29500776"/>
    <n v="120"/>
  </r>
  <r>
    <x v="0"/>
    <n v="19"/>
    <x v="11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0"/>
    <n v="39"/>
    <x v="11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32.5"/>
    <x v="11"/>
    <s v="Vorschmelz"/>
    <s v="VOS GRW-SCHI-NAT-VAKU"/>
    <x v="0"/>
    <x v="16"/>
    <s v="MHD abgelaufen, weils immer wieder verlängert wird. Mehr Abschnitte, als verbraucht wird"/>
    <x v="5"/>
    <s v="Produkte"/>
    <s v="BUs"/>
    <s v="Symptome"/>
    <s v="L33"/>
    <n v="49500204"/>
    <n v="12"/>
  </r>
  <r>
    <x v="0"/>
    <n v="8"/>
    <x v="11"/>
    <s v="Rest"/>
    <s v="Schinken Stange"/>
    <x v="0"/>
    <x v="16"/>
    <s v="Schimmel, Reklamation QM"/>
    <x v="5"/>
    <s v="Produkte"/>
    <s v="BUs"/>
    <s v="Symptome"/>
    <s v="Abfüllung"/>
    <s v="Schinken Stange"/>
    <n v="12"/>
  </r>
  <r>
    <x v="4"/>
    <n v="30"/>
    <x v="11"/>
    <s v="ABS"/>
    <s v="ABS Unser Blütenkäse"/>
    <x v="1"/>
    <x v="13"/>
    <s v="Retoure"/>
    <x v="5"/>
    <s v="Produkte"/>
    <s v="BUs"/>
    <s v="Symptome"/>
    <s v="Externe"/>
    <n v="29500910"/>
    <n v="22"/>
  </r>
  <r>
    <x v="1"/>
    <n v="79"/>
    <x v="11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61"/>
    <x v="11"/>
    <s v="ABS"/>
    <s v="ABS OLD-AMSTERDAM"/>
    <x v="4"/>
    <x v="23"/>
    <s v="&lt;1000kg/Monat"/>
    <x v="5"/>
    <s v="Produkte"/>
    <s v="BUs"/>
    <s v="Symptome"/>
    <s v="L22"/>
    <n v="29501039"/>
    <n v="61"/>
  </r>
  <r>
    <x v="1"/>
    <n v="61"/>
    <x v="11"/>
    <s v="ABS"/>
    <s v="ABS PECO"/>
    <x v="4"/>
    <x v="23"/>
    <s v="&lt;300kg/Monat"/>
    <x v="5"/>
    <s v="Produkte"/>
    <s v="BUs"/>
    <s v="Symptome"/>
    <s v="L23"/>
    <n v="29500891"/>
    <n v="61"/>
  </r>
  <r>
    <x v="1"/>
    <n v="61"/>
    <x v="11"/>
    <s v="ABS"/>
    <s v="ABS ROVIN"/>
    <x v="4"/>
    <x v="23"/>
    <s v="&lt;300kg/Monat"/>
    <x v="5"/>
    <s v="Produkte"/>
    <s v="BUs"/>
    <s v="Symptome"/>
    <s v="L23"/>
    <n v="29500900"/>
    <n v="61"/>
  </r>
  <r>
    <x v="0"/>
    <n v="12"/>
    <x v="11"/>
    <s v="Diverses"/>
    <s v="Diverses"/>
    <x v="1"/>
    <x v="37"/>
    <s v="-"/>
    <x v="5"/>
    <s v="Produkte"/>
    <s v="BUs"/>
    <s v="Symptome"/>
    <s v="Strudelline"/>
    <s v="Diverses"/>
    <n v="22"/>
  </r>
  <r>
    <x v="1"/>
    <n v="30"/>
    <x v="11"/>
    <s v="ABS"/>
    <s v="ABS Unser Blütenkäse"/>
    <x v="4"/>
    <x v="23"/>
    <s v="&lt;500kg/Monat"/>
    <x v="5"/>
    <s v="Produkte"/>
    <s v="BUs"/>
    <s v="Symptome"/>
    <s v="L22"/>
    <n v="29500910"/>
    <n v="61"/>
  </r>
  <r>
    <x v="1"/>
    <n v="6"/>
    <x v="11"/>
    <s v="ABS"/>
    <s v="ABS ZIEGENR"/>
    <x v="4"/>
    <x v="23"/>
    <s v="&lt;100kg/Monat"/>
    <x v="5"/>
    <s v="Produkte"/>
    <s v="BUs"/>
    <s v="Symptome"/>
    <s v="L20"/>
    <n v="29500913"/>
    <n v="61"/>
  </r>
  <r>
    <x v="1"/>
    <n v="23"/>
    <x v="11"/>
    <s v="Diverses"/>
    <s v="Diverses Schimmel BU4"/>
    <x v="0"/>
    <x v="0"/>
    <s v="Keinen Einsatz"/>
    <x v="5"/>
    <s v="Produkte"/>
    <s v="BUs"/>
    <s v="Symptome"/>
    <s v="BU4"/>
    <s v="Diverses Schimmel BU4"/>
    <n v="12"/>
  </r>
  <r>
    <x v="2"/>
    <n v="30"/>
    <x v="20"/>
    <s v="ABS"/>
    <s v="ABS CHED-ROT MIT ß-CARO"/>
    <x v="3"/>
    <x v="17"/>
    <s v="nicht eindeutig"/>
    <x v="5"/>
    <s v="Produkte"/>
    <s v="BUs"/>
    <s v="Symptome"/>
    <s v="L33"/>
    <n v="29501032"/>
    <n v="10"/>
  </r>
  <r>
    <x v="0"/>
    <n v="185"/>
    <x v="2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2"/>
    <n v="4.4000000000000004"/>
    <x v="35"/>
    <s v="Diverses"/>
    <s v="Diverses"/>
    <x v="3"/>
    <x v="17"/>
    <s v="nicht eindeutig"/>
    <x v="5"/>
    <s v="Produkte"/>
    <s v="BUs"/>
    <s v="Symptome"/>
    <s v="L1"/>
    <s v="Diverses"/>
    <n v="10"/>
  </r>
  <r>
    <x v="2"/>
    <n v="11.2"/>
    <x v="35"/>
    <s v="Diverses"/>
    <s v="Diverses"/>
    <x v="3"/>
    <x v="17"/>
    <s v="nicht eindeutig"/>
    <x v="5"/>
    <s v="Produkte"/>
    <s v="BUs"/>
    <s v="Symptome"/>
    <s v="L33"/>
    <s v="Diverses"/>
    <n v="10"/>
  </r>
  <r>
    <x v="0"/>
    <n v="46.4"/>
    <x v="35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38.5"/>
    <x v="11"/>
    <s v="Diverses"/>
    <s v="Diverses"/>
    <x v="3"/>
    <x v="17"/>
    <s v="nicht eindeutig"/>
    <x v="5"/>
    <s v="Produkte"/>
    <s v="BUs"/>
    <s v="Symptome"/>
    <s v="BU2"/>
    <s v="Diverses"/>
    <n v="10"/>
  </r>
  <r>
    <x v="5"/>
    <n v="33"/>
    <x v="11"/>
    <s v="Diverses"/>
    <s v="Diverses"/>
    <x v="3"/>
    <x v="17"/>
    <s v="nicht eindeutig"/>
    <x v="5"/>
    <s v="Produkte"/>
    <s v="BUs"/>
    <s v="Symptome"/>
    <s v="Bu2"/>
    <s v="Diverses"/>
    <n v="10"/>
  </r>
  <r>
    <x v="4"/>
    <n v="7"/>
    <x v="11"/>
    <s v="Qualitätssicherung"/>
    <s v="Diverses QM"/>
    <x v="2"/>
    <x v="11"/>
    <s v="Sensorik"/>
    <x v="5"/>
    <s v="Produkte"/>
    <s v="BUs"/>
    <s v="Symptome"/>
    <s v="QM"/>
    <s v="Diverses QM"/>
    <n v="70"/>
  </r>
  <r>
    <x v="0"/>
    <n v="23"/>
    <x v="11"/>
    <s v="Vorschmelz"/>
    <s v="VOS VEG-SCH MILD"/>
    <x v="0"/>
    <x v="0"/>
    <s v="Keinen Einsatz"/>
    <x v="5"/>
    <s v="Produkte"/>
    <s v="BUs"/>
    <s v="Symptome"/>
    <s v="RWV"/>
    <n v="29900002"/>
    <n v="12"/>
  </r>
  <r>
    <x v="0"/>
    <n v="22"/>
    <x v="11"/>
    <s v="RW"/>
    <s v="GRW NATUR 7,2KG"/>
    <x v="3"/>
    <x v="20"/>
    <s v="Clip gerissen"/>
    <x v="5"/>
    <s v="Produkte"/>
    <s v="BUs"/>
    <s v="Symptome"/>
    <s v="Abfüllung"/>
    <n v="32000049"/>
    <n v="10"/>
  </r>
  <r>
    <x v="0"/>
    <n v="57"/>
    <x v="18"/>
    <s v="Vorschmelz"/>
    <s v="VOS SKZ Mozzarella 40%"/>
    <x v="0"/>
    <x v="0"/>
    <s v="MHD abgelaufen"/>
    <x v="5"/>
    <s v="Produkte"/>
    <s v="BUs"/>
    <s v="Symptome"/>
    <s v="RWV"/>
    <n v="29500539"/>
    <n v="12"/>
  </r>
  <r>
    <x v="2"/>
    <n v="36"/>
    <x v="6"/>
    <s v="ABS"/>
    <s v="ABS CHED-ROT MIT ß-CARO"/>
    <x v="1"/>
    <x v="5"/>
    <s v="Schmutz"/>
    <x v="4"/>
    <s v="Produkte"/>
    <s v="BUs"/>
    <s v="Symptome"/>
    <s v="L33"/>
    <n v="29501032"/>
    <n v="22"/>
  </r>
  <r>
    <x v="0"/>
    <n v="32"/>
    <x v="18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3"/>
    <n v="239"/>
    <x v="18"/>
    <s v="Zipfel, ES ohne Verwendung"/>
    <s v="VOS RW-NATUR ZIPFEL 350"/>
    <x v="0"/>
    <x v="3"/>
    <s v="keinen Abnehmer/Schälen"/>
    <x v="5"/>
    <s v="Produkte"/>
    <s v="BUs"/>
    <s v="Symptome"/>
    <s v="Verkauf"/>
    <n v="29501060"/>
    <n v="12"/>
  </r>
  <r>
    <x v="3"/>
    <n v="205"/>
    <x v="18"/>
    <s v="Zipfel, ES ohne Verwendung"/>
    <s v="VOS RW-SCHI ZIPFEL 3500"/>
    <x v="0"/>
    <x v="3"/>
    <s v="keinen Abnehmer/Schälen"/>
    <x v="5"/>
    <s v="Produkte"/>
    <s v="BUs"/>
    <s v="Symptome"/>
    <s v="Verkauf"/>
    <n v="29501061"/>
    <n v="12"/>
  </r>
  <r>
    <x v="3"/>
    <n v="302"/>
    <x v="18"/>
    <s v="Zipfel, ES ohne Verwendung"/>
    <s v="VOS GRW-CHILI-NAT ENDST"/>
    <x v="0"/>
    <x v="3"/>
    <s v="keinen Abnehmer/Schälen"/>
    <x v="5"/>
    <s v="Produkte"/>
    <s v="BUs"/>
    <s v="Symptome"/>
    <s v="Verkauf"/>
    <n v="29501079"/>
    <n v="12"/>
  </r>
  <r>
    <x v="3"/>
    <n v="300"/>
    <x v="18"/>
    <s v="Zipfel, ES ohne Verwendung"/>
    <s v="VOS RW-NATUR-EXTRA ZIPF"/>
    <x v="0"/>
    <x v="3"/>
    <s v="keinen Abnehmer/Schälen"/>
    <x v="5"/>
    <s v="Produkte"/>
    <s v="BUs"/>
    <s v="Symptome"/>
    <s v="Verkauf"/>
    <n v="29501082"/>
    <n v="12"/>
  </r>
  <r>
    <x v="3"/>
    <n v="284"/>
    <x v="18"/>
    <s v="Zipfel, ES ohne Verwendung"/>
    <s v="VOS GRW-KRÄU-VAKU"/>
    <x v="0"/>
    <x v="3"/>
    <s v="keinen Abnehmer/Schälen"/>
    <x v="5"/>
    <s v="Produkte"/>
    <s v="BUs"/>
    <s v="Symptome"/>
    <s v="Verkauf"/>
    <n v="49500084"/>
    <n v="12"/>
  </r>
  <r>
    <x v="2"/>
    <n v="171"/>
    <x v="18"/>
    <s v="Vorschmelz"/>
    <s v="VOS RW-NATUR-NAT-VAKU"/>
    <x v="0"/>
    <x v="2"/>
    <s v="-"/>
    <x v="5"/>
    <s v="Produkte"/>
    <s v="BUs"/>
    <s v="Symptome"/>
    <s v="L16"/>
    <n v="49500089"/>
    <n v="12"/>
  </r>
  <r>
    <x v="2"/>
    <n v="213"/>
    <x v="18"/>
    <s v="Vorschmelz"/>
    <s v="VOS RW-SCHI-NAT-VAKU"/>
    <x v="0"/>
    <x v="2"/>
    <s v="-"/>
    <x v="5"/>
    <s v="Produkte"/>
    <s v="BUs"/>
    <s v="Symptome"/>
    <s v="L16"/>
    <n v="49500090"/>
    <n v="12"/>
  </r>
  <r>
    <x v="2"/>
    <n v="345"/>
    <x v="18"/>
    <s v="Vorschmelz"/>
    <s v="VOS RW-JAL-NAT-VAKU"/>
    <x v="0"/>
    <x v="2"/>
    <s v="-"/>
    <x v="5"/>
    <s v="Produkte"/>
    <s v="BUs"/>
    <s v="Symptome"/>
    <s v="L11"/>
    <n v="49500091"/>
    <n v="12"/>
  </r>
  <r>
    <x v="3"/>
    <n v="102"/>
    <x v="18"/>
    <s v="Zipfel, ES ohne Verwendung"/>
    <s v="VOS GRW-SCHI-VAKU /Ersa"/>
    <x v="0"/>
    <x v="3"/>
    <s v="keinen Abnehmer/Schälen"/>
    <x v="5"/>
    <s v="Produkte"/>
    <s v="BUs"/>
    <s v="Symptome"/>
    <s v="Verkauf"/>
    <n v="49500144"/>
    <n v="12"/>
  </r>
  <r>
    <x v="3"/>
    <n v="243"/>
    <x v="18"/>
    <s v="Zipfel, ES ohne Verwendung"/>
    <s v="VOS RW-NATUR-EXTRA-VAKU"/>
    <x v="0"/>
    <x v="3"/>
    <s v="keinen Abnehmer/Schälen"/>
    <x v="5"/>
    <s v="Produkte"/>
    <s v="BUs"/>
    <s v="Symptome"/>
    <s v="Verkauf"/>
    <n v="49500092"/>
    <n v="12"/>
  </r>
  <r>
    <x v="4"/>
    <n v="22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30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97.5"/>
    <x v="18"/>
    <s v="Qualitätssicherung"/>
    <s v="Laborproben"/>
    <x v="2"/>
    <x v="4"/>
    <s v="Laborprobe"/>
    <x v="5"/>
    <s v="Produkte"/>
    <s v="BUs"/>
    <s v="Symptome"/>
    <s v="Labor"/>
    <s v="Laborproben"/>
    <n v="70"/>
  </r>
  <r>
    <x v="2"/>
    <n v="36"/>
    <x v="25"/>
    <s v="ABS"/>
    <s v="ABS CHED-ROT MIT ß-CARO"/>
    <x v="1"/>
    <x v="5"/>
    <s v="Schmutz"/>
    <x v="7"/>
    <s v="Produkte"/>
    <s v="BUs"/>
    <s v="Symptome"/>
    <s v="L33"/>
    <n v="29501032"/>
    <n v="22"/>
  </r>
  <r>
    <x v="2"/>
    <n v="431"/>
    <x v="18"/>
    <s v="Vorschmelz"/>
    <s v="VOS Früchte Blöcke"/>
    <x v="4"/>
    <x v="27"/>
    <s v="kein Verkauf, kein Einsatz möglich"/>
    <x v="5"/>
    <s v="Produkte"/>
    <s v="BUs"/>
    <s v="Symptome"/>
    <s v="L18"/>
    <n v="29500594"/>
    <n v="61"/>
  </r>
  <r>
    <x v="4"/>
    <n v="84"/>
    <x v="18"/>
    <s v="Diverses"/>
    <s v="Diverses Muster"/>
    <x v="2"/>
    <x v="24"/>
    <s v="Muster"/>
    <x v="5"/>
    <s v="Produkte"/>
    <s v="BUs"/>
    <s v="Symptome"/>
    <s v="Muster"/>
    <s v="Diverses Muster"/>
    <n v="70"/>
  </r>
  <r>
    <x v="2"/>
    <n v="82"/>
    <x v="18"/>
    <s v="ABS"/>
    <s v="ABS GOU VAKU-OGT"/>
    <x v="0"/>
    <x v="16"/>
    <s v="wurde nicht eingesetzt"/>
    <x v="5"/>
    <s v="Produkte"/>
    <s v="BUs"/>
    <s v="Symptome"/>
    <s v="Bu3"/>
    <n v="49500034"/>
    <n v="12"/>
  </r>
  <r>
    <x v="1"/>
    <n v="36"/>
    <x v="18"/>
    <s v="ABS"/>
    <s v="ABS BRUSCHETTA"/>
    <x v="4"/>
    <x v="23"/>
    <s v="&lt;300kg/Monat"/>
    <x v="5"/>
    <s v="Produkte"/>
    <s v="BUs"/>
    <s v="Symptome"/>
    <s v="L21"/>
    <n v="29501029"/>
    <n v="61"/>
  </r>
  <r>
    <x v="1"/>
    <n v="28"/>
    <x v="18"/>
    <s v="ABS"/>
    <s v="ABS MEDI-KRÄUK"/>
    <x v="4"/>
    <x v="23"/>
    <s v="&lt;500kg/Monat"/>
    <x v="5"/>
    <s v="Produkte"/>
    <s v="BUs"/>
    <s v="Symptome"/>
    <s v="L21"/>
    <n v="29500886"/>
    <n v="61"/>
  </r>
  <r>
    <x v="1"/>
    <n v="9"/>
    <x v="18"/>
    <s v="ABS"/>
    <s v="ABS Whisky-Nuts"/>
    <x v="4"/>
    <x v="23"/>
    <s v="&lt;300kg/Monat"/>
    <x v="5"/>
    <s v="Produkte"/>
    <s v="BUs"/>
    <s v="Symptome"/>
    <s v="L21"/>
    <n v="29501009"/>
    <n v="61"/>
  </r>
  <r>
    <x v="0"/>
    <n v="315.5"/>
    <x v="11"/>
    <s v="ganze Würste"/>
    <s v="Würste 9300g Räucher na"/>
    <x v="3"/>
    <x v="20"/>
    <s v="Clip gerissen"/>
    <x v="5"/>
    <s v="Produkte"/>
    <s v="BUs"/>
    <s v="Symptome"/>
    <s v="Abfüllung"/>
    <n v="31000083"/>
    <n v="10"/>
  </r>
  <r>
    <x v="2"/>
    <n v="3.5"/>
    <x v="11"/>
    <s v="Diverses"/>
    <s v="DIverses"/>
    <x v="3"/>
    <x v="17"/>
    <s v="nicht eindeutig"/>
    <x v="5"/>
    <s v="Produkte"/>
    <s v="BUs"/>
    <s v="Symptome"/>
    <s v="L3"/>
    <s v="DIverses"/>
    <n v="10"/>
  </r>
  <r>
    <x v="2"/>
    <n v="18"/>
    <x v="11"/>
    <s v="Diverses"/>
    <s v="Diverses"/>
    <x v="3"/>
    <x v="17"/>
    <s v="nicht eindeutig"/>
    <x v="5"/>
    <s v="Produkte"/>
    <s v="BUs"/>
    <s v="Symptome"/>
    <s v="L36"/>
    <s v="Diverses"/>
    <n v="10"/>
  </r>
  <r>
    <x v="4"/>
    <n v="9"/>
    <x v="18"/>
    <s v="Qualitätssicherung"/>
    <s v="Diverses QM"/>
    <x v="2"/>
    <x v="11"/>
    <s v="Sensorik"/>
    <x v="5"/>
    <s v="Produkte"/>
    <s v="BUs"/>
    <s v="Symptome"/>
    <s v="QM"/>
    <s v="Diverses QM"/>
    <n v="70"/>
  </r>
  <r>
    <x v="2"/>
    <n v="24"/>
    <x v="11"/>
    <s v="Diverses"/>
    <s v="Diverses"/>
    <x v="3"/>
    <x v="17"/>
    <s v="nicht eindeutig"/>
    <x v="5"/>
    <s v="Produkte"/>
    <s v="BUs"/>
    <s v="Symptome"/>
    <s v="L18"/>
    <s v="Diverses"/>
    <n v="10"/>
  </r>
  <r>
    <x v="0"/>
    <n v="82"/>
    <x v="11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60"/>
    <x v="10"/>
    <s v="Rohware"/>
    <s v="Blöcke"/>
    <x v="0"/>
    <x v="12"/>
    <s v="Luftzieher/Folienriss durch Transport"/>
    <x v="5"/>
    <s v="Produkte"/>
    <s v="BUs"/>
    <s v="Symptome"/>
    <s v="BU2"/>
    <s v="Blöcke"/>
    <n v="12"/>
  </r>
  <r>
    <x v="0"/>
    <n v="26.5"/>
    <x v="10"/>
    <s v="Vorschmelz"/>
    <s v="VOS URW-SCHI-NAT"/>
    <x v="0"/>
    <x v="0"/>
    <s v="Aufgrund Konsistenz nicht genommen. Zu wenig VOS verarbeitet. Vom Warmen ins Kalte -&gt; Schimmel"/>
    <x v="5"/>
    <s v="Produkte"/>
    <s v="BUs"/>
    <s v="Symptome"/>
    <s v="Schmelze"/>
    <n v="29500945"/>
    <n v="12"/>
  </r>
  <r>
    <x v="4"/>
    <n v="3546"/>
    <x v="10"/>
    <s v="Fertigware"/>
    <s v="Black Forest Räucherkäs"/>
    <x v="1"/>
    <x v="13"/>
    <s v="Rückrufaktion"/>
    <x v="5"/>
    <s v="Produkte"/>
    <s v="BUs"/>
    <s v="Symptome"/>
    <s v="Externe"/>
    <n v="57000277"/>
    <n v="22"/>
  </r>
  <r>
    <x v="2"/>
    <n v="30"/>
    <x v="24"/>
    <s v="ABS"/>
    <s v="ABS CHED-ROT MIT ß-CARO"/>
    <x v="1"/>
    <x v="5"/>
    <s v="Schmutz"/>
    <x v="6"/>
    <s v="Produkte"/>
    <s v="BUs"/>
    <s v="Symptome"/>
    <s v="L33"/>
    <n v="29501032"/>
    <n v="22"/>
  </r>
  <r>
    <x v="0"/>
    <n v="27"/>
    <x v="10"/>
    <s v="Vorschmelz"/>
    <s v="VOS-ABS ENTSORGUNG"/>
    <x v="1"/>
    <x v="7"/>
    <s v="keine Verwendung möglich"/>
    <x v="5"/>
    <s v="Produkte"/>
    <s v="BUs"/>
    <s v="Symptome"/>
    <s v="RWV"/>
    <n v="29500917"/>
    <n v="22"/>
  </r>
  <r>
    <x v="2"/>
    <n v="30"/>
    <x v="25"/>
    <s v="ABS"/>
    <s v="ABS CHED-ROT MIT ß-CARO"/>
    <x v="1"/>
    <x v="5"/>
    <s v="Schmutz"/>
    <x v="7"/>
    <s v="Produkte"/>
    <s v="BUs"/>
    <s v="Symptome"/>
    <s v="L33"/>
    <n v="29501032"/>
    <n v="22"/>
  </r>
  <r>
    <x v="2"/>
    <n v="77"/>
    <x v="10"/>
    <s v="Vorschmelz"/>
    <s v="VOS Räucher extra natri"/>
    <x v="0"/>
    <x v="2"/>
    <s v="-"/>
    <x v="5"/>
    <s v="Produkte"/>
    <s v="BUs"/>
    <s v="Symptome"/>
    <s v="L11"/>
    <n v="29500613"/>
    <n v="12"/>
  </r>
  <r>
    <x v="4"/>
    <n v="84"/>
    <x v="10"/>
    <s v="Qualitätssicherung"/>
    <s v="Laborproben"/>
    <x v="2"/>
    <x v="4"/>
    <s v="Laborprobe"/>
    <x v="5"/>
    <s v="Produkte"/>
    <s v="BUs"/>
    <s v="Symptome"/>
    <s v="Labor"/>
    <s v="Laborproben"/>
    <n v="70"/>
  </r>
  <r>
    <x v="4"/>
    <n v="2"/>
    <x v="10"/>
    <s v="Qualitätssicherung"/>
    <s v="Laborproben"/>
    <x v="2"/>
    <x v="11"/>
    <s v="Sensorik"/>
    <x v="5"/>
    <s v="Produkte"/>
    <s v="BUs"/>
    <s v="Symptome"/>
    <s v="Labor"/>
    <s v="Laborproben"/>
    <n v="70"/>
  </r>
  <r>
    <x v="4"/>
    <n v="2.5"/>
    <x v="10"/>
    <s v="Qualitätssicherung"/>
    <s v="Laborproben"/>
    <x v="2"/>
    <x v="11"/>
    <s v="Sensorik"/>
    <x v="5"/>
    <s v="Produkte"/>
    <s v="BUs"/>
    <s v="Symptome"/>
    <s v="Labor"/>
    <s v="Laborproben"/>
    <n v="70"/>
  </r>
  <r>
    <x v="4"/>
    <n v="75"/>
    <x v="10"/>
    <s v="Diverses"/>
    <s v="Diverses Muster"/>
    <x v="2"/>
    <x v="24"/>
    <s v="Muster"/>
    <x v="5"/>
    <s v="Produkte"/>
    <s v="BUs"/>
    <s v="Symptome"/>
    <s v="Muster"/>
    <s v="Diverses Muster"/>
    <n v="70"/>
  </r>
  <r>
    <x v="0"/>
    <n v="85.5"/>
    <x v="10"/>
    <s v="ABS"/>
    <s v="ABS Gouda 48% OGT"/>
    <x v="0"/>
    <x v="0"/>
    <s v="Keinen Einsatz"/>
    <x v="5"/>
    <s v="Produkte"/>
    <s v="BUs"/>
    <s v="Symptome"/>
    <s v="Abfüllung"/>
    <n v="29500816"/>
    <n v="12"/>
  </r>
  <r>
    <x v="0"/>
    <n v="88.5"/>
    <x v="11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1"/>
    <n v="46"/>
    <x v="18"/>
    <s v="Diverses"/>
    <s v="Diverses"/>
    <x v="3"/>
    <x v="17"/>
    <s v="nicht eindeutig"/>
    <x v="5"/>
    <s v="Produkte"/>
    <s v="BUs"/>
    <s v="Symptome"/>
    <s v="BU4"/>
    <s v="Diverses"/>
    <n v="10"/>
  </r>
  <r>
    <x v="0"/>
    <n v="40.4"/>
    <x v="18"/>
    <s v="Diverses"/>
    <s v="Diverses aus Abfüllung"/>
    <x v="3"/>
    <x v="20"/>
    <s v="aus der Hand gerutscht"/>
    <x v="5"/>
    <s v="Produkte"/>
    <s v="BUs"/>
    <s v="Symptome"/>
    <s v="Abfüllung"/>
    <s v="Diverses aus Abfüllung"/>
    <n v="10"/>
  </r>
  <r>
    <x v="0"/>
    <n v="20.6"/>
    <x v="18"/>
    <s v="ganze Würste"/>
    <s v="Würste 9300g Räucher na"/>
    <x v="3"/>
    <x v="20"/>
    <s v="Darm geplatzt"/>
    <x v="5"/>
    <s v="Produkte"/>
    <s v="BUs"/>
    <s v="Symptome"/>
    <s v="Abfüllung"/>
    <n v="31000083"/>
    <n v="10"/>
  </r>
  <r>
    <x v="0"/>
    <n v="113"/>
    <x v="18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74"/>
    <x v="10"/>
    <s v="Diverses"/>
    <s v="Diverses"/>
    <x v="3"/>
    <x v="17"/>
    <s v="nicht eindeutig"/>
    <x v="5"/>
    <s v="Produkte"/>
    <s v="BUs"/>
    <s v="Symptome"/>
    <s v="BU2"/>
    <s v="Diverses"/>
    <n v="10"/>
  </r>
  <r>
    <x v="4"/>
    <n v="7.5"/>
    <x v="10"/>
    <s v="Qualitätssicherung"/>
    <s v="Diverses QM"/>
    <x v="2"/>
    <x v="11"/>
    <s v="Sensorik"/>
    <x v="5"/>
    <s v="Produkte"/>
    <s v="BUs"/>
    <s v="Symptome"/>
    <s v="QM"/>
    <s v="Diverses QM"/>
    <n v="70"/>
  </r>
  <r>
    <x v="1"/>
    <n v="63.5"/>
    <x v="10"/>
    <s v="Diverses"/>
    <s v="Diverses"/>
    <x v="3"/>
    <x v="17"/>
    <s v="nicht eindeutig"/>
    <x v="5"/>
    <s v="Produkte"/>
    <s v="BUs"/>
    <s v="Symptome"/>
    <s v="BU4"/>
    <s v="Diverses"/>
    <n v="10"/>
  </r>
  <r>
    <x v="4"/>
    <n v="3.8"/>
    <x v="1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26"/>
    <x v="1"/>
    <s v="Vorschmelz"/>
    <s v="VS Schinken geschält"/>
    <x v="0"/>
    <x v="0"/>
    <s v="Aufgrund Konsistenz nicht genommen. Zu wenig VOS verarbeitet. Vom Warmen ins Kalte -&gt; Schimmel"/>
    <x v="1"/>
    <s v="Produkte"/>
    <s v="BUs"/>
    <s v="Symptome"/>
    <s v="Schmelze"/>
    <n v="29600025"/>
    <n v="12"/>
  </r>
  <r>
    <x v="0"/>
    <n v="7"/>
    <x v="1"/>
    <s v="Vorschmelz"/>
    <s v="VS Natur geschält"/>
    <x v="0"/>
    <x v="0"/>
    <s v="Aufgrund Konsistenz nicht genommen. Zu wenig VOS verarbeitet. Vom Warmen ins Kalte -&gt; Schimmel"/>
    <x v="1"/>
    <s v="Produkte"/>
    <s v="BUs"/>
    <s v="Symptome"/>
    <s v="Schmelze"/>
    <n v="29600023"/>
    <n v="12"/>
  </r>
  <r>
    <x v="0"/>
    <n v="120"/>
    <x v="1"/>
    <s v="ABS"/>
    <s v="ABS 40-45% Konventionel"/>
    <x v="0"/>
    <x v="0"/>
    <s v="Aufgrund Konsistenz nicht genommen. Zu wenig VOS verarbeitet. Vom Warmen ins Kalte -&gt; Schimmel"/>
    <x v="1"/>
    <s v="Produkte"/>
    <s v="BUs"/>
    <s v="Symptome"/>
    <s v="Schmelze"/>
    <n v="29600002"/>
    <n v="12"/>
  </r>
  <r>
    <x v="0"/>
    <n v="50"/>
    <x v="1"/>
    <s v="Vorschmelz"/>
    <s v="VOS URGW CHILI-NATRIUMA"/>
    <x v="0"/>
    <x v="0"/>
    <s v="Aufgrund Konsistenz nicht genommen. Zu wenig VOS verarbeitet. Vom Warmen ins Kalte -&gt; Schimmel"/>
    <x v="1"/>
    <s v="Produkte"/>
    <s v="BUs"/>
    <s v="Symptome"/>
    <s v="Schmelze"/>
    <n v="29501057"/>
    <n v="12"/>
  </r>
  <r>
    <x v="0"/>
    <n v="52"/>
    <x v="1"/>
    <s v="Vorschmelz"/>
    <s v="VOS URW BUN-PF"/>
    <x v="0"/>
    <x v="0"/>
    <s v="Aufgrund Konsistenz nicht genommen. Zu wenig VOS verarbeitet. Vom Warmen ins Kalte -&gt; Schimmel"/>
    <x v="1"/>
    <s v="Produkte"/>
    <s v="BUs"/>
    <s v="Symptome"/>
    <s v="Schmelze"/>
    <n v="29501054"/>
    <n v="12"/>
  </r>
  <r>
    <x v="0"/>
    <n v="23"/>
    <x v="1"/>
    <s v="Vorschmelz"/>
    <s v="VOS SKZ Mozzarella 40%"/>
    <x v="0"/>
    <x v="0"/>
    <s v="MHD abgelaufen"/>
    <x v="1"/>
    <s v="Produkte"/>
    <s v="BUs"/>
    <s v="Symptome"/>
    <s v="RWV"/>
    <n v="29500539"/>
    <n v="12"/>
  </r>
  <r>
    <x v="2"/>
    <n v="28"/>
    <x v="4"/>
    <s v="ABS"/>
    <s v="ABS CHED-ROT MIT ß-CARO"/>
    <x v="1"/>
    <x v="5"/>
    <s v="Schmutz"/>
    <x v="0"/>
    <s v="Produkte"/>
    <s v="BUs"/>
    <s v="Symptome"/>
    <s v="L33"/>
    <n v="29501032"/>
    <n v="22"/>
  </r>
  <r>
    <x v="3"/>
    <n v="375"/>
    <x v="1"/>
    <s v="Zipfel, ES ohne Verwendung"/>
    <s v="VOS RW-ROT-CHEDD 8,1KG"/>
    <x v="0"/>
    <x v="3"/>
    <s v="keinen Abnehmer/Schälen"/>
    <x v="1"/>
    <s v="Produkte"/>
    <s v="BUs"/>
    <s v="Symptome"/>
    <s v="Verkauf"/>
    <n v="29501053"/>
    <n v="12"/>
  </r>
  <r>
    <x v="3"/>
    <n v="427"/>
    <x v="1"/>
    <s v="Zipfel, ES ohne Verwendung"/>
    <s v="VOS GRW-SCHI ZIPFEL 350"/>
    <x v="0"/>
    <x v="3"/>
    <s v="keinen Abnehmer/Schälen"/>
    <x v="1"/>
    <s v="Produkte"/>
    <s v="BUs"/>
    <s v="Symptome"/>
    <s v="Verkauf"/>
    <n v="29501064"/>
    <n v="12"/>
  </r>
  <r>
    <x v="3"/>
    <n v="613"/>
    <x v="1"/>
    <s v="Zipfel, ES ohne Verwendung"/>
    <s v="VOS GRW-SCHI ZIPFEL 350"/>
    <x v="0"/>
    <x v="3"/>
    <s v="keinen Abnehmer/Schälen"/>
    <x v="1"/>
    <s v="Produkte"/>
    <s v="BUs"/>
    <s v="Symptome"/>
    <s v="Verkauf"/>
    <n v="29501064"/>
    <n v="12"/>
  </r>
  <r>
    <x v="3"/>
    <n v="477"/>
    <x v="1"/>
    <s v="Zipfel, ES ohne Verwendung"/>
    <s v="VOS GRW-NATUR ENDSTÜCK"/>
    <x v="0"/>
    <x v="3"/>
    <s v="keinen Abnehmer/Schälen"/>
    <x v="1"/>
    <s v="Produkte"/>
    <s v="BUs"/>
    <s v="Symptome"/>
    <s v="Verkauf"/>
    <n v="29501069"/>
    <n v="12"/>
  </r>
  <r>
    <x v="3"/>
    <n v="419"/>
    <x v="1"/>
    <s v="Zipfel, ES ohne Verwendung"/>
    <s v="VOS GRW-SCHI-NAT ENDSTÜ"/>
    <x v="0"/>
    <x v="3"/>
    <s v="keinen Abnehmer/Schälen"/>
    <x v="1"/>
    <s v="Produkte"/>
    <s v="BUs"/>
    <s v="Symptome"/>
    <s v="Verkauf"/>
    <n v="29501070"/>
    <n v="12"/>
  </r>
  <r>
    <x v="3"/>
    <n v="230"/>
    <x v="1"/>
    <s v="Zipfel, ES ohne Verwendung"/>
    <s v="VOS GRW-CHILI-NAT ENDST"/>
    <x v="0"/>
    <x v="3"/>
    <s v="keinen Abnehmer/Schälen"/>
    <x v="1"/>
    <s v="Produkte"/>
    <s v="BUs"/>
    <s v="Symptome"/>
    <s v="Verkauf"/>
    <n v="29501079"/>
    <n v="12"/>
  </r>
  <r>
    <x v="2"/>
    <n v="27.2"/>
    <x v="25"/>
    <s v="Vorschmelz"/>
    <s v="VOS GRW Natur 45% OGT"/>
    <x v="1"/>
    <x v="15"/>
    <s v="Retoure"/>
    <x v="7"/>
    <s v="Produkte"/>
    <s v="BUs"/>
    <s v="Symptome"/>
    <s v="L34"/>
    <n v="29500622"/>
    <n v="22"/>
  </r>
  <r>
    <x v="2"/>
    <n v="25"/>
    <x v="4"/>
    <s v="ABS"/>
    <s v="Div. Zipfel, Endstücke"/>
    <x v="1"/>
    <x v="5"/>
    <s v="Schmutz"/>
    <x v="0"/>
    <s v="Produkte"/>
    <s v="BUs"/>
    <s v="Symptome"/>
    <s v="WVP"/>
    <s v="Div. Zipfel, Endstücke"/>
    <n v="22"/>
  </r>
  <r>
    <x v="2"/>
    <n v="80"/>
    <x v="1"/>
    <s v="Rest"/>
    <s v="Reste Zipfel"/>
    <x v="4"/>
    <x v="29"/>
    <s v="Reste von Würste beim Köpfen"/>
    <x v="1"/>
    <s v="Produkte"/>
    <s v="BUs"/>
    <s v="Symptome"/>
    <s v="WVP"/>
    <s v="Reste Zipfel"/>
    <n v="61"/>
  </r>
  <r>
    <x v="0"/>
    <n v="28"/>
    <x v="1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0"/>
    <n v="22"/>
    <x v="10"/>
    <s v="RW"/>
    <s v="GRW NATUR 7,2KG"/>
    <x v="3"/>
    <x v="20"/>
    <s v="Clip gerissen"/>
    <x v="5"/>
    <s v="Produkte"/>
    <s v="BUs"/>
    <s v="Symptome"/>
    <s v="Abfüllung"/>
    <n v="32000049"/>
    <n v="10"/>
  </r>
  <r>
    <x v="0"/>
    <n v="28.5"/>
    <x v="10"/>
    <s v="ganze Würste"/>
    <s v="Würste 9300g Räucher na"/>
    <x v="3"/>
    <x v="20"/>
    <s v="Clip gerissen"/>
    <x v="5"/>
    <s v="Produkte"/>
    <s v="BUs"/>
    <s v="Symptome"/>
    <s v="Abfüllung"/>
    <n v="31000083"/>
    <n v="10"/>
  </r>
  <r>
    <x v="2"/>
    <n v="33"/>
    <x v="10"/>
    <s v="ABS"/>
    <s v="Div. Zipfel, Endstücke"/>
    <x v="3"/>
    <x v="17"/>
    <s v="nicht eindeutig"/>
    <x v="5"/>
    <s v="Produkte"/>
    <s v="BUs"/>
    <s v="Symptome"/>
    <s v="Bu3"/>
    <s v="Div. Zipfel, Endstücke"/>
    <n v="10"/>
  </r>
  <r>
    <x v="2"/>
    <n v="91.5"/>
    <x v="10"/>
    <s v="ABS"/>
    <s v="Div. Zipfel, Endstücke"/>
    <x v="3"/>
    <x v="17"/>
    <s v="nicht eindeutig"/>
    <x v="5"/>
    <s v="Produkte"/>
    <s v="BUs"/>
    <s v="Symptome"/>
    <s v="Bu3"/>
    <s v="Div. Zipfel, Endstücke"/>
    <n v="10"/>
  </r>
  <r>
    <x v="0"/>
    <n v="89.5"/>
    <x v="1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0"/>
    <n v="95"/>
    <x v="10"/>
    <s v="Diverses"/>
    <s v="Diverses aus Abfüllung"/>
    <x v="3"/>
    <x v="17"/>
    <s v="nicht eindeutig"/>
    <x v="5"/>
    <s v="Produkte"/>
    <s v="BUs"/>
    <s v="Symptome"/>
    <s v="Abfüllung"/>
    <s v="Diverses aus Abfüllung"/>
    <n v="10"/>
  </r>
  <r>
    <x v="5"/>
    <n v="130"/>
    <x v="1"/>
    <s v="Diverses"/>
    <s v="Diverses"/>
    <x v="3"/>
    <x v="17"/>
    <s v="nicht eindeutig"/>
    <x v="1"/>
    <s v="Produkte"/>
    <s v="BUs"/>
    <s v="Symptome"/>
    <s v="BU2"/>
    <s v="Diverses"/>
    <n v="10"/>
  </r>
  <r>
    <x v="0"/>
    <n v="92"/>
    <x v="1"/>
    <s v="Vorschmelz"/>
    <s v="VOS SKZ-GOU"/>
    <x v="0"/>
    <x v="0"/>
    <s v="Aufgrund Konsistenz nicht genommen. Zu wenig VOS verarbeitet. Vom Warmen ins Kalte -&gt; Schimmel"/>
    <x v="1"/>
    <s v="Produkte"/>
    <s v="BUs"/>
    <s v="Symptome"/>
    <s v="Schmelze"/>
    <n v="29500918"/>
    <n v="12"/>
  </r>
  <r>
    <x v="0"/>
    <n v="43.5"/>
    <x v="1"/>
    <s v="RW"/>
    <s v="GRW CHILI-NAT 7,2GK NEU"/>
    <x v="3"/>
    <x v="20"/>
    <s v="Darm geplatzt"/>
    <x v="1"/>
    <s v="Produkte"/>
    <s v="BUs"/>
    <s v="Symptome"/>
    <s v="Abfüllung"/>
    <n v="32000107"/>
    <n v="10"/>
  </r>
  <r>
    <x v="2"/>
    <n v="191"/>
    <x v="1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2"/>
    <n v="40"/>
    <x v="1"/>
    <s v="Diverses"/>
    <s v="Diverses"/>
    <x v="3"/>
    <x v="17"/>
    <s v="nicht eindeutig"/>
    <x v="1"/>
    <s v="Produkte"/>
    <s v="BUs"/>
    <s v="Symptome"/>
    <s v="Bu3"/>
    <s v="Diverses"/>
    <n v="10"/>
  </r>
  <r>
    <x v="4"/>
    <n v="2.6"/>
    <x v="34"/>
    <s v="Qualitätssicherung"/>
    <s v="Laborproben"/>
    <x v="2"/>
    <x v="11"/>
    <s v="Sensorik"/>
    <x v="1"/>
    <s v="Produkte"/>
    <s v="BUs"/>
    <s v="Symptome"/>
    <s v="Labor"/>
    <s v="Laborproben"/>
    <n v="70"/>
  </r>
  <r>
    <x v="5"/>
    <n v="75"/>
    <x v="34"/>
    <s v="Rohware"/>
    <s v="Blöcke"/>
    <x v="0"/>
    <x v="12"/>
    <s v="Luftzieher/Folienriss durch Transport"/>
    <x v="1"/>
    <s v="Produkte"/>
    <s v="BUs"/>
    <s v="Symptome"/>
    <s v="BU2"/>
    <s v="Blöcke"/>
    <n v="12"/>
  </r>
  <r>
    <x v="3"/>
    <n v="85.4"/>
    <x v="34"/>
    <s v="Zipfel, ES ohne Verwendung"/>
    <s v="VOS GRW-SCHI-NAT ENDSTÜ"/>
    <x v="0"/>
    <x v="3"/>
    <s v="keinen Abnehmer/Schälen"/>
    <x v="1"/>
    <s v="Produkte"/>
    <s v="BUs"/>
    <s v="Symptome"/>
    <s v="Verkauf"/>
    <n v="29501070"/>
    <n v="12"/>
  </r>
  <r>
    <x v="4"/>
    <n v="28"/>
    <x v="34"/>
    <s v="Qualitätssicherung"/>
    <s v="Laborproben"/>
    <x v="2"/>
    <x v="4"/>
    <s v="Laborprobe"/>
    <x v="1"/>
    <s v="Produkte"/>
    <s v="BUs"/>
    <s v="Symptome"/>
    <s v="Labor"/>
    <s v="Laborproben"/>
    <n v="70"/>
  </r>
  <r>
    <x v="4"/>
    <n v="188.8"/>
    <x v="34"/>
    <s v="Qualitätssicherung"/>
    <s v="Laborproben"/>
    <x v="2"/>
    <x v="4"/>
    <s v="Laborprobe"/>
    <x v="1"/>
    <s v="Produkte"/>
    <s v="BUs"/>
    <s v="Symptome"/>
    <s v="Labor"/>
    <s v="Laborproben"/>
    <n v="70"/>
  </r>
  <r>
    <x v="2"/>
    <n v="63"/>
    <x v="34"/>
    <s v="Vorschmelz"/>
    <s v="VOS VEG-SCH WÜRZIG"/>
    <x v="0"/>
    <x v="2"/>
    <s v="VOS &gt; Einsatz"/>
    <x v="1"/>
    <s v="Produkte"/>
    <s v="BUs"/>
    <s v="Symptome"/>
    <s v="L1"/>
    <n v="29900003"/>
    <n v="12"/>
  </r>
  <r>
    <x v="2"/>
    <n v="20.5"/>
    <x v="20"/>
    <s v="Diverses"/>
    <s v="Diverses"/>
    <x v="1"/>
    <x v="31"/>
    <s v="wurde nicht eingesetzt"/>
    <x v="5"/>
    <s v="Produkte"/>
    <s v="BUs"/>
    <s v="Symptome"/>
    <s v="L33"/>
    <s v="Diverses"/>
    <n v="22"/>
  </r>
  <r>
    <x v="2"/>
    <n v="541"/>
    <x v="34"/>
    <s v="Vorschmelz"/>
    <s v="VOS Früchte Blöcke"/>
    <x v="4"/>
    <x v="27"/>
    <s v="kein Verkauf, kein Einsatz möglich"/>
    <x v="1"/>
    <s v="Produkte"/>
    <s v="BUs"/>
    <s v="Symptome"/>
    <s v="L18"/>
    <n v="29500594"/>
    <n v="61"/>
  </r>
  <r>
    <x v="4"/>
    <n v="9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1"/>
    <n v="3"/>
    <x v="34"/>
    <s v="ABS"/>
    <s v="ABS AT-ROTWEIN"/>
    <x v="4"/>
    <x v="23"/>
    <s v="&lt;20kg/Monat"/>
    <x v="1"/>
    <s v="Produkte"/>
    <s v="BUs"/>
    <s v="Symptome"/>
    <s v="L23"/>
    <n v="29501013"/>
    <n v="61"/>
  </r>
  <r>
    <x v="1"/>
    <n v="3"/>
    <x v="34"/>
    <s v="ABS"/>
    <s v="ABS AT-ROTWEIN"/>
    <x v="4"/>
    <x v="23"/>
    <s v="&lt;20kg/Monat"/>
    <x v="1"/>
    <s v="Produkte"/>
    <s v="BUs"/>
    <s v="Symptome"/>
    <s v="L23"/>
    <n v="29501013"/>
    <n v="61"/>
  </r>
  <r>
    <x v="1"/>
    <n v="12"/>
    <x v="34"/>
    <s v="ABS"/>
    <s v="ABS BRIE"/>
    <x v="4"/>
    <x v="23"/>
    <s v="&lt;20kg/Monat"/>
    <x v="1"/>
    <s v="Produkte"/>
    <s v="BUs"/>
    <s v="Symptome"/>
    <s v="L20"/>
    <n v="29500895"/>
    <n v="61"/>
  </r>
  <r>
    <x v="1"/>
    <n v="7"/>
    <x v="34"/>
    <s v="ABS"/>
    <s v="ABS BRIE-PAP"/>
    <x v="4"/>
    <x v="23"/>
    <s v="&lt;50kg/Monat"/>
    <x v="1"/>
    <s v="Produkte"/>
    <s v="BUs"/>
    <s v="Symptome"/>
    <s v="L29"/>
    <n v="29501101"/>
    <n v="61"/>
  </r>
  <r>
    <x v="0"/>
    <n v="54"/>
    <x v="34"/>
    <s v="Diverses"/>
    <s v="Diverse Rinde"/>
    <x v="1"/>
    <x v="7"/>
    <s v="keine Verwendung möglich"/>
    <x v="1"/>
    <s v="Produkte"/>
    <s v="BUs"/>
    <s v="Symptome"/>
    <s v="RWV"/>
    <s v="Diverse Rinde"/>
    <n v="22"/>
  </r>
  <r>
    <x v="0"/>
    <n v="382"/>
    <x v="1"/>
    <s v="RW"/>
    <s v="Natur"/>
    <x v="3"/>
    <x v="17"/>
    <s v="nicht eindeutig"/>
    <x v="1"/>
    <s v="Produkte"/>
    <s v="BUs"/>
    <s v="Symptome"/>
    <s v="Abfüllung"/>
    <s v="Natur"/>
    <n v="10"/>
  </r>
  <r>
    <x v="2"/>
    <n v="134"/>
    <x v="34"/>
    <s v="Vorschmelz"/>
    <s v="VOS RW-NUSS-VAKU"/>
    <x v="0"/>
    <x v="16"/>
    <s v="wurde nicht eingesetzt"/>
    <x v="1"/>
    <s v="Produkte"/>
    <s v="BUs"/>
    <s v="Symptome"/>
    <s v="L4"/>
    <n v="49500088"/>
    <n v="12"/>
  </r>
  <r>
    <x v="1"/>
    <n v="20"/>
    <x v="34"/>
    <s v="ABS"/>
    <s v="ABS BRUSCHETTA"/>
    <x v="4"/>
    <x v="23"/>
    <s v="&lt;300kg/Monat"/>
    <x v="1"/>
    <s v="Produkte"/>
    <s v="BUs"/>
    <s v="Symptome"/>
    <s v="L21"/>
    <n v="29501029"/>
    <n v="61"/>
  </r>
  <r>
    <x v="1"/>
    <n v="7"/>
    <x v="34"/>
    <s v="ABS"/>
    <s v="ABS BRUSCHETTA"/>
    <x v="4"/>
    <x v="23"/>
    <s v="&lt;300kg/Monat"/>
    <x v="1"/>
    <s v="Produkte"/>
    <s v="BUs"/>
    <s v="Symptome"/>
    <s v="L21"/>
    <n v="29501029"/>
    <n v="61"/>
  </r>
  <r>
    <x v="1"/>
    <n v="57"/>
    <x v="34"/>
    <s v="ABS"/>
    <s v="ABS CAMBOZOLA"/>
    <x v="4"/>
    <x v="23"/>
    <s v="&lt;300kg/Monat"/>
    <x v="1"/>
    <s v="Produkte"/>
    <s v="BUs"/>
    <s v="Symptome"/>
    <s v="L20"/>
    <n v="29501023"/>
    <n v="61"/>
  </r>
  <r>
    <x v="1"/>
    <n v="13"/>
    <x v="34"/>
    <s v="ABS"/>
    <s v="ABS GRÜN-PESTO"/>
    <x v="4"/>
    <x v="23"/>
    <s v="&lt;300kg/Monat"/>
    <x v="1"/>
    <s v="Produkte"/>
    <s v="BUs"/>
    <s v="Symptome"/>
    <s v="L21"/>
    <n v="29500952"/>
    <n v="61"/>
  </r>
  <r>
    <x v="1"/>
    <n v="25"/>
    <x v="34"/>
    <s v="ABS"/>
    <s v="ABS KELLERGEIST"/>
    <x v="4"/>
    <x v="23"/>
    <s v="&lt;300kg/Monat"/>
    <x v="1"/>
    <s v="Produkte"/>
    <s v="BUs"/>
    <s v="Symptome"/>
    <s v="L22"/>
    <n v="29501028"/>
    <n v="61"/>
  </r>
  <r>
    <x v="1"/>
    <n v="15"/>
    <x v="34"/>
    <s v="ABS"/>
    <s v="ABS MEDI-KRÄUK"/>
    <x v="4"/>
    <x v="23"/>
    <s v="&lt;500kg/Monat"/>
    <x v="1"/>
    <s v="Produkte"/>
    <s v="BUs"/>
    <s v="Symptome"/>
    <s v="L21"/>
    <n v="29500886"/>
    <n v="61"/>
  </r>
  <r>
    <x v="1"/>
    <n v="54"/>
    <x v="34"/>
    <s v="ABS"/>
    <s v="ABS OLD-AMSTERDAM"/>
    <x v="4"/>
    <x v="23"/>
    <s v="&lt;1000kg/Monat"/>
    <x v="1"/>
    <s v="Produkte"/>
    <s v="BUs"/>
    <s v="Symptome"/>
    <s v="L22"/>
    <n v="29501039"/>
    <n v="61"/>
  </r>
  <r>
    <x v="1"/>
    <n v="24"/>
    <x v="34"/>
    <s v="ABS"/>
    <s v="ABS OLD-AMSTERDAM"/>
    <x v="4"/>
    <x v="23"/>
    <s v="&lt;1000kg/Monat"/>
    <x v="1"/>
    <s v="Produkte"/>
    <s v="BUs"/>
    <s v="Symptome"/>
    <s v="L22"/>
    <n v="29501039"/>
    <n v="61"/>
  </r>
  <r>
    <x v="1"/>
    <n v="2"/>
    <x v="34"/>
    <s v="ABS"/>
    <s v="ABS ORANG-PESTO"/>
    <x v="4"/>
    <x v="23"/>
    <s v="&lt;100kg/Monat"/>
    <x v="1"/>
    <s v="Produkte"/>
    <s v="BUs"/>
    <s v="Symptome"/>
    <s v="L21"/>
    <n v="29501030"/>
    <n v="61"/>
  </r>
  <r>
    <x v="0"/>
    <n v="84"/>
    <x v="34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11"/>
    <x v="34"/>
    <s v="ABS"/>
    <s v="ABS PECO"/>
    <x v="4"/>
    <x v="23"/>
    <s v="&lt;300kg/Monat"/>
    <x v="1"/>
    <s v="Produkte"/>
    <s v="BUs"/>
    <s v="Symptome"/>
    <s v="L23"/>
    <n v="29500891"/>
    <n v="61"/>
  </r>
  <r>
    <x v="1"/>
    <n v="8"/>
    <x v="34"/>
    <s v="ABS"/>
    <s v="ABS ROVIN"/>
    <x v="4"/>
    <x v="23"/>
    <s v="&lt;300kg/Monat"/>
    <x v="1"/>
    <s v="Produkte"/>
    <s v="BUs"/>
    <s v="Symptome"/>
    <s v="L23"/>
    <n v="29500900"/>
    <n v="61"/>
  </r>
  <r>
    <x v="1"/>
    <n v="3"/>
    <x v="34"/>
    <s v="ABS"/>
    <s v="ABS ROVIN"/>
    <x v="4"/>
    <x v="23"/>
    <s v="&lt;300kg/Monat"/>
    <x v="1"/>
    <s v="Produkte"/>
    <s v="BUs"/>
    <s v="Symptome"/>
    <s v="L23"/>
    <n v="29500900"/>
    <n v="61"/>
  </r>
  <r>
    <x v="1"/>
    <n v="8"/>
    <x v="34"/>
    <s v="ABS"/>
    <s v="ABS SCH-PAUL"/>
    <x v="4"/>
    <x v="23"/>
    <s v="&lt;300kg/Monat"/>
    <x v="1"/>
    <s v="Produkte"/>
    <s v="BUs"/>
    <s v="Symptome"/>
    <s v="L21"/>
    <n v="29500906"/>
    <n v="61"/>
  </r>
  <r>
    <x v="1"/>
    <n v="10"/>
    <x v="34"/>
    <s v="ABS"/>
    <s v="ABS Unser Blütenkäse"/>
    <x v="4"/>
    <x v="23"/>
    <s v="&lt;500kg/Monat"/>
    <x v="1"/>
    <s v="Produkte"/>
    <s v="BUs"/>
    <s v="Symptome"/>
    <s v="L22"/>
    <n v="29500910"/>
    <n v="61"/>
  </r>
  <r>
    <x v="1"/>
    <n v="3"/>
    <x v="34"/>
    <s v="ABS"/>
    <s v="ABS Whisky-Nuts"/>
    <x v="4"/>
    <x v="23"/>
    <s v="&lt;300kg/Monat"/>
    <x v="1"/>
    <s v="Produkte"/>
    <s v="BUs"/>
    <s v="Symptome"/>
    <s v="L21"/>
    <n v="29501009"/>
    <n v="61"/>
  </r>
  <r>
    <x v="2"/>
    <n v="90"/>
    <x v="1"/>
    <s v="Diverses"/>
    <s v="Diverses Reinigung"/>
    <x v="3"/>
    <x v="9"/>
    <s v="erforderlich"/>
    <x v="1"/>
    <s v="Produkte"/>
    <s v="BUs"/>
    <s v="Symptome"/>
    <s v="L33"/>
    <s v="Diverses Reinigung"/>
    <n v="10"/>
  </r>
  <r>
    <x v="1"/>
    <n v="20"/>
    <x v="34"/>
    <s v="Vorschmelz"/>
    <s v="VOS SKZ EMM in Wurstfor"/>
    <x v="4"/>
    <x v="36"/>
    <s v="keinen Verwendungszweck"/>
    <x v="1"/>
    <s v="Produkte"/>
    <s v="BUs"/>
    <s v="Symptome"/>
    <s v="BU4"/>
    <n v="29501010"/>
    <n v="61"/>
  </r>
  <r>
    <x v="1"/>
    <n v="35.5"/>
    <x v="34"/>
    <s v="Vorschmelz"/>
    <s v="VOS WAL-THEKE"/>
    <x v="1"/>
    <x v="1"/>
    <s v="keinen Verwendungszweck"/>
    <x v="1"/>
    <s v="Produkte"/>
    <s v="BUs"/>
    <s v="Symptome"/>
    <s v="L22"/>
    <n v="29501020"/>
    <n v="22"/>
  </r>
  <r>
    <x v="0"/>
    <n v="132.5"/>
    <x v="1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5"/>
    <n v="69"/>
    <x v="34"/>
    <s v="Diverses"/>
    <s v="Diverses"/>
    <x v="3"/>
    <x v="17"/>
    <s v="nicht eindeutig"/>
    <x v="1"/>
    <s v="Produkte"/>
    <s v="BUs"/>
    <s v="Symptome"/>
    <s v="BU2"/>
    <s v="Diverses"/>
    <n v="10"/>
  </r>
  <r>
    <x v="5"/>
    <n v="85.5"/>
    <x v="34"/>
    <s v="Diverses"/>
    <s v="Diverses"/>
    <x v="3"/>
    <x v="17"/>
    <s v="nicht eindeutig"/>
    <x v="1"/>
    <s v="Produkte"/>
    <s v="BUs"/>
    <s v="Symptome"/>
    <s v="BU2"/>
    <s v="Diverses"/>
    <n v="10"/>
  </r>
  <r>
    <x v="4"/>
    <n v="9.4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1"/>
    <n v="19"/>
    <x v="34"/>
    <s v="Diverses"/>
    <s v="Diverses"/>
    <x v="3"/>
    <x v="17"/>
    <s v="nicht eindeutig"/>
    <x v="1"/>
    <s v="Produkte"/>
    <s v="BUs"/>
    <s v="Symptome"/>
    <s v="BU4"/>
    <s v="Diverses"/>
    <n v="10"/>
  </r>
  <r>
    <x v="4"/>
    <n v="11"/>
    <x v="34"/>
    <s v="Qualitätssicherung"/>
    <s v="Diverses QM"/>
    <x v="2"/>
    <x v="11"/>
    <s v="Sensorik"/>
    <x v="1"/>
    <s v="Produkte"/>
    <s v="BUs"/>
    <s v="Symptome"/>
    <s v="QM"/>
    <s v="Diverses QM"/>
    <n v="70"/>
  </r>
  <r>
    <x v="0"/>
    <n v="22.4"/>
    <x v="34"/>
    <s v="RW"/>
    <s v="GRW SCHI-NAT 7,2GK NEUE"/>
    <x v="3"/>
    <x v="20"/>
    <s v="Clip gerissen"/>
    <x v="1"/>
    <s v="Produkte"/>
    <s v="BUs"/>
    <s v="Symptome"/>
    <s v="Abfüllung"/>
    <n v="32000106"/>
    <n v="10"/>
  </r>
  <r>
    <x v="4"/>
    <n v="2"/>
    <x v="14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89"/>
    <x v="14"/>
    <s v="ABS"/>
    <s v="ABS Butterkäse 45% OGT"/>
    <x v="0"/>
    <x v="0"/>
    <s v="Aufgrund Konsistenz nicht genommen. Zu wenig VOS verarbeitet. Vom Warmen ins Kalte -&gt; Schimmel"/>
    <x v="1"/>
    <s v="Produkte"/>
    <s v="BUs"/>
    <s v="Symptome"/>
    <s v="Schmelze"/>
    <n v="29500823"/>
    <n v="12"/>
  </r>
  <r>
    <x v="0"/>
    <n v="96"/>
    <x v="14"/>
    <s v="ABS"/>
    <s v="ABS Butterkäse 45% OGT"/>
    <x v="0"/>
    <x v="0"/>
    <s v="Aufgrund Konsistenz nicht genommen. Zu wenig VOS verarbeitet. Vom Warmen ins Kalte -&gt; Schimmel"/>
    <x v="1"/>
    <s v="Produkte"/>
    <s v="BUs"/>
    <s v="Symptome"/>
    <s v="Schmelze"/>
    <n v="29500823"/>
    <n v="12"/>
  </r>
  <r>
    <x v="2"/>
    <n v="9"/>
    <x v="14"/>
    <s v="Diverses"/>
    <s v="Diverses"/>
    <x v="0"/>
    <x v="2"/>
    <s v="-"/>
    <x v="1"/>
    <s v="Produkte"/>
    <s v="BUs"/>
    <s v="Symptome"/>
    <s v="L9"/>
    <s v="Diverses"/>
    <n v="12"/>
  </r>
  <r>
    <x v="2"/>
    <n v="17"/>
    <x v="9"/>
    <s v="ABS"/>
    <s v="ABS CHED-PF-KRÄUK gemis"/>
    <x v="3"/>
    <x v="10"/>
    <s v="keine weitere Verwendung"/>
    <x v="3"/>
    <s v="Produkte"/>
    <s v="BUs"/>
    <s v="Symptome"/>
    <s v="L33"/>
    <n v="29501003"/>
    <n v="10"/>
  </r>
  <r>
    <x v="2"/>
    <n v="370"/>
    <x v="14"/>
    <s v="Vorschmelz"/>
    <s v="VOS RW BUN-PF"/>
    <x v="0"/>
    <x v="2"/>
    <s v="-"/>
    <x v="1"/>
    <s v="Produkte"/>
    <s v="BUs"/>
    <s v="Symptome"/>
    <s v="L16"/>
    <n v="29501055"/>
    <n v="12"/>
  </r>
  <r>
    <x v="4"/>
    <n v="56.6"/>
    <x v="14"/>
    <s v="Qualitätssicherung"/>
    <s v="Laborproben"/>
    <x v="2"/>
    <x v="4"/>
    <s v="Laborprobe"/>
    <x v="1"/>
    <s v="Produkte"/>
    <s v="BUs"/>
    <s v="Symptome"/>
    <s v="Labor"/>
    <s v="Laborproben"/>
    <n v="70"/>
  </r>
  <r>
    <x v="0"/>
    <n v="56"/>
    <x v="14"/>
    <s v="ABS"/>
    <s v="ABS HAV-DILL-VAKU"/>
    <x v="0"/>
    <x v="25"/>
    <s v="Luftzieher"/>
    <x v="1"/>
    <s v="Produkte"/>
    <s v="BUs"/>
    <s v="Symptome"/>
    <s v="RWV"/>
    <n v="49500052"/>
    <n v="12"/>
  </r>
  <r>
    <x v="2"/>
    <n v="12"/>
    <x v="36"/>
    <s v="Vorschmelz"/>
    <s v="VOS GRW Natur 45% OGT"/>
    <x v="3"/>
    <x v="10"/>
    <s v="wurde nicht eingesetzt"/>
    <x v="1"/>
    <s v="Produkte"/>
    <s v="BUs"/>
    <s v="Symptome"/>
    <s v="Bu3"/>
    <n v="29500622"/>
    <n v="10"/>
  </r>
  <r>
    <x v="2"/>
    <n v="283"/>
    <x v="14"/>
    <s v="Vorschmelz"/>
    <s v="VOS Adler Schinkenräuch"/>
    <x v="0"/>
    <x v="6"/>
    <s v="wenig Verwendung"/>
    <x v="1"/>
    <s v="Produkte"/>
    <s v="BUs"/>
    <s v="Symptome"/>
    <s v="Bu3"/>
    <n v="29500529"/>
    <n v="12"/>
  </r>
  <r>
    <x v="2"/>
    <n v="242"/>
    <x v="14"/>
    <s v="Vorschmelz"/>
    <s v="VOS GRW Gartenkräuter 4"/>
    <x v="0"/>
    <x v="6"/>
    <s v="wenig Verwendung"/>
    <x v="1"/>
    <s v="Produkte"/>
    <s v="BUs"/>
    <s v="Symptome"/>
    <s v="Bu3"/>
    <n v="29500620"/>
    <n v="12"/>
  </r>
  <r>
    <x v="2"/>
    <n v="20"/>
    <x v="14"/>
    <s v="Rest"/>
    <s v="Reste Zipfel"/>
    <x v="0"/>
    <x v="16"/>
    <s v="Reste von Würste beim Köpfen"/>
    <x v="1"/>
    <s v="Produkte"/>
    <s v="BUs"/>
    <s v="Symptome"/>
    <s v="WVP"/>
    <s v="Reste Zipfel"/>
    <n v="12"/>
  </r>
  <r>
    <x v="2"/>
    <n v="72.400000000000006"/>
    <x v="14"/>
    <s v="Vorschmelz"/>
    <s v="VOS Früchte Blöcke"/>
    <x v="4"/>
    <x v="27"/>
    <s v="kein Verkauf, kein Einsatz möglich"/>
    <x v="1"/>
    <s v="Produkte"/>
    <s v="BUs"/>
    <s v="Symptome"/>
    <s v="L18"/>
    <n v="29500594"/>
    <n v="61"/>
  </r>
  <r>
    <x v="2"/>
    <n v="181"/>
    <x v="34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2"/>
    <n v="20"/>
    <x v="34"/>
    <s v="Diverses"/>
    <s v="Diverses"/>
    <x v="3"/>
    <x v="17"/>
    <s v="nicht eindeutig"/>
    <x v="1"/>
    <s v="Produkte"/>
    <s v="BUs"/>
    <s v="Symptome"/>
    <s v="Bu3"/>
    <s v="Diverses"/>
    <n v="10"/>
  </r>
  <r>
    <x v="0"/>
    <n v="51"/>
    <x v="34"/>
    <s v="Rest"/>
    <s v="VEG-SCH WÜRZIG  7,2KG"/>
    <x v="3"/>
    <x v="38"/>
    <s v="wurde nicht eingesetzt"/>
    <x v="1"/>
    <s v="Produkte"/>
    <s v="BUs"/>
    <s v="Symptome"/>
    <s v="Abfüllung"/>
    <n v="31900002"/>
    <n v="10"/>
  </r>
  <r>
    <x v="1"/>
    <n v="9"/>
    <x v="14"/>
    <s v="ABS"/>
    <s v="ABS HEUBL"/>
    <x v="4"/>
    <x v="23"/>
    <s v="&lt;300kg/Monat"/>
    <x v="1"/>
    <s v="Produkte"/>
    <s v="BUs"/>
    <s v="Symptome"/>
    <s v="L21"/>
    <n v="29500885"/>
    <n v="61"/>
  </r>
  <r>
    <x v="1"/>
    <n v="17"/>
    <x v="14"/>
    <s v="ABS"/>
    <s v="ABS KELLERGEIST"/>
    <x v="4"/>
    <x v="23"/>
    <s v="&lt;300kg/Monat"/>
    <x v="1"/>
    <s v="Produkte"/>
    <s v="BUs"/>
    <s v="Symptome"/>
    <s v="L22"/>
    <n v="29501028"/>
    <n v="61"/>
  </r>
  <r>
    <x v="0"/>
    <n v="71"/>
    <x v="14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4"/>
    <x v="14"/>
    <s v="ABS"/>
    <s v="ABS PECO"/>
    <x v="4"/>
    <x v="23"/>
    <s v="&lt;300kg/Monat"/>
    <x v="1"/>
    <s v="Produkte"/>
    <s v="BUs"/>
    <s v="Symptome"/>
    <s v="L23"/>
    <n v="29500891"/>
    <n v="61"/>
  </r>
  <r>
    <x v="1"/>
    <n v="50"/>
    <x v="14"/>
    <s v="ABS"/>
    <s v="ABS Unser Blütenkäse"/>
    <x v="4"/>
    <x v="23"/>
    <s v="&lt;500kg/Monat"/>
    <x v="1"/>
    <s v="Produkte"/>
    <s v="BUs"/>
    <s v="Symptome"/>
    <s v="L22"/>
    <n v="29500910"/>
    <n v="61"/>
  </r>
  <r>
    <x v="0"/>
    <n v="141.19999999999999"/>
    <x v="34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1"/>
    <n v="7"/>
    <x v="14"/>
    <s v="ABS"/>
    <s v="ABS Whisky-Nuts"/>
    <x v="4"/>
    <x v="23"/>
    <s v="&lt;300kg/Monat"/>
    <x v="1"/>
    <s v="Produkte"/>
    <s v="BUs"/>
    <s v="Symptome"/>
    <s v="L21"/>
    <n v="29501009"/>
    <n v="61"/>
  </r>
  <r>
    <x v="1"/>
    <n v="16"/>
    <x v="14"/>
    <s v="ABS"/>
    <s v="ABS ZIEGENR"/>
    <x v="4"/>
    <x v="23"/>
    <s v="&lt;100kg/Monat"/>
    <x v="1"/>
    <s v="Produkte"/>
    <s v="BUs"/>
    <s v="Symptome"/>
    <s v="L20"/>
    <n v="29500913"/>
    <n v="61"/>
  </r>
  <r>
    <x v="5"/>
    <n v="41.4"/>
    <x v="14"/>
    <s v="ABS"/>
    <s v="ABS Butterkäse 45% OGT"/>
    <x v="1"/>
    <x v="5"/>
    <s v="Schmutz"/>
    <x v="1"/>
    <s v="Produkte"/>
    <s v="BUs"/>
    <s v="Symptome"/>
    <s v="L31"/>
    <n v="29500823"/>
    <n v="22"/>
  </r>
  <r>
    <x v="0"/>
    <n v="17.399999999999999"/>
    <x v="34"/>
    <s v="ganze Würste"/>
    <s v="Würste 8400g Schinkenrä"/>
    <x v="3"/>
    <x v="9"/>
    <s v="erforderlich"/>
    <x v="1"/>
    <s v="Produkte"/>
    <s v="BUs"/>
    <s v="Symptome"/>
    <s v="Abfüllung"/>
    <n v="31000092"/>
    <n v="10"/>
  </r>
  <r>
    <x v="2"/>
    <n v="13"/>
    <x v="34"/>
    <s v="Diverses"/>
    <s v="Diverses"/>
    <x v="3"/>
    <x v="17"/>
    <s v="nicht eindeutig"/>
    <x v="1"/>
    <s v="Produkte"/>
    <s v="BUs"/>
    <s v="Symptome"/>
    <s v="L33"/>
    <s v="Diverses"/>
    <n v="10"/>
  </r>
  <r>
    <x v="0"/>
    <n v="29.2"/>
    <x v="14"/>
    <s v="Rest"/>
    <s v="VEG-SCH MILD 7,2KG"/>
    <x v="3"/>
    <x v="20"/>
    <s v="Darm geplatzt"/>
    <x v="1"/>
    <s v="Produkte"/>
    <s v="BUs"/>
    <s v="Symptome"/>
    <s v="Abfüllung"/>
    <n v="31900001"/>
    <n v="10"/>
  </r>
  <r>
    <x v="0"/>
    <n v="29.8"/>
    <x v="14"/>
    <s v="Rest"/>
    <s v="VEG-SCH MILD 7,2KG"/>
    <x v="3"/>
    <x v="20"/>
    <s v="Darm geplatzt"/>
    <x v="1"/>
    <s v="Produkte"/>
    <s v="BUs"/>
    <s v="Symptome"/>
    <s v="Abfüllung"/>
    <n v="31900001"/>
    <n v="10"/>
  </r>
  <r>
    <x v="0"/>
    <n v="21"/>
    <x v="14"/>
    <s v="RW"/>
    <s v="GRW NATUR 7,2KG"/>
    <x v="3"/>
    <x v="20"/>
    <s v="Schlaufe gerissen"/>
    <x v="1"/>
    <s v="Produkte"/>
    <s v="BUs"/>
    <s v="Symptome"/>
    <s v="Abfüllung"/>
    <n v="32000049"/>
    <n v="10"/>
  </r>
  <r>
    <x v="0"/>
    <n v="85.8"/>
    <x v="14"/>
    <s v="Diverses"/>
    <s v="Diverses"/>
    <x v="3"/>
    <x v="17"/>
    <s v="-"/>
    <x v="1"/>
    <s v="Produkte"/>
    <s v="BUs"/>
    <s v="Symptome"/>
    <s v="Strudelline"/>
    <s v="Diverses"/>
    <n v="10"/>
  </r>
  <r>
    <x v="0"/>
    <n v="62"/>
    <x v="14"/>
    <s v="Diverses"/>
    <s v="Diverses aus Schmelze"/>
    <x v="3"/>
    <x v="17"/>
    <s v="nicht eindeutig"/>
    <x v="1"/>
    <s v="Produkte"/>
    <s v="BUs"/>
    <s v="Symptome"/>
    <s v="Schmelze"/>
    <s v="Diverses aus Schmelze"/>
    <n v="10"/>
  </r>
  <r>
    <x v="4"/>
    <n v="2.1"/>
    <x v="36"/>
    <s v="Qualitätssicherung"/>
    <s v="Laborproben"/>
    <x v="2"/>
    <x v="11"/>
    <s v="Sensorik"/>
    <x v="1"/>
    <s v="Produkte"/>
    <s v="BUs"/>
    <s v="Symptome"/>
    <s v="Labor"/>
    <s v="Laborproben"/>
    <n v="70"/>
  </r>
  <r>
    <x v="0"/>
    <n v="66.8"/>
    <x v="36"/>
    <s v="Vorschmelz"/>
    <s v="VS RW Schinken mit Rind"/>
    <x v="0"/>
    <x v="0"/>
    <s v="Aufgrund Konsistenz nicht genommen. Zu wenig VOS verarbeitet. Vom Warmen ins Kalte -&gt; Schimmel"/>
    <x v="1"/>
    <s v="Produkte"/>
    <s v="BUs"/>
    <s v="Symptome"/>
    <s v="Schmelze"/>
    <n v="29600017"/>
    <n v="12"/>
  </r>
  <r>
    <x v="0"/>
    <n v="195"/>
    <x v="36"/>
    <s v="ABS"/>
    <s v="ABS 45-48% Konventionel"/>
    <x v="0"/>
    <x v="0"/>
    <s v="Aufgrund Konsistenz nicht genommen. Zu wenig VOS verarbeitet. Vom Warmen ins Kalte -&gt; Schimmel"/>
    <x v="1"/>
    <s v="Produkte"/>
    <s v="BUs"/>
    <s v="Symptome"/>
    <s v="Schmelze"/>
    <n v="29600004"/>
    <n v="12"/>
  </r>
  <r>
    <x v="0"/>
    <n v="91"/>
    <x v="36"/>
    <s v="ABS"/>
    <s v="ABS Gouda 48% OGT"/>
    <x v="0"/>
    <x v="0"/>
    <s v="Aufgrund Konsistenz nicht genommen. Zu wenig VOS verarbeitet. Vom Warmen ins Kalte -&gt; Schimmel"/>
    <x v="1"/>
    <s v="Produkte"/>
    <s v="BUs"/>
    <s v="Symptome"/>
    <s v="Schmelze"/>
    <n v="29500816"/>
    <n v="12"/>
  </r>
  <r>
    <x v="3"/>
    <n v="128"/>
    <x v="36"/>
    <s v="Zipfel, ES ohne Verwendung"/>
    <s v="Div. Zipfel, Endstücke"/>
    <x v="0"/>
    <x v="3"/>
    <s v="keinen Abnehmer/Schälen"/>
    <x v="1"/>
    <s v="Produkte"/>
    <s v="BUs"/>
    <s v="Symptome"/>
    <s v="Verkauf"/>
    <s v="Div. Zipfel, Endstücke"/>
    <n v="12"/>
  </r>
  <r>
    <x v="4"/>
    <n v="70"/>
    <x v="36"/>
    <s v="Qualitätssicherung"/>
    <s v="Laborproben"/>
    <x v="2"/>
    <x v="4"/>
    <s v="Laborprobe"/>
    <x v="1"/>
    <s v="Produkte"/>
    <s v="BUs"/>
    <s v="Symptome"/>
    <s v="Labor"/>
    <s v="Laborproben"/>
    <n v="70"/>
  </r>
  <r>
    <x v="0"/>
    <n v="24"/>
    <x v="36"/>
    <s v="Vorschmelz"/>
    <s v="VOS VEG-SCH WÜRZIG"/>
    <x v="0"/>
    <x v="25"/>
    <s v="Luftzieher"/>
    <x v="1"/>
    <s v="Produkte"/>
    <s v="BUs"/>
    <s v="Symptome"/>
    <s v="RWV"/>
    <n v="29900003"/>
    <n v="12"/>
  </r>
  <r>
    <x v="2"/>
    <n v="11"/>
    <x v="5"/>
    <s v="Vorschmelz"/>
    <s v="VOS VEG-SCH-WÜRZIG-VAKU"/>
    <x v="1"/>
    <x v="5"/>
    <s v="Schmutz"/>
    <x v="3"/>
    <s v="Produkte"/>
    <s v="BUs"/>
    <s v="Symptome"/>
    <s v="L1"/>
    <n v="49900002"/>
    <n v="22"/>
  </r>
  <r>
    <x v="4"/>
    <n v="5"/>
    <x v="36"/>
    <s v="Qualitätssicherung"/>
    <s v="Diverses QM"/>
    <x v="2"/>
    <x v="11"/>
    <s v="Sensorik"/>
    <x v="1"/>
    <s v="Produkte"/>
    <s v="BUs"/>
    <s v="Symptome"/>
    <s v="QM"/>
    <s v="Diverses QM"/>
    <n v="70"/>
  </r>
  <r>
    <x v="0"/>
    <n v="100"/>
    <x v="14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0"/>
    <n v="25"/>
    <x v="36"/>
    <s v="Vorschmelz"/>
    <s v="VOS URW NATUR AMM CO RE"/>
    <x v="0"/>
    <x v="0"/>
    <s v="MHD abgelaufen"/>
    <x v="1"/>
    <s v="Produkte"/>
    <s v="BUs"/>
    <s v="Symptome"/>
    <s v="RWV"/>
    <n v="29501021"/>
    <n v="12"/>
  </r>
  <r>
    <x v="0"/>
    <n v="100"/>
    <x v="36"/>
    <s v="Vorschmelz"/>
    <s v="VOS URW-VS-SPICKER-NATU"/>
    <x v="0"/>
    <x v="0"/>
    <s v="MHD abgelaufen"/>
    <x v="1"/>
    <s v="Produkte"/>
    <s v="BUs"/>
    <s v="Symptome"/>
    <s v="RWV"/>
    <n v="29500948"/>
    <n v="12"/>
  </r>
  <r>
    <x v="0"/>
    <n v="25"/>
    <x v="36"/>
    <s v="Vorschmelz"/>
    <s v="VOS URW-NUSS-OGT"/>
    <x v="0"/>
    <x v="0"/>
    <s v="MHD abgelaufen"/>
    <x v="1"/>
    <s v="Produkte"/>
    <s v="BUs"/>
    <s v="Symptome"/>
    <s v="RWV"/>
    <n v="29500943"/>
    <n v="12"/>
  </r>
  <r>
    <x v="0"/>
    <n v="20"/>
    <x v="36"/>
    <s v="Vorschmelz"/>
    <s v="VOS SKZ Mozzarella 40%"/>
    <x v="0"/>
    <x v="0"/>
    <s v="MHD abgelaufen"/>
    <x v="1"/>
    <s v="Produkte"/>
    <s v="BUs"/>
    <s v="Symptome"/>
    <s v="RWV"/>
    <n v="29500539"/>
    <n v="12"/>
  </r>
  <r>
    <x v="0"/>
    <n v="24.6"/>
    <x v="14"/>
    <s v="Rest"/>
    <s v="VEG-SCH MILD 7,2KG"/>
    <x v="3"/>
    <x v="38"/>
    <s v="wurde nicht eingesetzt"/>
    <x v="1"/>
    <s v="Produkte"/>
    <s v="BUs"/>
    <s v="Symptome"/>
    <s v="Abfüllung"/>
    <n v="31900001"/>
    <n v="10"/>
  </r>
  <r>
    <x v="0"/>
    <n v="10.8"/>
    <x v="14"/>
    <s v="Rest"/>
    <s v="VEG-SCH MILD 7,2KG"/>
    <x v="3"/>
    <x v="38"/>
    <s v="wurde nicht eingesetzt"/>
    <x v="1"/>
    <s v="Produkte"/>
    <s v="BUs"/>
    <s v="Symptome"/>
    <s v="Abfüllung"/>
    <n v="31900001"/>
    <n v="10"/>
  </r>
  <r>
    <x v="5"/>
    <n v="12"/>
    <x v="36"/>
    <s v="Diverses"/>
    <s v="Diverses"/>
    <x v="3"/>
    <x v="17"/>
    <s v="nicht eindeutig"/>
    <x v="1"/>
    <s v="Produkte"/>
    <s v="BUs"/>
    <s v="Symptome"/>
    <s v="L2"/>
    <s v="Diverses"/>
    <n v="10"/>
  </r>
  <r>
    <x v="5"/>
    <n v="78"/>
    <x v="36"/>
    <s v="Diverses"/>
    <s v="Diverses"/>
    <x v="3"/>
    <x v="17"/>
    <s v="nicht eindeutig"/>
    <x v="1"/>
    <s v="Produkte"/>
    <s v="BUs"/>
    <s v="Symptome"/>
    <s v="Bu2"/>
    <s v="Diverses"/>
    <n v="10"/>
  </r>
  <r>
    <x v="0"/>
    <n v="18"/>
    <x v="36"/>
    <s v="Rohware"/>
    <s v="Cheddar Matured"/>
    <x v="0"/>
    <x v="36"/>
    <s v="-"/>
    <x v="1"/>
    <s v="Produkte"/>
    <s v="BUs"/>
    <s v="Symptome"/>
    <s v="RWV"/>
    <s v="Cheddar Matured"/>
    <n v="12"/>
  </r>
  <r>
    <x v="0"/>
    <n v="304"/>
    <x v="36"/>
    <s v="Rohware"/>
    <s v="Cheddar Matured"/>
    <x v="0"/>
    <x v="36"/>
    <s v="-"/>
    <x v="1"/>
    <s v="Produkte"/>
    <s v="BUs"/>
    <s v="Symptome"/>
    <s v="RWV"/>
    <s v="Cheddar Matured"/>
    <n v="12"/>
  </r>
  <r>
    <x v="2"/>
    <n v="72"/>
    <x v="36"/>
    <s v="Vorschmelz"/>
    <s v="VS RW Schinken mit Rind"/>
    <x v="0"/>
    <x v="16"/>
    <s v="wurde nicht eingesetzt"/>
    <x v="1"/>
    <s v="Produkte"/>
    <s v="BUs"/>
    <s v="Symptome"/>
    <s v="Bu3"/>
    <n v="29600017"/>
    <n v="12"/>
  </r>
  <r>
    <x v="0"/>
    <n v="22"/>
    <x v="36"/>
    <s v="ABS"/>
    <s v="ABS Gouda 48% OGT"/>
    <x v="1"/>
    <x v="39"/>
    <s v="guter Zustand"/>
    <x v="1"/>
    <s v="Produkte"/>
    <s v="BUs"/>
    <s v="Symptome"/>
    <s v="Schmelze"/>
    <n v="29500816"/>
    <n v="22"/>
  </r>
  <r>
    <x v="2"/>
    <n v="275"/>
    <x v="36"/>
    <s v="RW"/>
    <s v="RS natur gourmet"/>
    <x v="0"/>
    <x v="16"/>
    <s v="wurde nicht eingesetzt"/>
    <x v="1"/>
    <s v="Produkte"/>
    <s v="BUs"/>
    <s v="Symptome"/>
    <s v="Bu3"/>
    <s v="RS natur gourmet"/>
    <n v="12"/>
  </r>
  <r>
    <x v="1"/>
    <n v="9"/>
    <x v="36"/>
    <s v="ABS"/>
    <s v="ABS BRUSCHETTA"/>
    <x v="4"/>
    <x v="23"/>
    <s v="&lt;300kg/Monat"/>
    <x v="1"/>
    <s v="Produkte"/>
    <s v="BUs"/>
    <s v="Symptome"/>
    <s v="L21"/>
    <n v="29501029"/>
    <n v="61"/>
  </r>
  <r>
    <x v="1"/>
    <n v="16"/>
    <x v="36"/>
    <s v="ABS"/>
    <s v="ABS MEDI-KRÄUK"/>
    <x v="4"/>
    <x v="23"/>
    <s v="&lt;500kg/Monat"/>
    <x v="1"/>
    <s v="Produkte"/>
    <s v="BUs"/>
    <s v="Symptome"/>
    <s v="L21"/>
    <n v="29500886"/>
    <n v="61"/>
  </r>
  <r>
    <x v="0"/>
    <n v="16"/>
    <x v="36"/>
    <s v="ABS"/>
    <s v="ABS GOU VAKU-OGT"/>
    <x v="1"/>
    <x v="39"/>
    <s v="Luftzieher, aber trotzdem guter Zustand"/>
    <x v="1"/>
    <s v="Produkte"/>
    <s v="BUs"/>
    <s v="Symptome"/>
    <s v="Schmelze"/>
    <n v="49500034"/>
    <n v="22"/>
  </r>
  <r>
    <x v="0"/>
    <n v="44"/>
    <x v="36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0"/>
    <n v="46"/>
    <x v="36"/>
    <s v="Vorschmelz"/>
    <s v="VOS-ABS ENTSORGUNG"/>
    <x v="1"/>
    <x v="7"/>
    <s v="keine Verwendung möglich"/>
    <x v="1"/>
    <s v="Produkte"/>
    <s v="BUs"/>
    <s v="Symptome"/>
    <s v="RWV"/>
    <n v="29500917"/>
    <n v="22"/>
  </r>
  <r>
    <x v="1"/>
    <n v="24"/>
    <x v="36"/>
    <s v="Diverses"/>
    <s v="Diverses"/>
    <x v="3"/>
    <x v="17"/>
    <s v="nicht eindeutig"/>
    <x v="1"/>
    <s v="Produkte"/>
    <s v="BUs"/>
    <s v="Symptome"/>
    <s v="Bu4"/>
    <s v="Diverses"/>
    <n v="10"/>
  </r>
  <r>
    <x v="2"/>
    <n v="10"/>
    <x v="36"/>
    <s v="ABS"/>
    <s v="Div. Zipfel, Endstücke"/>
    <x v="3"/>
    <x v="17"/>
    <s v="nicht eindeutig"/>
    <x v="1"/>
    <s v="Produkte"/>
    <s v="BUs"/>
    <s v="Symptome"/>
    <s v="L3"/>
    <s v="Div. Zipfel, Endstücke"/>
    <n v="10"/>
  </r>
  <r>
    <x v="2"/>
    <n v="18"/>
    <x v="36"/>
    <s v="Rest"/>
    <s v="Reste Zipfel"/>
    <x v="4"/>
    <x v="29"/>
    <s v="Reste von Würste beim Köpfen"/>
    <x v="1"/>
    <s v="Produkte"/>
    <s v="BUs"/>
    <s v="Symptome"/>
    <s v="WVP"/>
    <s v="Reste Zipfel"/>
    <n v="61"/>
  </r>
  <r>
    <x v="0"/>
    <n v="15"/>
    <x v="36"/>
    <s v="Vorschmelz"/>
    <s v="VOS URW-NATUR-EXTRA"/>
    <x v="0"/>
    <x v="0"/>
    <s v="MHD abgelaufen"/>
    <x v="1"/>
    <s v="Produkte"/>
    <s v="BUs"/>
    <s v="Symptome"/>
    <s v="RWV"/>
    <n v="29500947"/>
    <n v="12"/>
  </r>
  <r>
    <x v="4"/>
    <n v="20"/>
    <x v="37"/>
    <s v="Rest"/>
    <s v="SKZ Ammerland Block"/>
    <x v="2"/>
    <x v="4"/>
    <s v="Laborprobe"/>
    <x v="1"/>
    <s v="Produkte"/>
    <s v="BUs"/>
    <s v="Symptome"/>
    <s v="Labor"/>
    <s v="SKZ Ammerland Block"/>
    <n v="70"/>
  </r>
  <r>
    <x v="4"/>
    <n v="10"/>
    <x v="37"/>
    <s v="Qualitätssicherung"/>
    <s v="Laborproben"/>
    <x v="2"/>
    <x v="4"/>
    <s v="Laborprobe"/>
    <x v="1"/>
    <s v="Produkte"/>
    <s v="BUs"/>
    <s v="Symptome"/>
    <s v="Labor"/>
    <s v="Laborproben"/>
    <n v="70"/>
  </r>
  <r>
    <x v="4"/>
    <n v="70"/>
    <x v="37"/>
    <s v="Qualitätssicherung"/>
    <s v="Laborproben"/>
    <x v="2"/>
    <x v="14"/>
    <s v="Rückstellproben"/>
    <x v="1"/>
    <s v="Produkte"/>
    <s v="BUs"/>
    <s v="Symptome"/>
    <s v="Labor"/>
    <s v="Laborproben"/>
    <n v="70"/>
  </r>
  <r>
    <x v="4"/>
    <n v="14"/>
    <x v="2"/>
    <s v="Diverses"/>
    <s v="Diverses"/>
    <x v="2"/>
    <x v="11"/>
    <s v="-"/>
    <x v="2"/>
    <s v="Produkte"/>
    <s v="BUs"/>
    <s v="Symptome"/>
    <s v="QM"/>
    <s v="Diverses"/>
    <n v="70"/>
  </r>
  <r>
    <x v="2"/>
    <n v="22"/>
    <x v="36"/>
    <s v="ABS"/>
    <s v="Div. Zipfel, Endstücke"/>
    <x v="3"/>
    <x v="17"/>
    <s v="nicht eindeutig"/>
    <x v="1"/>
    <s v="Produkte"/>
    <s v="BUs"/>
    <s v="Symptome"/>
    <s v="Bu3"/>
    <s v="Div. Zipfel, Endstücke"/>
    <n v="10"/>
  </r>
  <r>
    <x v="4"/>
    <n v="93"/>
    <x v="2"/>
    <s v="Diverses"/>
    <s v="Diverses"/>
    <x v="2"/>
    <x v="14"/>
    <s v="-"/>
    <x v="2"/>
    <s v="Produkte"/>
    <s v="BUs"/>
    <s v="Symptome"/>
    <s v="Labor"/>
    <s v="Diverses"/>
    <n v="70"/>
  </r>
  <r>
    <x v="0"/>
    <n v="28"/>
    <x v="2"/>
    <s v="Vorschmelz"/>
    <s v="VOS-ABS ENTSORGUNG"/>
    <x v="1"/>
    <x v="7"/>
    <s v="-"/>
    <x v="2"/>
    <s v="Produkte"/>
    <s v="BUs"/>
    <s v="Symptome"/>
    <s v="RWV"/>
    <n v="29500917"/>
    <n v="22"/>
  </r>
  <r>
    <x v="4"/>
    <n v="26"/>
    <x v="2"/>
    <s v="Diverses"/>
    <s v="Diverses"/>
    <x v="2"/>
    <x v="18"/>
    <s v="Einwaage Labor"/>
    <x v="2"/>
    <s v="Produkte"/>
    <s v="BUs"/>
    <s v="Symptome"/>
    <s v="Labor"/>
    <s v="Diverses"/>
    <n v="70"/>
  </r>
  <r>
    <x v="4"/>
    <n v="49.7"/>
    <x v="2"/>
    <s v="Diverses"/>
    <s v="Diverses"/>
    <x v="2"/>
    <x v="14"/>
    <s v="-"/>
    <x v="2"/>
    <s v="Produkte"/>
    <s v="BUs"/>
    <s v="Symptome"/>
    <s v="Labor"/>
    <s v="Diverses"/>
    <n v="70"/>
  </r>
  <r>
    <x v="2"/>
    <n v="65"/>
    <x v="2"/>
    <s v="Diverses"/>
    <s v="Diverses"/>
    <x v="0"/>
    <x v="34"/>
    <s v="-"/>
    <x v="2"/>
    <s v="Produkte"/>
    <s v="BUs"/>
    <s v="Symptome"/>
    <s v="L16"/>
    <s v="Diverses"/>
    <n v="12"/>
  </r>
  <r>
    <x v="2"/>
    <n v="50"/>
    <x v="36"/>
    <s v="Vorschmelz"/>
    <s v="Wallnusstraum"/>
    <x v="3"/>
    <x v="17"/>
    <s v="nicht eindeutig"/>
    <x v="1"/>
    <s v="Produkte"/>
    <s v="BUs"/>
    <s v="Symptome"/>
    <s v="Bu3"/>
    <s v="Wallnusstraum"/>
    <n v="10"/>
  </r>
  <r>
    <x v="2"/>
    <n v="12"/>
    <x v="36"/>
    <s v="RW"/>
    <s v="Natur"/>
    <x v="3"/>
    <x v="17"/>
    <s v="nicht eindeutig"/>
    <x v="1"/>
    <s v="Produkte"/>
    <s v="BUs"/>
    <s v="Symptome"/>
    <s v="L1"/>
    <s v="Natur"/>
    <n v="10"/>
  </r>
  <r>
    <x v="0"/>
    <n v="20"/>
    <x v="2"/>
    <s v="Diverses"/>
    <s v="Diverses"/>
    <x v="3"/>
    <x v="38"/>
    <s v="-"/>
    <x v="2"/>
    <s v="Produkte"/>
    <s v="BUs"/>
    <s v="Symptome"/>
    <s v="Abfüllung"/>
    <s v="Diverses"/>
    <n v="31"/>
  </r>
  <r>
    <x v="0"/>
    <n v="21"/>
    <x v="2"/>
    <s v="RW"/>
    <s v="RW"/>
    <x v="1"/>
    <x v="7"/>
    <s v="-"/>
    <x v="2"/>
    <s v="Produkte"/>
    <s v="BUs"/>
    <s v="Symptome"/>
    <s v="RWV"/>
    <s v="RW"/>
    <n v="22"/>
  </r>
  <r>
    <x v="2"/>
    <n v="9"/>
    <x v="2"/>
    <s v="RW"/>
    <s v="RW natur"/>
    <x v="0"/>
    <x v="2"/>
    <s v="VOS &gt; Einsatz"/>
    <x v="2"/>
    <s v="Produkte"/>
    <s v="BUs"/>
    <s v="Symptome"/>
    <s v="WVP"/>
    <s v="RW natur"/>
    <n v="12"/>
  </r>
  <r>
    <x v="0"/>
    <n v="75"/>
    <x v="2"/>
    <s v="Vorschmelz"/>
    <s v="VOS URW-SCHI-NAT"/>
    <x v="0"/>
    <x v="0"/>
    <s v="-"/>
    <x v="2"/>
    <s v="Produkte"/>
    <s v="BUs"/>
    <s v="Symptome"/>
    <s v="Schmelze"/>
    <n v="29500945"/>
    <n v="12"/>
  </r>
  <r>
    <x v="2"/>
    <n v="117"/>
    <x v="2"/>
    <s v="ABS"/>
    <s v="ABS CHED-PF-KRÄUK gemis"/>
    <x v="4"/>
    <x v="40"/>
    <s v="-"/>
    <x v="2"/>
    <s v="Produkte"/>
    <s v="BUs"/>
    <s v="Symptome"/>
    <s v="L33"/>
    <n v="29501003"/>
    <n v="61"/>
  </r>
  <r>
    <x v="2"/>
    <n v="29"/>
    <x v="2"/>
    <s v="ABS"/>
    <s v="ABS CHED-ROT MIT ß-CARO"/>
    <x v="4"/>
    <x v="40"/>
    <s v="-"/>
    <x v="2"/>
    <s v="Produkte"/>
    <s v="BUs"/>
    <s v="Symptome"/>
    <s v="L33"/>
    <n v="29501032"/>
    <n v="61"/>
  </r>
  <r>
    <x v="2"/>
    <n v="11"/>
    <x v="36"/>
    <s v="Diverses"/>
    <s v="Diverses"/>
    <x v="3"/>
    <x v="17"/>
    <s v="nicht eindeutig"/>
    <x v="1"/>
    <s v="Produkte"/>
    <s v="BUs"/>
    <s v="Symptome"/>
    <s v="L33"/>
    <s v="Diverses"/>
    <n v="10"/>
  </r>
  <r>
    <x v="3"/>
    <n v="684"/>
    <x v="2"/>
    <s v="ABS"/>
    <s v="Abschnitte Landkäse Ber"/>
    <x v="0"/>
    <x v="28"/>
    <s v="-"/>
    <x v="2"/>
    <s v="Produkte"/>
    <s v="BUs"/>
    <s v="Symptome"/>
    <s v="Verkauf"/>
    <n v="59500051"/>
    <n v="12"/>
  </r>
  <r>
    <x v="2"/>
    <n v="641"/>
    <x v="2"/>
    <s v="Vorschmelz"/>
    <s v="VOS Räucher Natur Natri"/>
    <x v="0"/>
    <x v="33"/>
    <s v="-"/>
    <x v="2"/>
    <s v="Produkte"/>
    <s v="BUs"/>
    <s v="Symptome"/>
    <s v="BU3"/>
    <n v="29500498"/>
    <n v="12"/>
  </r>
  <r>
    <x v="2"/>
    <n v="547"/>
    <x v="2"/>
    <s v="Vorschmelz"/>
    <s v="VOS Räucher Vorschmelzr"/>
    <x v="0"/>
    <x v="16"/>
    <s v="Fehlproduktion/unterbefüllt"/>
    <x v="2"/>
    <s v="Produkte"/>
    <s v="BUs"/>
    <s v="Symptome"/>
    <s v="BU3"/>
    <n v="29500565"/>
    <n v="12"/>
  </r>
  <r>
    <x v="2"/>
    <n v="1266"/>
    <x v="2"/>
    <s v="Vorschmelz"/>
    <s v="VOS RW-NATUR-EXTRA-VAKU"/>
    <x v="0"/>
    <x v="2"/>
    <s v="-"/>
    <x v="2"/>
    <s v="Produkte"/>
    <s v="BUs"/>
    <s v="Symptome"/>
    <s v="BU3"/>
    <n v="49500147"/>
    <n v="12"/>
  </r>
  <r>
    <x v="2"/>
    <n v="289"/>
    <x v="2"/>
    <s v="Vorschmelz"/>
    <s v="VOS GRW-NATUR-VAKU / Er"/>
    <x v="0"/>
    <x v="2"/>
    <s v="-"/>
    <x v="2"/>
    <s v="Produkte"/>
    <s v="BUs"/>
    <s v="Symptome"/>
    <s v="BU3"/>
    <n v="49500143"/>
    <n v="12"/>
  </r>
  <r>
    <x v="4"/>
    <n v="4"/>
    <x v="2"/>
    <s v="Qualitätssicherung"/>
    <s v="Laborproben"/>
    <x v="2"/>
    <x v="4"/>
    <s v="-"/>
    <x v="2"/>
    <s v="Produkte"/>
    <s v="BUs"/>
    <s v="Symptome"/>
    <s v="Labor"/>
    <s v="Laborproben"/>
    <n v="70"/>
  </r>
  <r>
    <x v="2"/>
    <n v="386"/>
    <x v="2"/>
    <s v="Vorschmelz"/>
    <s v="VOS GRW-SCHI-NAT ENDSTÜ"/>
    <x v="0"/>
    <x v="41"/>
    <s v="-"/>
    <x v="2"/>
    <s v="Produkte"/>
    <s v="BUs"/>
    <s v="Symptome"/>
    <s v="BU3"/>
    <n v="29501070"/>
    <n v="12"/>
  </r>
  <r>
    <x v="2"/>
    <n v="178"/>
    <x v="2"/>
    <s v="Vorschmelz"/>
    <s v="VOS Räucher Schinken Vo"/>
    <x v="0"/>
    <x v="41"/>
    <s v="-"/>
    <x v="2"/>
    <s v="Produkte"/>
    <s v="BUs"/>
    <s v="Symptome"/>
    <s v="BU3"/>
    <n v="29500528"/>
    <n v="12"/>
  </r>
  <r>
    <x v="2"/>
    <n v="195"/>
    <x v="2"/>
    <s v="Vorschmelz"/>
    <s v="VOS RW BUN-PF"/>
    <x v="0"/>
    <x v="41"/>
    <s v="-"/>
    <x v="2"/>
    <s v="Produkte"/>
    <s v="BUs"/>
    <s v="Symptome"/>
    <s v="BU3"/>
    <n v="29501055"/>
    <n v="12"/>
  </r>
  <r>
    <x v="0"/>
    <n v="62"/>
    <x v="2"/>
    <s v="Vorschmelz"/>
    <s v="VOS-ABS ENTSORGUNG"/>
    <x v="1"/>
    <x v="7"/>
    <s v="-"/>
    <x v="2"/>
    <s v="Produkte"/>
    <s v="BUs"/>
    <s v="Symptome"/>
    <s v="RWV"/>
    <n v="29500917"/>
    <n v="22"/>
  </r>
  <r>
    <x v="1"/>
    <n v="13"/>
    <x v="2"/>
    <s v="ABS"/>
    <s v="ABS Whisky-Nuts"/>
    <x v="4"/>
    <x v="36"/>
    <s v="-"/>
    <x v="2"/>
    <s v="Produkte"/>
    <s v="BUs"/>
    <s v="Symptome"/>
    <s v="BU4"/>
    <n v="29501009"/>
    <n v="61"/>
  </r>
  <r>
    <x v="1"/>
    <n v="15"/>
    <x v="2"/>
    <s v="ABS"/>
    <s v="ABS BLU-FOU"/>
    <x v="4"/>
    <x v="36"/>
    <s v="-"/>
    <x v="2"/>
    <s v="Produkte"/>
    <s v="BUs"/>
    <s v="Symptome"/>
    <s v="BU4"/>
    <n v="29500892"/>
    <n v="61"/>
  </r>
  <r>
    <x v="1"/>
    <n v="6"/>
    <x v="2"/>
    <s v="ABS"/>
    <s v="ABS KELLERGEIST"/>
    <x v="4"/>
    <x v="36"/>
    <s v="-"/>
    <x v="2"/>
    <s v="Produkte"/>
    <s v="BUs"/>
    <s v="Symptome"/>
    <s v="BU4"/>
    <n v="29501028"/>
    <n v="61"/>
  </r>
  <r>
    <x v="1"/>
    <n v="9"/>
    <x v="2"/>
    <s v="ABS"/>
    <s v="ABS SCH-PAUL"/>
    <x v="4"/>
    <x v="36"/>
    <s v="-"/>
    <x v="2"/>
    <s v="Produkte"/>
    <s v="BUs"/>
    <s v="Symptome"/>
    <s v="BU4"/>
    <n v="29500906"/>
    <n v="61"/>
  </r>
  <r>
    <x v="1"/>
    <n v="2"/>
    <x v="2"/>
    <s v="ABS"/>
    <s v="ABS ZIEGE-GOU"/>
    <x v="4"/>
    <x v="36"/>
    <s v="-"/>
    <x v="2"/>
    <s v="Produkte"/>
    <s v="BUs"/>
    <s v="Symptome"/>
    <s v="BU4"/>
    <n v="29500887"/>
    <n v="61"/>
  </r>
  <r>
    <x v="1"/>
    <n v="432"/>
    <x v="2"/>
    <s v="ABS"/>
    <s v="ABS CAMBOZOLA"/>
    <x v="4"/>
    <x v="36"/>
    <s v="-"/>
    <x v="2"/>
    <s v="Produkte"/>
    <s v="BUs"/>
    <s v="Symptome"/>
    <s v="BU4"/>
    <n v="29501023"/>
    <n v="61"/>
  </r>
  <r>
    <x v="0"/>
    <n v="97.5"/>
    <x v="36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1"/>
    <n v="12"/>
    <x v="2"/>
    <s v="ABS"/>
    <s v="ABS Unser Blütenkäse"/>
    <x v="4"/>
    <x v="36"/>
    <s v="-"/>
    <x v="2"/>
    <s v="Produkte"/>
    <s v="BUs"/>
    <s v="Symptome"/>
    <s v="BU4"/>
    <n v="29500910"/>
    <n v="61"/>
  </r>
  <r>
    <x v="1"/>
    <n v="20"/>
    <x v="2"/>
    <s v="Vorschmelz"/>
    <s v="VOS WAL-THEKE"/>
    <x v="4"/>
    <x v="23"/>
    <s v="-"/>
    <x v="2"/>
    <s v="Produkte"/>
    <s v="BUs"/>
    <s v="Symptome"/>
    <s v="L22"/>
    <n v="29501020"/>
    <n v="61"/>
  </r>
  <r>
    <x v="2"/>
    <n v="8"/>
    <x v="2"/>
    <s v="Rest"/>
    <s v="Reste Zipfel"/>
    <x v="4"/>
    <x v="29"/>
    <s v="-"/>
    <x v="2"/>
    <s v="Produkte"/>
    <s v="BUs"/>
    <s v="Symptome"/>
    <s v="WVP"/>
    <s v="Reste Zipfel"/>
    <n v="61"/>
  </r>
  <r>
    <x v="0"/>
    <n v="97"/>
    <x v="2"/>
    <s v="Vorschmelz"/>
    <s v="VOS SKZ-GOU"/>
    <x v="0"/>
    <x v="0"/>
    <s v="-"/>
    <x v="2"/>
    <s v="Produkte"/>
    <s v="BUs"/>
    <s v="Symptome"/>
    <s v="Abfüllung"/>
    <n v="29500918"/>
    <n v="12"/>
  </r>
  <r>
    <x v="0"/>
    <n v="484"/>
    <x v="36"/>
    <s v="Diverses"/>
    <s v="Diverses aus Abfüllung"/>
    <x v="3"/>
    <x v="17"/>
    <s v="nicht eindeutig"/>
    <x v="1"/>
    <s v="Produkte"/>
    <s v="BUs"/>
    <s v="Symptome"/>
    <s v="Abfüllung"/>
    <s v="Diverses aus Abfüllung"/>
    <n v="10"/>
  </r>
  <r>
    <x v="0"/>
    <n v="33"/>
    <x v="2"/>
    <s v="Vorschmelz"/>
    <s v="VOS URW-GRS-KRÄU OGT"/>
    <x v="0"/>
    <x v="6"/>
    <s v="Produktion unregelmäßig"/>
    <x v="2"/>
    <s v="Produkte"/>
    <s v="BUs"/>
    <s v="Symptome"/>
    <s v="Abfüllung"/>
    <n v="29500939"/>
    <n v="12"/>
  </r>
  <r>
    <x v="0"/>
    <n v="52"/>
    <x v="2"/>
    <s v="Vorschmelz"/>
    <s v="VOS URW-JALA-NAT"/>
    <x v="0"/>
    <x v="0"/>
    <s v="-"/>
    <x v="2"/>
    <s v="Produkte"/>
    <s v="BUs"/>
    <s v="Symptome"/>
    <s v="Abfüllung"/>
    <n v="29500946"/>
    <n v="12"/>
  </r>
  <r>
    <x v="5"/>
    <n v="15"/>
    <x v="3"/>
    <s v="Rohware"/>
    <s v="Blöcke"/>
    <x v="0"/>
    <x v="12"/>
    <s v="-"/>
    <x v="2"/>
    <s v="Produkte"/>
    <s v="BUs"/>
    <s v="Symptome"/>
    <s v="Bu2"/>
    <s v="Blöcke"/>
    <n v="12"/>
  </r>
  <r>
    <x v="4"/>
    <n v="9.8000000000000007"/>
    <x v="3"/>
    <s v="Diverses"/>
    <s v="Diverses"/>
    <x v="2"/>
    <x v="11"/>
    <s v="-"/>
    <x v="2"/>
    <s v="Produkte"/>
    <s v="BUs"/>
    <s v="Symptome"/>
    <s v="QM"/>
    <s v="Diverses"/>
    <n v="70"/>
  </r>
  <r>
    <x v="4"/>
    <n v="15"/>
    <x v="3"/>
    <s v="Diverses"/>
    <s v="Diverses"/>
    <x v="2"/>
    <x v="4"/>
    <s v="-"/>
    <x v="2"/>
    <s v="Produkte"/>
    <s v="BUs"/>
    <s v="Symptome"/>
    <s v="Labor"/>
    <s v="Diverses"/>
    <n v="70"/>
  </r>
  <r>
    <x v="2"/>
    <n v="47"/>
    <x v="2"/>
    <s v="Diverses"/>
    <s v="Diverses"/>
    <x v="3"/>
    <x v="17"/>
    <s v="-"/>
    <x v="2"/>
    <s v="Produkte"/>
    <s v="BUs"/>
    <s v="Symptome"/>
    <s v="L16"/>
    <s v="Diverses"/>
    <n v="10"/>
  </r>
  <r>
    <x v="2"/>
    <n v="22"/>
    <x v="2"/>
    <s v="ABS"/>
    <s v="Walnusstraum"/>
    <x v="3"/>
    <x v="17"/>
    <s v="-"/>
    <x v="2"/>
    <s v="Produkte"/>
    <s v="BUs"/>
    <s v="Symptome"/>
    <s v="BU3"/>
    <s v="Walnusstraum"/>
    <n v="10"/>
  </r>
  <r>
    <x v="0"/>
    <n v="180"/>
    <x v="2"/>
    <s v="Diverses"/>
    <s v="Diverses"/>
    <x v="3"/>
    <x v="17"/>
    <s v="-"/>
    <x v="2"/>
    <s v="Produkte"/>
    <s v="BUs"/>
    <s v="Symptome"/>
    <s v="Abfüllung"/>
    <s v="Diverses"/>
    <n v="10"/>
  </r>
  <r>
    <x v="0"/>
    <n v="77.599999999999994"/>
    <x v="3"/>
    <s v="Vorschmelz"/>
    <s v="VS Schinken geschält"/>
    <x v="0"/>
    <x v="0"/>
    <s v="-"/>
    <x v="2"/>
    <s v="Produkte"/>
    <s v="BUs"/>
    <s v="Symptome"/>
    <s v="Schmelze"/>
    <n v="29600025"/>
    <n v="12"/>
  </r>
  <r>
    <x v="5"/>
    <n v="86"/>
    <x v="2"/>
    <s v="Diverses"/>
    <s v="Diverses"/>
    <x v="3"/>
    <x v="17"/>
    <s v="-"/>
    <x v="2"/>
    <s v="Produkte"/>
    <s v="BUs"/>
    <s v="Symptome"/>
    <s v="BU2"/>
    <s v="Diverses"/>
    <n v="10"/>
  </r>
  <r>
    <x v="2"/>
    <n v="82"/>
    <x v="2"/>
    <s v="RW"/>
    <s v="RW Natur"/>
    <x v="3"/>
    <x v="17"/>
    <s v="-"/>
    <x v="2"/>
    <s v="Produkte"/>
    <s v="BUs"/>
    <s v="Symptome"/>
    <s v="L9"/>
    <s v="RW Natur"/>
    <n v="10"/>
  </r>
  <r>
    <x v="0"/>
    <n v="24"/>
    <x v="3"/>
    <s v="Vorschmelz"/>
    <s v="VOS GRW-CHILI-NAT ZIPFE"/>
    <x v="0"/>
    <x v="0"/>
    <s v="-"/>
    <x v="2"/>
    <s v="Produkte"/>
    <s v="BUs"/>
    <s v="Symptome"/>
    <s v="Schmelze"/>
    <n v="29501078"/>
    <n v="12"/>
  </r>
  <r>
    <x v="0"/>
    <n v="31"/>
    <x v="3"/>
    <s v="Rohware"/>
    <s v="Mozzarella"/>
    <x v="1"/>
    <x v="13"/>
    <s v="-"/>
    <x v="2"/>
    <s v="Produkte"/>
    <s v="BUs"/>
    <s v="Symptome"/>
    <s v="Schmelze"/>
    <s v="Mozzarella"/>
    <n v="22"/>
  </r>
  <r>
    <x v="0"/>
    <n v="56"/>
    <x v="3"/>
    <s v="Fertigware"/>
    <s v="Creme Noblesse"/>
    <x v="1"/>
    <x v="42"/>
    <s v="-"/>
    <x v="2"/>
    <s v="Produkte"/>
    <s v="BUs"/>
    <s v="Symptome"/>
    <s v="Abfüllung"/>
    <s v="Creme Noblesse"/>
    <n v="40"/>
  </r>
  <r>
    <x v="2"/>
    <n v="78.599999999999994"/>
    <x v="3"/>
    <s v="Diverses"/>
    <s v="Diverses"/>
    <x v="3"/>
    <x v="17"/>
    <s v="-"/>
    <x v="2"/>
    <s v="Produkte"/>
    <s v="BUs"/>
    <s v="Symptome"/>
    <s v="L9"/>
    <s v="Diverses"/>
    <n v="10"/>
  </r>
  <r>
    <x v="5"/>
    <n v="86"/>
    <x v="3"/>
    <s v="Diverses"/>
    <s v="Diverses"/>
    <x v="3"/>
    <x v="17"/>
    <s v="-"/>
    <x v="2"/>
    <s v="Produkte"/>
    <s v="BUs"/>
    <s v="Symptome"/>
    <s v="BU2"/>
    <s v="Diverses"/>
    <n v="10"/>
  </r>
  <r>
    <x v="4"/>
    <n v="80"/>
    <x v="3"/>
    <s v="Diverses"/>
    <s v="Diverses"/>
    <x v="2"/>
    <x v="4"/>
    <s v="-"/>
    <x v="2"/>
    <s v="Produkte"/>
    <s v="BUs"/>
    <s v="Symptome"/>
    <s v="Labor"/>
    <s v="Diverses"/>
    <n v="70"/>
  </r>
  <r>
    <x v="0"/>
    <n v="36.200000000000003"/>
    <x v="3"/>
    <s v="ABS"/>
    <s v="Div. Zipfel, Endstücke"/>
    <x v="0"/>
    <x v="0"/>
    <s v="-"/>
    <x v="2"/>
    <s v="Produkte"/>
    <s v="BUs"/>
    <s v="Symptome"/>
    <s v="Schmelze"/>
    <s v="Div. Zipfel, Endstücke"/>
    <n v="12"/>
  </r>
  <r>
    <x v="1"/>
    <n v="325"/>
    <x v="3"/>
    <s v="ABS"/>
    <s v="ABS BLU-FOU-VAKU"/>
    <x v="0"/>
    <x v="41"/>
    <s v="-"/>
    <x v="2"/>
    <s v="Produkte"/>
    <s v="BUs"/>
    <s v="Symptome"/>
    <s v="BU4"/>
    <n v="49500196"/>
    <n v="12"/>
  </r>
  <r>
    <x v="4"/>
    <n v="6.8"/>
    <x v="3"/>
    <s v="Diverses"/>
    <s v="Diverses"/>
    <x v="2"/>
    <x v="4"/>
    <s v="-"/>
    <x v="2"/>
    <s v="Produkte"/>
    <s v="BUs"/>
    <s v="Symptome"/>
    <s v="Labor"/>
    <s v="Diverses"/>
    <n v="70"/>
  </r>
  <r>
    <x v="0"/>
    <n v="49"/>
    <x v="3"/>
    <s v="Vorschmelz"/>
    <s v="VOS-ABS ENTSORGUNG"/>
    <x v="1"/>
    <x v="7"/>
    <s v="-"/>
    <x v="2"/>
    <s v="Produkte"/>
    <s v="BUs"/>
    <s v="Symptome"/>
    <s v="RWV"/>
    <n v="29500917"/>
    <n v="22"/>
  </r>
  <r>
    <x v="4"/>
    <n v="7.5"/>
    <x v="3"/>
    <s v="Diverses"/>
    <s v="Diverses"/>
    <x v="2"/>
    <x v="11"/>
    <s v="-"/>
    <x v="2"/>
    <s v="Produkte"/>
    <s v="BUs"/>
    <s v="Symptome"/>
    <s v="QM"/>
    <s v="Diverses"/>
    <n v="70"/>
  </r>
  <r>
    <x v="0"/>
    <n v="61"/>
    <x v="3"/>
    <s v="Vorschmelz"/>
    <s v="VOS-ABS ENTSORGUNG"/>
    <x v="1"/>
    <x v="7"/>
    <s v="-"/>
    <x v="2"/>
    <s v="Produkte"/>
    <s v="BUs"/>
    <s v="Symptome"/>
    <s v="RWV"/>
    <n v="29500917"/>
    <n v="22"/>
  </r>
  <r>
    <x v="2"/>
    <n v="10"/>
    <x v="3"/>
    <s v="Diverses"/>
    <s v="Diverses"/>
    <x v="3"/>
    <x v="17"/>
    <s v="-"/>
    <x v="2"/>
    <s v="Produkte"/>
    <s v="BUs"/>
    <s v="Symptome"/>
    <s v="BU3"/>
    <s v="Diverses"/>
    <n v="10"/>
  </r>
  <r>
    <x v="3"/>
    <n v="20"/>
    <x v="3"/>
    <s v="Fertigware"/>
    <s v="Räu-End"/>
    <x v="0"/>
    <x v="28"/>
    <s v="-"/>
    <x v="2"/>
    <s v="Produkte"/>
    <s v="BUs"/>
    <s v="Symptome"/>
    <s v="Verkauf"/>
    <s v="Räu-End"/>
    <n v="12"/>
  </r>
  <r>
    <x v="2"/>
    <n v="20"/>
    <x v="3"/>
    <s v="Diverses"/>
    <s v="Diverses"/>
    <x v="3"/>
    <x v="17"/>
    <s v="-"/>
    <x v="2"/>
    <s v="Produkte"/>
    <s v="BUs"/>
    <s v="Symptome"/>
    <s v="L33"/>
    <s v="Diverses"/>
    <n v="10"/>
  </r>
  <r>
    <x v="2"/>
    <n v="11"/>
    <x v="3"/>
    <s v="Vorschmelz"/>
    <s v="VOS Räucher extra natri"/>
    <x v="3"/>
    <x v="17"/>
    <s v="-"/>
    <x v="2"/>
    <s v="Produkte"/>
    <s v="BUs"/>
    <s v="Symptome"/>
    <s v="L9"/>
    <n v="29500613"/>
    <n v="10"/>
  </r>
  <r>
    <x v="1"/>
    <n v="55"/>
    <x v="3"/>
    <s v="ABS"/>
    <s v="ABS BRIE-PAP"/>
    <x v="4"/>
    <x v="36"/>
    <s v="-"/>
    <x v="2"/>
    <s v="Produkte"/>
    <s v="BUs"/>
    <s v="Symptome"/>
    <s v="Bu4"/>
    <n v="29501101"/>
    <n v="61"/>
  </r>
  <r>
    <x v="1"/>
    <n v="8"/>
    <x v="3"/>
    <s v="ABS"/>
    <s v="ABS PECO"/>
    <x v="4"/>
    <x v="36"/>
    <s v="-"/>
    <x v="2"/>
    <s v="Produkte"/>
    <s v="BUs"/>
    <s v="Symptome"/>
    <s v="Bu4"/>
    <n v="29500891"/>
    <n v="61"/>
  </r>
  <r>
    <x v="1"/>
    <n v="22"/>
    <x v="3"/>
    <s v="ABS"/>
    <s v="ABS GRUY"/>
    <x v="4"/>
    <x v="36"/>
    <s v="-"/>
    <x v="2"/>
    <s v="Produkte"/>
    <s v="BUs"/>
    <s v="Symptome"/>
    <s v="BU4"/>
    <n v="29500908"/>
    <n v="61"/>
  </r>
  <r>
    <x v="1"/>
    <n v="133"/>
    <x v="3"/>
    <s v="ABS"/>
    <s v="ABS OLD-AMSTERDAM"/>
    <x v="4"/>
    <x v="36"/>
    <s v="-"/>
    <x v="2"/>
    <s v="Produkte"/>
    <s v="BUs"/>
    <s v="Symptome"/>
    <s v="Bu4"/>
    <n v="29501039"/>
    <n v="61"/>
  </r>
  <r>
    <x v="0"/>
    <n v="122"/>
    <x v="3"/>
    <s v="Diverses"/>
    <s v="Diverses"/>
    <x v="3"/>
    <x v="17"/>
    <s v="-"/>
    <x v="2"/>
    <s v="Produkte"/>
    <s v="BUs"/>
    <s v="Symptome"/>
    <s v="Strudelline"/>
    <s v="Diverses"/>
    <n v="10"/>
  </r>
  <r>
    <x v="0"/>
    <n v="18"/>
    <x v="3"/>
    <s v="Vorschmelz"/>
    <s v="VOS URW-NATUR-EXTRA"/>
    <x v="0"/>
    <x v="0"/>
    <s v="-"/>
    <x v="2"/>
    <s v="Produkte"/>
    <s v="BUs"/>
    <s v="Symptome"/>
    <s v="RWV"/>
    <n v="29500947"/>
    <n v="12"/>
  </r>
  <r>
    <x v="0"/>
    <n v="23"/>
    <x v="3"/>
    <s v="Vorschmelz"/>
    <s v="VS Chili geschält"/>
    <x v="0"/>
    <x v="0"/>
    <s v="-"/>
    <x v="2"/>
    <s v="Produkte"/>
    <s v="BUs"/>
    <s v="Symptome"/>
    <s v="Schmelze"/>
    <n v="29600027"/>
    <n v="12"/>
  </r>
  <r>
    <x v="2"/>
    <n v="16"/>
    <x v="7"/>
    <s v="ABS"/>
    <s v="ABS Bunter Pfeffer 50%"/>
    <x v="0"/>
    <x v="0"/>
    <s v="-"/>
    <x v="2"/>
    <s v="Produkte"/>
    <s v="BUs"/>
    <s v="Symptome"/>
    <s v="L33"/>
    <n v="29501002"/>
    <n v="12"/>
  </r>
  <r>
    <x v="5"/>
    <n v="15"/>
    <x v="7"/>
    <s v="Rohware"/>
    <s v="Blöcke"/>
    <x v="0"/>
    <x v="16"/>
    <s v="noch verwertbar"/>
    <x v="2"/>
    <s v="Produkte"/>
    <s v="BUs"/>
    <s v="Symptome"/>
    <s v="BU2"/>
    <s v="Blöcke"/>
    <n v="12"/>
  </r>
  <r>
    <x v="2"/>
    <n v="7"/>
    <x v="7"/>
    <s v="Vorschmelz"/>
    <s v="VOS RW-CHILI OGT"/>
    <x v="0"/>
    <x v="0"/>
    <s v="-"/>
    <x v="2"/>
    <s v="Produkte"/>
    <s v="BUs"/>
    <s v="Symptome"/>
    <s v="BU3"/>
    <n v="29500860"/>
    <n v="12"/>
  </r>
  <r>
    <x v="4"/>
    <n v="5.6"/>
    <x v="7"/>
    <s v="Qualitätssicherung"/>
    <s v="Laborproben"/>
    <x v="2"/>
    <x v="4"/>
    <s v="-"/>
    <x v="2"/>
    <s v="Produkte"/>
    <s v="BUs"/>
    <s v="Symptome"/>
    <s v="Labor"/>
    <s v="Laborproben"/>
    <n v="70"/>
  </r>
  <r>
    <x v="0"/>
    <n v="21"/>
    <x v="7"/>
    <s v="Vorschmelz"/>
    <s v="VOS-ABS ENTSORGUNG"/>
    <x v="1"/>
    <x v="7"/>
    <s v="-"/>
    <x v="2"/>
    <s v="Produkte"/>
    <s v="BUs"/>
    <s v="Symptome"/>
    <s v="RWV"/>
    <n v="29500917"/>
    <n v="22"/>
  </r>
  <r>
    <x v="0"/>
    <n v="130"/>
    <x v="7"/>
    <s v="Vorschmelz"/>
    <s v="VOS RW-NATUR-STAUBK-GES"/>
    <x v="0"/>
    <x v="6"/>
    <s v="-"/>
    <x v="2"/>
    <s v="Produkte"/>
    <s v="BUs"/>
    <s v="Symptome"/>
    <s v="Schmelze"/>
    <n v="49500171"/>
    <n v="12"/>
  </r>
  <r>
    <x v="0"/>
    <n v="120"/>
    <x v="7"/>
    <s v="Zipfel, ES ohne Verwendung"/>
    <s v="VOS RW-SCHI ENDSTÜCK 35"/>
    <x v="0"/>
    <x v="43"/>
    <s v="-"/>
    <x v="2"/>
    <s v="Produkte"/>
    <s v="BUs"/>
    <s v="Symptome"/>
    <s v="Schmelze"/>
    <n v="29501067"/>
    <n v="12"/>
  </r>
  <r>
    <x v="1"/>
    <n v="15"/>
    <x v="7"/>
    <s v="ABS"/>
    <s v="ABS BRIE-PAP"/>
    <x v="4"/>
    <x v="36"/>
    <s v="-"/>
    <x v="2"/>
    <s v="Produkte"/>
    <s v="BUs"/>
    <s v="Symptome"/>
    <s v="BU4"/>
    <n v="29501101"/>
    <n v="61"/>
  </r>
  <r>
    <x v="1"/>
    <n v="3"/>
    <x v="7"/>
    <s v="ABS"/>
    <s v="ABS ORANG-PESTO"/>
    <x v="4"/>
    <x v="36"/>
    <s v="-"/>
    <x v="2"/>
    <s v="Produkte"/>
    <s v="BUs"/>
    <s v="Symptome"/>
    <s v="BU4"/>
    <n v="29501030"/>
    <n v="61"/>
  </r>
  <r>
    <x v="1"/>
    <n v="5"/>
    <x v="7"/>
    <s v="ABS"/>
    <s v="ABS MEDI-KRÄUK"/>
    <x v="4"/>
    <x v="36"/>
    <s v="-"/>
    <x v="2"/>
    <s v="Produkte"/>
    <s v="BUs"/>
    <s v="Symptome"/>
    <s v="BU4"/>
    <n v="29500886"/>
    <n v="61"/>
  </r>
  <r>
    <x v="1"/>
    <n v="17"/>
    <x v="7"/>
    <s v="ABS"/>
    <s v="ABS OLD-AMSTERDAM"/>
    <x v="4"/>
    <x v="36"/>
    <s v="-"/>
    <x v="2"/>
    <s v="Produkte"/>
    <s v="BUs"/>
    <s v="Symptome"/>
    <s v="BU4"/>
    <n v="29501039"/>
    <n v="61"/>
  </r>
  <r>
    <x v="1"/>
    <n v="1"/>
    <x v="7"/>
    <s v="ABS"/>
    <s v="ABS BRUSCHETTA"/>
    <x v="4"/>
    <x v="36"/>
    <s v="-"/>
    <x v="2"/>
    <s v="Produkte"/>
    <s v="BUs"/>
    <s v="Symptome"/>
    <s v="BU4"/>
    <n v="29501029"/>
    <n v="61"/>
  </r>
  <r>
    <x v="1"/>
    <n v="8"/>
    <x v="7"/>
    <s v="ABS"/>
    <s v="ABS GRÜN-PESTO"/>
    <x v="4"/>
    <x v="36"/>
    <s v="-"/>
    <x v="2"/>
    <s v="Produkte"/>
    <s v="BUs"/>
    <s v="Symptome"/>
    <s v="BU4"/>
    <n v="29500952"/>
    <n v="61"/>
  </r>
  <r>
    <x v="1"/>
    <n v="7"/>
    <x v="7"/>
    <s v="ABS"/>
    <s v="ABS SAINT ANDRÉ"/>
    <x v="4"/>
    <x v="36"/>
    <s v="-"/>
    <x v="2"/>
    <s v="Produkte"/>
    <s v="BUs"/>
    <s v="Symptome"/>
    <s v="BU4"/>
    <n v="29501036"/>
    <n v="61"/>
  </r>
  <r>
    <x v="5"/>
    <n v="70"/>
    <x v="3"/>
    <s v="Diverses"/>
    <s v="Diverses"/>
    <x v="3"/>
    <x v="17"/>
    <s v="-"/>
    <x v="2"/>
    <s v="Produkte"/>
    <s v="BUs"/>
    <s v="Symptome"/>
    <s v="Bu2"/>
    <s v="Diverses"/>
    <n v="10"/>
  </r>
  <r>
    <x v="2"/>
    <n v="12"/>
    <x v="3"/>
    <s v="ABS"/>
    <s v="Div. Zipfel, Endstücke"/>
    <x v="3"/>
    <x v="17"/>
    <s v="-"/>
    <x v="2"/>
    <s v="Produkte"/>
    <s v="BUs"/>
    <s v="Symptome"/>
    <s v="Bu3"/>
    <s v="Div. Zipfel, Endstücke"/>
    <n v="10"/>
  </r>
  <r>
    <x v="0"/>
    <n v="405"/>
    <x v="7"/>
    <s v="Diverses"/>
    <s v="Diverses"/>
    <x v="3"/>
    <x v="17"/>
    <s v="-"/>
    <x v="2"/>
    <s v="Produkte"/>
    <s v="BUs"/>
    <s v="Symptome"/>
    <s v="Abfüllung"/>
    <s v="Diverses"/>
    <n v="10"/>
  </r>
  <r>
    <x v="5"/>
    <n v="69.900000000000006"/>
    <x v="7"/>
    <s v="Diverses"/>
    <s v="Diverses"/>
    <x v="3"/>
    <x v="17"/>
    <s v="-"/>
    <x v="2"/>
    <s v="Produkte"/>
    <s v="BUs"/>
    <s v="Symptome"/>
    <s v="BU2"/>
    <s v="Diverses"/>
    <n v="10"/>
  </r>
  <r>
    <x v="2"/>
    <n v="60"/>
    <x v="7"/>
    <s v="ABS"/>
    <s v="ABS Havarti Natur 55%"/>
    <x v="0"/>
    <x v="25"/>
    <s v="-"/>
    <x v="2"/>
    <s v="Produkte"/>
    <s v="BUs"/>
    <s v="Symptome"/>
    <s v="BU3"/>
    <n v="29500719"/>
    <n v="12"/>
  </r>
  <r>
    <x v="0"/>
    <n v="13"/>
    <x v="7"/>
    <s v="Vorschmelz"/>
    <s v="VOS-ABS ENTSORGUNG"/>
    <x v="1"/>
    <x v="7"/>
    <s v="-"/>
    <x v="2"/>
    <s v="Produkte"/>
    <s v="BUs"/>
    <s v="Symptome"/>
    <s v="RWV"/>
    <n v="29500917"/>
    <n v="22"/>
  </r>
  <r>
    <x v="2"/>
    <n v="22"/>
    <x v="7"/>
    <s v="Diverses"/>
    <s v="Diverses"/>
    <x v="3"/>
    <x v="17"/>
    <s v="-"/>
    <x v="2"/>
    <s v="Produkte"/>
    <s v="BUs"/>
    <s v="Symptome"/>
    <s v="L33"/>
    <s v="Diverses"/>
    <n v="10"/>
  </r>
  <r>
    <x v="0"/>
    <n v="6"/>
    <x v="7"/>
    <s v="Vorschmelz"/>
    <s v="VOS-ABS ENTSORGUNG"/>
    <x v="1"/>
    <x v="7"/>
    <s v="-"/>
    <x v="2"/>
    <s v="Produkte"/>
    <s v="BUs"/>
    <s v="Symptome"/>
    <s v="RWV"/>
    <n v="29500917"/>
    <n v="22"/>
  </r>
  <r>
    <x v="4"/>
    <n v="29.2"/>
    <x v="7"/>
    <s v="Diverses"/>
    <s v="Diverses"/>
    <x v="2"/>
    <x v="14"/>
    <s v="-"/>
    <x v="2"/>
    <s v="Produkte"/>
    <s v="BUs"/>
    <s v="Symptome"/>
    <s v="Labor"/>
    <s v="Diverses"/>
    <n v="70"/>
  </r>
  <r>
    <x v="4"/>
    <n v="11"/>
    <x v="7"/>
    <s v="Diverses"/>
    <s v="Diverses"/>
    <x v="2"/>
    <x v="11"/>
    <s v="-"/>
    <x v="2"/>
    <s v="Produkte"/>
    <s v="BUs"/>
    <s v="Symptome"/>
    <s v="QM"/>
    <s v="Diverses"/>
    <n v="70"/>
  </r>
  <r>
    <x v="0"/>
    <n v="25"/>
    <x v="7"/>
    <s v="Vorschmelz"/>
    <s v="VOS-ABS ENTSORGUNG"/>
    <x v="1"/>
    <x v="7"/>
    <s v="-"/>
    <x v="2"/>
    <s v="Produkte"/>
    <s v="BUs"/>
    <s v="Symptome"/>
    <s v="RWV"/>
    <n v="29500917"/>
    <n v="22"/>
  </r>
  <r>
    <x v="4"/>
    <n v="7"/>
    <x v="7"/>
    <s v="Diverses"/>
    <s v="Diverses"/>
    <x v="2"/>
    <x v="14"/>
    <s v="-"/>
    <x v="2"/>
    <s v="Produkte"/>
    <s v="BUs"/>
    <s v="Symptome"/>
    <s v="Labor"/>
    <s v="Diverses"/>
    <n v="70"/>
  </r>
  <r>
    <x v="5"/>
    <n v="49.5"/>
    <x v="12"/>
    <s v="Rohware"/>
    <s v="Blöcke"/>
    <x v="0"/>
    <x v="12"/>
    <s v="-"/>
    <x v="2"/>
    <s v="Produkte"/>
    <s v="BUs"/>
    <s v="Symptome"/>
    <s v="BU2"/>
    <s v="Blöcke"/>
    <n v="12"/>
  </r>
  <r>
    <x v="0"/>
    <n v="22"/>
    <x v="12"/>
    <s v="Vorschmelz"/>
    <s v="VOS mit Walnusskonzentr"/>
    <x v="0"/>
    <x v="0"/>
    <s v="-"/>
    <x v="2"/>
    <s v="Produkte"/>
    <s v="BUs"/>
    <s v="Symptome"/>
    <s v="RWV"/>
    <n v="29500531"/>
    <n v="12"/>
  </r>
  <r>
    <x v="3"/>
    <n v="70"/>
    <x v="12"/>
    <s v="Zipfel, ES ohne Verwendung"/>
    <s v="VOS RW-NUSS-ZIPFEL"/>
    <x v="0"/>
    <x v="3"/>
    <s v="-"/>
    <x v="2"/>
    <s v="Produkte"/>
    <s v="BUs"/>
    <s v="Symptome"/>
    <s v="Verkauf"/>
    <n v="29501073"/>
    <n v="12"/>
  </r>
  <r>
    <x v="0"/>
    <n v="328"/>
    <x v="12"/>
    <s v="RW"/>
    <s v="GRW SCHI-NAT 7,2GK NEUE"/>
    <x v="3"/>
    <x v="20"/>
    <s v="Clip gerissen"/>
    <x v="2"/>
    <s v="Produkte"/>
    <s v="BUs"/>
    <s v="Symptome"/>
    <s v="Abfüllung"/>
    <n v="32000106"/>
    <n v="31"/>
  </r>
  <r>
    <x v="1"/>
    <n v="19.399999999999999"/>
    <x v="7"/>
    <s v="Diverses"/>
    <s v="Diverses"/>
    <x v="3"/>
    <x v="17"/>
    <s v="-"/>
    <x v="2"/>
    <s v="Produkte"/>
    <s v="BUs"/>
    <s v="Symptome"/>
    <s v="Bu4"/>
    <s v="Diverses"/>
    <n v="10"/>
  </r>
  <r>
    <x v="0"/>
    <n v="328"/>
    <x v="12"/>
    <s v="Diverses"/>
    <s v="Diverses"/>
    <x v="3"/>
    <x v="17"/>
    <s v="-"/>
    <x v="2"/>
    <s v="Produkte"/>
    <s v="BUs"/>
    <s v="Symptome"/>
    <s v="Abfüllung"/>
    <s v="Diverses"/>
    <n v="10"/>
  </r>
  <r>
    <x v="1"/>
    <n v="18"/>
    <x v="12"/>
    <s v="Diverses"/>
    <s v="Diverses"/>
    <x v="3"/>
    <x v="17"/>
    <s v="-"/>
    <x v="2"/>
    <s v="Produkte"/>
    <s v="BUs"/>
    <s v="Symptome"/>
    <s v="BU4"/>
    <s v="Diverses"/>
    <n v="10"/>
  </r>
  <r>
    <x v="2"/>
    <n v="16"/>
    <x v="12"/>
    <s v="ABS"/>
    <s v="Div. Zipfel, Endstücke"/>
    <x v="3"/>
    <x v="17"/>
    <s v="-"/>
    <x v="2"/>
    <s v="Produkte"/>
    <s v="BUs"/>
    <s v="Symptome"/>
    <s v="BU3"/>
    <s v="Div. Zipfel, Endstücke"/>
    <n v="10"/>
  </r>
  <r>
    <x v="2"/>
    <n v="17"/>
    <x v="12"/>
    <s v="Diverses"/>
    <s v="Diverses"/>
    <x v="3"/>
    <x v="17"/>
    <s v="-"/>
    <x v="2"/>
    <s v="Produkte"/>
    <s v="BUs"/>
    <s v="Symptome"/>
    <s v="L35"/>
    <s v="Diverses"/>
    <n v="10"/>
  </r>
  <r>
    <x v="2"/>
    <n v="22"/>
    <x v="12"/>
    <s v="Diverses"/>
    <s v="Diverses"/>
    <x v="3"/>
    <x v="17"/>
    <s v="-"/>
    <x v="2"/>
    <s v="Produkte"/>
    <s v="BUs"/>
    <s v="Symptome"/>
    <s v="L11"/>
    <s v="Diverses"/>
    <n v="10"/>
  </r>
  <r>
    <x v="2"/>
    <n v="14"/>
    <x v="12"/>
    <s v="Diverses"/>
    <s v="Diverses"/>
    <x v="3"/>
    <x v="17"/>
    <s v="-"/>
    <x v="2"/>
    <s v="Produkte"/>
    <s v="BUs"/>
    <s v="Symptome"/>
    <s v="L33"/>
    <s v="Diverses"/>
    <n v="10"/>
  </r>
  <r>
    <x v="4"/>
    <n v="45"/>
    <x v="12"/>
    <s v="Diverses"/>
    <s v="Diverses"/>
    <x v="1"/>
    <x v="15"/>
    <s v="-"/>
    <x v="2"/>
    <s v="Produkte"/>
    <s v="BUs"/>
    <s v="Symptome"/>
    <s v="Kantine"/>
    <s v="Diverses"/>
    <n v="22"/>
  </r>
  <r>
    <x v="2"/>
    <n v="10"/>
    <x v="12"/>
    <s v="Diverses"/>
    <s v="Diverses"/>
    <x v="3"/>
    <x v="17"/>
    <s v="-"/>
    <x v="2"/>
    <s v="Produkte"/>
    <s v="BUs"/>
    <s v="Symptome"/>
    <s v="L11"/>
    <s v="Diverses"/>
    <n v="10"/>
  </r>
  <r>
    <x v="5"/>
    <n v="15"/>
    <x v="12"/>
    <s v="Diverses"/>
    <s v="Diverses"/>
    <x v="0"/>
    <x v="12"/>
    <s v="-"/>
    <x v="2"/>
    <s v="Produkte"/>
    <s v="BUs"/>
    <s v="Symptome"/>
    <s v="BU2"/>
    <s v="Diverses"/>
    <n v="12"/>
  </r>
  <r>
    <x v="2"/>
    <n v="436.6"/>
    <x v="12"/>
    <s v="Riemen"/>
    <s v="RIE Bio Gouda Mittelalt"/>
    <x v="0"/>
    <x v="44"/>
    <s v="-"/>
    <x v="2"/>
    <s v="Produkte"/>
    <s v="BUs"/>
    <s v="Symptome"/>
    <s v="L18"/>
    <n v="23500062"/>
    <n v="12"/>
  </r>
  <r>
    <x v="2"/>
    <n v="427"/>
    <x v="12"/>
    <s v="Riemen"/>
    <s v="RIE Bio Gouda Mittelalt"/>
    <x v="0"/>
    <x v="44"/>
    <s v="-"/>
    <x v="2"/>
    <s v="Produkte"/>
    <s v="BUs"/>
    <s v="Symptome"/>
    <s v="L18"/>
    <n v="23500062"/>
    <n v="12"/>
  </r>
  <r>
    <x v="2"/>
    <n v="245"/>
    <x v="12"/>
    <s v="Rohware"/>
    <s v="BLO FRUCHT 5KG * *"/>
    <x v="0"/>
    <x v="44"/>
    <s v="-"/>
    <x v="2"/>
    <s v="Produkte"/>
    <s v="BUs"/>
    <s v="Symptome"/>
    <s v="BU3"/>
    <n v="31000217"/>
    <n v="12"/>
  </r>
  <r>
    <x v="4"/>
    <n v="150"/>
    <x v="12"/>
    <s v="Diverses"/>
    <s v="Diverses"/>
    <x v="2"/>
    <x v="4"/>
    <s v="-"/>
    <x v="2"/>
    <s v="Produkte"/>
    <s v="BUs"/>
    <s v="Symptome"/>
    <s v="Labor"/>
    <s v="Diverses"/>
    <n v="70"/>
  </r>
  <r>
    <x v="2"/>
    <n v="220"/>
    <x v="12"/>
    <s v="Vorschmelz"/>
    <s v="VOS RW-JALA-NAT ENDSTÜC"/>
    <x v="0"/>
    <x v="2"/>
    <s v="-"/>
    <x v="2"/>
    <s v="Produkte"/>
    <s v="BUs"/>
    <s v="Symptome"/>
    <s v="BU3"/>
    <n v="29501081"/>
    <n v="12"/>
  </r>
  <r>
    <x v="2"/>
    <n v="20"/>
    <x v="12"/>
    <s v="Vorschmelz"/>
    <s v="VOS GRW Gartenkräuter 4"/>
    <x v="0"/>
    <x v="0"/>
    <s v="-"/>
    <x v="2"/>
    <s v="Produkte"/>
    <s v="BUs"/>
    <s v="Symptome"/>
    <s v="BU3"/>
    <n v="29500620"/>
    <n v="12"/>
  </r>
  <r>
    <x v="1"/>
    <n v="10"/>
    <x v="12"/>
    <s v="ABS"/>
    <s v="ABS AT-ROTWEIN"/>
    <x v="4"/>
    <x v="36"/>
    <s v="-"/>
    <x v="2"/>
    <s v="Produkte"/>
    <s v="BUs"/>
    <s v="Symptome"/>
    <s v="BU4"/>
    <n v="29501013"/>
    <n v="61"/>
  </r>
  <r>
    <x v="1"/>
    <n v="4.2"/>
    <x v="12"/>
    <s v="Vorschmelz"/>
    <s v="VOS WAL-THEKE"/>
    <x v="3"/>
    <x v="17"/>
    <s v="-"/>
    <x v="2"/>
    <s v="Produkte"/>
    <s v="BUs"/>
    <s v="Symptome"/>
    <s v="L22"/>
    <n v="29501020"/>
    <n v="10"/>
  </r>
  <r>
    <x v="4"/>
    <n v="3"/>
    <x v="15"/>
    <s v="Diverses"/>
    <s v="Diverses"/>
    <x v="1"/>
    <x v="45"/>
    <s v="-"/>
    <x v="2"/>
    <s v="Produkte"/>
    <s v="BUs"/>
    <s v="Symptome"/>
    <s v="Labor"/>
    <s v="Diverses"/>
    <n v="22"/>
  </r>
  <r>
    <x v="4"/>
    <n v="53.6"/>
    <x v="15"/>
    <s v="Diverses"/>
    <s v="Diverses"/>
    <x v="1"/>
    <x v="14"/>
    <s v="-"/>
    <x v="2"/>
    <s v="Produkte"/>
    <s v="BUs"/>
    <s v="Symptome"/>
    <s v="Labor"/>
    <s v="Diverses"/>
    <n v="22"/>
  </r>
  <r>
    <x v="0"/>
    <n v="80"/>
    <x v="15"/>
    <s v="Rest"/>
    <s v="Rinde"/>
    <x v="1"/>
    <x v="36"/>
    <s v="-"/>
    <x v="2"/>
    <s v="Produkte"/>
    <s v="BUs"/>
    <s v="Symptome"/>
    <s v="RWV"/>
    <s v="Rinde"/>
    <n v="60"/>
  </r>
  <r>
    <x v="4"/>
    <n v="15.5"/>
    <x v="15"/>
    <s v="Diverses"/>
    <s v="Diverses"/>
    <x v="1"/>
    <x v="11"/>
    <s v="-"/>
    <x v="2"/>
    <s v="Produkte"/>
    <s v="BUs"/>
    <s v="Symptome"/>
    <s v="QM"/>
    <s v="Diverses"/>
    <n v="22"/>
  </r>
  <r>
    <x v="0"/>
    <n v="28"/>
    <x v="15"/>
    <s v="Vorschmelz"/>
    <s v="VOS-ABS ENTSORGUNG"/>
    <x v="1"/>
    <x v="7"/>
    <s v="-"/>
    <x v="2"/>
    <s v="Produkte"/>
    <s v="BUs"/>
    <s v="Symptome"/>
    <s v="RWV"/>
    <n v="29500917"/>
    <n v="22"/>
  </r>
  <r>
    <x v="2"/>
    <n v="46"/>
    <x v="15"/>
    <s v="RW"/>
    <s v="RW"/>
    <x v="3"/>
    <x v="17"/>
    <s v="-"/>
    <x v="2"/>
    <s v="Produkte"/>
    <s v="BUs"/>
    <s v="Symptome"/>
    <s v="L9"/>
    <s v="RW"/>
    <n v="10"/>
  </r>
  <r>
    <x v="4"/>
    <n v="56"/>
    <x v="15"/>
    <s v="Diverses"/>
    <s v="Diverses"/>
    <x v="1"/>
    <x v="46"/>
    <s v="-"/>
    <x v="2"/>
    <s v="Produkte"/>
    <s v="BUs"/>
    <s v="Symptome"/>
    <s v="Labor"/>
    <s v="Diverses"/>
    <n v="22"/>
  </r>
  <r>
    <x v="4"/>
    <n v="6.5"/>
    <x v="15"/>
    <s v="Diverses"/>
    <s v="Diverses"/>
    <x v="1"/>
    <x v="11"/>
    <s v="-"/>
    <x v="2"/>
    <s v="Produkte"/>
    <s v="BUs"/>
    <s v="Symptome"/>
    <s v="Labor"/>
    <s v="Diverses"/>
    <n v="22"/>
  </r>
  <r>
    <x v="2"/>
    <n v="63"/>
    <x v="15"/>
    <s v="Diverses"/>
    <s v="Diverses"/>
    <x v="3"/>
    <x v="17"/>
    <s v="-"/>
    <x v="2"/>
    <s v="Produkte"/>
    <s v="BUs"/>
    <s v="Symptome"/>
    <s v="WVP"/>
    <s v="Diverses"/>
    <n v="10"/>
  </r>
  <r>
    <x v="4"/>
    <n v="62.6"/>
    <x v="15"/>
    <s v="Diverses"/>
    <s v="Diverses"/>
    <x v="1"/>
    <x v="14"/>
    <s v="-"/>
    <x v="2"/>
    <s v="Produkte"/>
    <s v="BUs"/>
    <s v="Symptome"/>
    <s v="Labor"/>
    <s v="Diverses"/>
    <n v="22"/>
  </r>
  <r>
    <x v="2"/>
    <n v="55"/>
    <x v="15"/>
    <s v="ABS"/>
    <s v="ABS CHED-ROT MIT ß-CARO"/>
    <x v="1"/>
    <x v="5"/>
    <s v="Schmutz"/>
    <x v="2"/>
    <s v="Produkte"/>
    <s v="BUs"/>
    <s v="Symptome"/>
    <s v="L33"/>
    <n v="29501032"/>
    <n v="22"/>
  </r>
  <r>
    <x v="2"/>
    <n v="10"/>
    <x v="27"/>
    <s v="Rohware"/>
    <s v="Tilsiter 45% Fett i.Tr."/>
    <x v="1"/>
    <x v="5"/>
    <s v="Schmutz"/>
    <x v="4"/>
    <s v="Produkte"/>
    <s v="BUs"/>
    <s v="Symptome"/>
    <s v="L1"/>
    <n v="23000103"/>
    <n v="22"/>
  </r>
  <r>
    <x v="1"/>
    <n v="26"/>
    <x v="15"/>
    <s v="ABS"/>
    <s v="ABS ZIEGE-GOU"/>
    <x v="4"/>
    <x v="36"/>
    <s v="-"/>
    <x v="2"/>
    <s v="Produkte"/>
    <s v="BUs"/>
    <s v="Symptome"/>
    <s v="BU4"/>
    <n v="29500887"/>
    <n v="61"/>
  </r>
  <r>
    <x v="2"/>
    <n v="20.2"/>
    <x v="15"/>
    <s v="ABS"/>
    <s v="Fruchtkäse"/>
    <x v="3"/>
    <x v="17"/>
    <s v="-"/>
    <x v="2"/>
    <s v="Produkte"/>
    <s v="BUs"/>
    <s v="Symptome"/>
    <s v="Spzialitäten"/>
    <s v="Fruchtkäse"/>
    <n v="10"/>
  </r>
  <r>
    <x v="2"/>
    <n v="14.8"/>
    <x v="15"/>
    <s v="ABS"/>
    <s v="Würfel"/>
    <x v="3"/>
    <x v="17"/>
    <s v="-"/>
    <x v="2"/>
    <s v="Produkte"/>
    <s v="BUs"/>
    <s v="Symptome"/>
    <s v="L35"/>
    <s v="Würfel"/>
    <n v="10"/>
  </r>
  <r>
    <x v="2"/>
    <n v="33"/>
    <x v="15"/>
    <s v="Diverses"/>
    <s v="Diverses"/>
    <x v="3"/>
    <x v="17"/>
    <s v="-"/>
    <x v="2"/>
    <s v="Produkte"/>
    <s v="BUs"/>
    <s v="Symptome"/>
    <s v="L33"/>
    <s v="Diverses"/>
    <n v="10"/>
  </r>
  <r>
    <x v="1"/>
    <n v="62.4"/>
    <x v="15"/>
    <s v="ABS"/>
    <s v="ABS ZIEGE-GOU"/>
    <x v="0"/>
    <x v="47"/>
    <s v="-"/>
    <x v="2"/>
    <s v="Produkte"/>
    <s v="BUs"/>
    <s v="Symptome"/>
    <s v="BU4"/>
    <n v="29500887"/>
    <n v="12"/>
  </r>
  <r>
    <x v="3"/>
    <n v="1831"/>
    <x v="38"/>
    <s v="ABS"/>
    <s v="Abschnitte Landkäse Ber"/>
    <x v="0"/>
    <x v="48"/>
    <s v="-"/>
    <x v="8"/>
    <s v="Produkte"/>
    <s v="BUs"/>
    <s v="Symptome"/>
    <s v="Verkauf"/>
    <n v="59500051"/>
    <n v="12"/>
  </r>
  <r>
    <x v="0"/>
    <n v="22"/>
    <x v="14"/>
    <s v="Vorschmelz"/>
    <s v="VOS SKZ Mozzarella 40%"/>
    <x v="0"/>
    <x v="2"/>
    <s v="-"/>
    <x v="1"/>
    <s v="Produkte"/>
    <s v="BUs"/>
    <s v="Symptome"/>
    <s v="Schmelze"/>
    <n v="29500539"/>
    <n v="12"/>
  </r>
  <r>
    <x v="1"/>
    <n v="452"/>
    <x v="39"/>
    <s v="ABS"/>
    <s v="ABS BACK-BLÜT"/>
    <x v="0"/>
    <x v="49"/>
    <s v="-"/>
    <x v="8"/>
    <s v="Produkte"/>
    <s v="BUs"/>
    <s v="Symptome"/>
    <s v="BU4"/>
    <n v="29500894"/>
    <n v="12"/>
  </r>
  <r>
    <x v="1"/>
    <n v="102"/>
    <x v="39"/>
    <s v="ABS"/>
    <s v="ABS REBLOCH"/>
    <x v="0"/>
    <x v="49"/>
    <s v="-"/>
    <x v="8"/>
    <s v="Produkte"/>
    <s v="BUs"/>
    <s v="Symptome"/>
    <s v="BU4"/>
    <n v="29500893"/>
    <n v="12"/>
  </r>
  <r>
    <x v="1"/>
    <n v="246"/>
    <x v="39"/>
    <s v="ABS"/>
    <s v="ABS JARLSBERG-VAKU"/>
    <x v="0"/>
    <x v="49"/>
    <s v="-"/>
    <x v="8"/>
    <s v="Produkte"/>
    <s v="BUs"/>
    <s v="Symptome"/>
    <s v="BU4"/>
    <n v="49500192"/>
    <n v="12"/>
  </r>
  <r>
    <x v="1"/>
    <n v="424"/>
    <x v="39"/>
    <s v="ABS"/>
    <s v="ABS GOU-ROYAL"/>
    <x v="0"/>
    <x v="49"/>
    <s v="-"/>
    <x v="8"/>
    <s v="Produkte"/>
    <s v="BUs"/>
    <s v="Symptome"/>
    <s v="BU4"/>
    <n v="29501049"/>
    <n v="12"/>
  </r>
  <r>
    <x v="1"/>
    <n v="154"/>
    <x v="39"/>
    <s v="ABS"/>
    <s v="ABS REBLOCH"/>
    <x v="4"/>
    <x v="23"/>
    <s v="-"/>
    <x v="8"/>
    <s v="Produkte"/>
    <s v="BUs"/>
    <s v="Symptome"/>
    <s v="BU4"/>
    <n v="29500893"/>
    <n v="61"/>
  </r>
  <r>
    <x v="1"/>
    <n v="45"/>
    <x v="39"/>
    <s v="ABS"/>
    <s v="ABS Simmentaler"/>
    <x v="4"/>
    <x v="23"/>
    <s v="-"/>
    <x v="8"/>
    <s v="Produkte"/>
    <s v="BUs"/>
    <s v="Symptome"/>
    <s v="BU4"/>
    <n v="29501099"/>
    <n v="61"/>
  </r>
  <r>
    <x v="1"/>
    <n v="419"/>
    <x v="39"/>
    <s v="ABS"/>
    <s v="ABS TI-AD"/>
    <x v="4"/>
    <x v="23"/>
    <s v="-"/>
    <x v="8"/>
    <s v="Produkte"/>
    <s v="BUs"/>
    <s v="Symptome"/>
    <s v="BU4"/>
    <n v="29500904"/>
    <n v="61"/>
  </r>
  <r>
    <x v="1"/>
    <n v="327"/>
    <x v="39"/>
    <s v="ABS"/>
    <s v="ABS GRUY"/>
    <x v="4"/>
    <x v="23"/>
    <s v="-"/>
    <x v="8"/>
    <s v="Produkte"/>
    <s v="BUs"/>
    <s v="Symptome"/>
    <s v="BU4"/>
    <n v="29500908"/>
    <n v="61"/>
  </r>
  <r>
    <x v="1"/>
    <n v="55"/>
    <x v="39"/>
    <s v="ABS"/>
    <s v="ABS OLD-AMSTERDAM"/>
    <x v="4"/>
    <x v="23"/>
    <s v="-"/>
    <x v="8"/>
    <s v="Produkte"/>
    <s v="BUs"/>
    <s v="Symptome"/>
    <s v="BU4"/>
    <n v="29501039"/>
    <n v="61"/>
  </r>
  <r>
    <x v="1"/>
    <n v="21"/>
    <x v="39"/>
    <s v="ABS"/>
    <s v="ABS OLD-AMSTERDAM"/>
    <x v="4"/>
    <x v="23"/>
    <s v="-"/>
    <x v="8"/>
    <s v="Produkte"/>
    <s v="BUs"/>
    <s v="Symptome"/>
    <s v="BU4"/>
    <n v="29501039"/>
    <n v="61"/>
  </r>
  <r>
    <x v="1"/>
    <n v="8"/>
    <x v="39"/>
    <s v="ABS"/>
    <s v="ABS SCH-PAUL"/>
    <x v="4"/>
    <x v="23"/>
    <s v="-"/>
    <x v="8"/>
    <s v="Produkte"/>
    <s v="BUs"/>
    <s v="Symptome"/>
    <s v="BU4"/>
    <n v="29500906"/>
    <n v="61"/>
  </r>
  <r>
    <x v="1"/>
    <n v="24"/>
    <x v="39"/>
    <s v="ABS"/>
    <s v="ABS Unser Blütenkäse"/>
    <x v="4"/>
    <x v="23"/>
    <s v="-"/>
    <x v="8"/>
    <s v="Produkte"/>
    <s v="BUs"/>
    <s v="Symptome"/>
    <s v="BU4"/>
    <n v="29500910"/>
    <n v="61"/>
  </r>
  <r>
    <x v="1"/>
    <n v="9"/>
    <x v="39"/>
    <s v="ABS"/>
    <s v="ABS PECO"/>
    <x v="4"/>
    <x v="23"/>
    <s v="-"/>
    <x v="8"/>
    <s v="Produkte"/>
    <s v="BUs"/>
    <s v="Symptome"/>
    <s v="BU4"/>
    <n v="29500891"/>
    <n v="61"/>
  </r>
  <r>
    <x v="2"/>
    <n v="20"/>
    <x v="39"/>
    <s v="ganze Wurst"/>
    <s v="ganze Wurst"/>
    <x v="3"/>
    <x v="50"/>
    <s v="-"/>
    <x v="8"/>
    <s v="Produkte"/>
    <s v="BUs"/>
    <s v="Symptome"/>
    <s v="BU3"/>
    <s v="ganze Wurst"/>
    <n v="32"/>
  </r>
  <r>
    <x v="2"/>
    <n v="25"/>
    <x v="39"/>
    <s v="Diverses"/>
    <s v="Diverses"/>
    <x v="3"/>
    <x v="51"/>
    <s v="-"/>
    <x v="8"/>
    <s v="Produkte"/>
    <s v="BUs"/>
    <s v="Symptome"/>
    <s v="WVP"/>
    <s v="Diverses"/>
    <n v="30"/>
  </r>
  <r>
    <x v="0"/>
    <n v="20"/>
    <x v="14"/>
    <s v="ganze Wurst"/>
    <s v="ganze Wurst gourme natur"/>
    <x v="3"/>
    <x v="52"/>
    <s v="-"/>
    <x v="1"/>
    <s v="Produkte"/>
    <s v="BUs"/>
    <s v="Symptome"/>
    <s v="Räucherei"/>
    <s v="ganze Wurst gourme natur"/>
    <n v="31"/>
  </r>
  <r>
    <x v="0"/>
    <n v="10"/>
    <x v="14"/>
    <s v="ganze Wurst"/>
    <s v="ganze Wurst gourme natur"/>
    <x v="3"/>
    <x v="53"/>
    <s v="-"/>
    <x v="1"/>
    <s v="Produkte"/>
    <s v="BUs"/>
    <s v="Symptome"/>
    <s v="Räucherei"/>
    <s v="ganze Wurst gourme natur"/>
    <n v="33"/>
  </r>
  <r>
    <x v="0"/>
    <n v="20"/>
    <x v="14"/>
    <s v="ganze Wurst"/>
    <s v="ganze Wurst Schinken"/>
    <x v="3"/>
    <x v="52"/>
    <s v="-"/>
    <x v="1"/>
    <s v="Produkte"/>
    <s v="BUs"/>
    <s v="Symptome"/>
    <s v="Räucherei"/>
    <s v="ganze Wurst Schinken"/>
    <n v="31"/>
  </r>
  <r>
    <x v="0"/>
    <n v="10"/>
    <x v="36"/>
    <s v="ganze Wurst"/>
    <s v="ganze Wurst Schinken"/>
    <x v="3"/>
    <x v="54"/>
    <s v="-"/>
    <x v="1"/>
    <s v="Produkte"/>
    <s v="BUs"/>
    <s v="Symptome"/>
    <s v="Räucherei"/>
    <s v="ganze Wurst Schinken"/>
    <n v="34"/>
  </r>
  <r>
    <x v="0"/>
    <n v="10"/>
    <x v="37"/>
    <s v="ganze Wurst"/>
    <s v="ganze Wurst BDK"/>
    <x v="3"/>
    <x v="54"/>
    <s v="-"/>
    <x v="1"/>
    <s v="Produkte"/>
    <s v="BUs"/>
    <s v="Symptome"/>
    <s v="Räucherei"/>
    <s v="ganze Wurst BDK"/>
    <n v="34"/>
  </r>
  <r>
    <x v="0"/>
    <n v="10"/>
    <x v="37"/>
    <s v="ganze Wurst"/>
    <s v="ganze Wurst Räucher"/>
    <x v="3"/>
    <x v="54"/>
    <s v="-"/>
    <x v="1"/>
    <s v="Produkte"/>
    <s v="BUs"/>
    <s v="Symptome"/>
    <s v="Räucherei"/>
    <s v="ganze Wurst Räucher"/>
    <n v="34"/>
  </r>
  <r>
    <x v="0"/>
    <n v="10"/>
    <x v="3"/>
    <s v="ganze Wurst"/>
    <s v="ganze Wurst Gourme Paprika"/>
    <x v="3"/>
    <x v="54"/>
    <s v="-"/>
    <x v="2"/>
    <s v="Produkte"/>
    <s v="BUs"/>
    <s v="Symptome"/>
    <s v="Räucherei"/>
    <s v="ganze Wurst Gourme Paprika"/>
    <n v="34"/>
  </r>
  <r>
    <x v="0"/>
    <n v="10"/>
    <x v="3"/>
    <s v="ganze Wurst"/>
    <s v="ganze Wurst Gourme Paprika"/>
    <x v="3"/>
    <x v="54"/>
    <s v="-"/>
    <x v="2"/>
    <s v="Produkte"/>
    <s v="BUs"/>
    <s v="Symptome"/>
    <s v="Räucherei"/>
    <s v="ganze Wurst Gourme Paprika"/>
    <n v="34"/>
  </r>
  <r>
    <x v="0"/>
    <n v="10"/>
    <x v="3"/>
    <s v="ganze Wurst"/>
    <s v="ganze Wurst Gourme Kräuter"/>
    <x v="3"/>
    <x v="52"/>
    <s v="-"/>
    <x v="2"/>
    <s v="Produkte"/>
    <s v="BUs"/>
    <s v="Symptome"/>
    <s v="Räucherei"/>
    <s v="ganze Wurst Gourme Kräuter"/>
    <n v="31"/>
  </r>
  <r>
    <x v="0"/>
    <n v="10"/>
    <x v="3"/>
    <s v="ganze Wurst"/>
    <s v="ganze Wurst Gourme Paprika"/>
    <x v="3"/>
    <x v="52"/>
    <s v="-"/>
    <x v="2"/>
    <s v="Produkte"/>
    <s v="BUs"/>
    <s v="Symptome"/>
    <s v="Räucherei"/>
    <s v="ganze Wurst Gourme Paprika"/>
    <n v="31"/>
  </r>
  <r>
    <x v="0"/>
    <n v="10"/>
    <x v="7"/>
    <s v="ganze Wurst"/>
    <s v="ganze Wurst NA Extra"/>
    <x v="3"/>
    <x v="54"/>
    <s v="-"/>
    <x v="2"/>
    <s v="Produkte"/>
    <s v="BUs"/>
    <s v="Symptome"/>
    <s v="Räucherei"/>
    <s v="ganze Wurst NA Extra"/>
    <n v="34"/>
  </r>
  <r>
    <x v="0"/>
    <n v="10"/>
    <x v="7"/>
    <s v="ganze Wurst"/>
    <s v="ganze Wurst Gourmet Schinken"/>
    <x v="3"/>
    <x v="52"/>
    <s v="-"/>
    <x v="2"/>
    <s v="Produkte"/>
    <s v="BUs"/>
    <s v="Symptome"/>
    <s v="Räucherei"/>
    <s v="ganze Wurst Gourmet Schinken"/>
    <n v="31"/>
  </r>
  <r>
    <x v="0"/>
    <n v="39"/>
    <x v="38"/>
    <s v="Vorschmelz"/>
    <s v="VOS-ABS ENTSORGUNG"/>
    <x v="1"/>
    <x v="55"/>
    <s v="-"/>
    <x v="8"/>
    <s v="Produkte"/>
    <s v="BUs"/>
    <s v="Symptome"/>
    <s v="RWV"/>
    <n v="29500917"/>
    <n v="60"/>
  </r>
  <r>
    <x v="4"/>
    <n v="2"/>
    <x v="38"/>
    <s v="Qualitätssicherung"/>
    <s v="Laborproben"/>
    <x v="2"/>
    <x v="11"/>
    <s v="-"/>
    <x v="8"/>
    <s v="Produkte"/>
    <s v="BUs"/>
    <s v="Symptome"/>
    <s v="Labor"/>
    <s v="Laborproben"/>
    <n v="74"/>
  </r>
  <r>
    <x v="2"/>
    <n v="162"/>
    <x v="38"/>
    <s v="Fertigware"/>
    <s v="RÄU-END RW-CHILI 200G Z"/>
    <x v="0"/>
    <x v="28"/>
    <s v="-"/>
    <x v="8"/>
    <s v="Produkte"/>
    <s v="BUs"/>
    <s v="Symptome"/>
    <s v="BU3"/>
    <n v="49500213"/>
    <n v="62"/>
  </r>
  <r>
    <x v="0"/>
    <n v="80"/>
    <x v="40"/>
    <s v="Fertigware"/>
    <s v="(AH) Meine Käserei, Whi"/>
    <x v="0"/>
    <x v="34"/>
    <s v="-"/>
    <x v="8"/>
    <s v="Produkte"/>
    <s v="BUs"/>
    <s v="Symptome"/>
    <s v="RWV"/>
    <n v="58000902"/>
    <n v="12"/>
  </r>
  <r>
    <x v="1"/>
    <n v="82"/>
    <x v="40"/>
    <s v="Diverses"/>
    <s v="Diverses"/>
    <x v="3"/>
    <x v="17"/>
    <s v="-"/>
    <x v="8"/>
    <s v="Produkte"/>
    <s v="BUs"/>
    <s v="Symptome"/>
    <s v="BU4"/>
    <s v="Diverses"/>
    <n v="30"/>
  </r>
  <r>
    <x v="1"/>
    <n v="211"/>
    <x v="40"/>
    <s v="ABS"/>
    <s v="ABS BUN-PF 50% L33 vaku"/>
    <x v="0"/>
    <x v="34"/>
    <s v="-"/>
    <x v="8"/>
    <s v="Produkte"/>
    <s v="BUs"/>
    <s v="Symptome"/>
    <s v="BU4"/>
    <n v="49500166"/>
    <n v="12"/>
  </r>
  <r>
    <x v="4"/>
    <n v="73"/>
    <x v="15"/>
    <s v="Diverses"/>
    <s v="diverses"/>
    <x v="2"/>
    <x v="11"/>
    <s v="-"/>
    <x v="2"/>
    <s v="Produkte"/>
    <s v="BUs"/>
    <s v="Symptome"/>
    <s v="QM"/>
    <s v="diverses"/>
    <n v="74"/>
  </r>
  <r>
    <x v="4"/>
    <n v="86"/>
    <x v="15"/>
    <s v="Diverses"/>
    <s v="diverses"/>
    <x v="2"/>
    <x v="46"/>
    <s v="-"/>
    <x v="2"/>
    <s v="Produkte"/>
    <s v="BUs"/>
    <s v="Symptome"/>
    <s v="Labor"/>
    <s v="diverses"/>
    <n v="71"/>
  </r>
  <r>
    <x v="4"/>
    <n v="127"/>
    <x v="15"/>
    <s v="Diverses"/>
    <s v="diverses"/>
    <x v="2"/>
    <x v="14"/>
    <s v="-"/>
    <x v="2"/>
    <s v="Produkte"/>
    <s v="BUs"/>
    <s v="Symptome"/>
    <s v="Labor"/>
    <s v="diverses"/>
    <n v="70"/>
  </r>
  <r>
    <x v="2"/>
    <n v="40"/>
    <x v="15"/>
    <s v="Vorschmelz"/>
    <s v="VOS Räucher extra natri"/>
    <x v="3"/>
    <x v="17"/>
    <s v="-"/>
    <x v="2"/>
    <s v="Produkte"/>
    <s v="BUs"/>
    <s v="Symptome"/>
    <s v="L1"/>
    <n v="29500613"/>
    <n v="30"/>
  </r>
  <r>
    <x v="4"/>
    <n v="1"/>
    <x v="15"/>
    <s v="Qualitätssicherung"/>
    <s v="Laborproben"/>
    <x v="2"/>
    <x v="46"/>
    <s v="-"/>
    <x v="2"/>
    <s v="Produkte"/>
    <s v="BUs"/>
    <s v="Symptome"/>
    <s v="Labor"/>
    <s v="Laborproben"/>
    <n v="71"/>
  </r>
  <r>
    <x v="0"/>
    <n v="130"/>
    <x v="15"/>
    <s v="ABS"/>
    <s v="ABS 45-48% OGT"/>
    <x v="0"/>
    <x v="34"/>
    <s v="-"/>
    <x v="2"/>
    <s v="Produkte"/>
    <s v="BUs"/>
    <s v="Symptome"/>
    <s v="RWV"/>
    <n v="29600003"/>
    <n v="12"/>
  </r>
  <r>
    <x v="4"/>
    <n v="3.2"/>
    <x v="15"/>
    <s v="Qualitätssicherung"/>
    <s v="Laborproben"/>
    <x v="2"/>
    <x v="11"/>
    <s v="-"/>
    <x v="2"/>
    <s v="Produkte"/>
    <s v="BUs"/>
    <s v="Symptome"/>
    <s v="Labor"/>
    <s v="Laborproben"/>
    <n v="74"/>
  </r>
  <r>
    <x v="0"/>
    <n v="160"/>
    <x v="39"/>
    <s v="ABS"/>
    <s v="ABS 45-48% Konventionel"/>
    <x v="5"/>
    <x v="56"/>
    <s v="-"/>
    <x v="8"/>
    <s v="Produkte"/>
    <s v="BUs"/>
    <s v="Symptome"/>
    <s v="Schmelze"/>
    <n v="29600004"/>
    <n v="43"/>
  </r>
  <r>
    <x v="1"/>
    <n v="30"/>
    <x v="39"/>
    <s v="Diverses"/>
    <s v="Diverses"/>
    <x v="3"/>
    <x v="17"/>
    <s v="-"/>
    <x v="8"/>
    <s v="Produkte"/>
    <s v="BUs"/>
    <s v="Symptome"/>
    <s v="BU4"/>
    <s v="Diverses"/>
    <n v="30"/>
  </r>
  <r>
    <x v="5"/>
    <n v="60"/>
    <x v="39"/>
    <s v="Rohware"/>
    <s v="Blöcke"/>
    <x v="0"/>
    <x v="34"/>
    <s v="-"/>
    <x v="8"/>
    <s v="Produkte"/>
    <s v="BUs"/>
    <s v="Symptome"/>
    <s v="BU2"/>
    <s v="Blöcke"/>
    <n v="12"/>
  </r>
  <r>
    <x v="5"/>
    <n v="65"/>
    <x v="39"/>
    <s v="Diverses"/>
    <s v="Diverses"/>
    <x v="3"/>
    <x v="17"/>
    <s v="-"/>
    <x v="8"/>
    <s v="Produkte"/>
    <s v="BUs"/>
    <s v="Symptome"/>
    <s v="BU2"/>
    <s v="Diverses"/>
    <n v="30"/>
  </r>
  <r>
    <x v="5"/>
    <n v="15"/>
    <x v="39"/>
    <s v="Rohware"/>
    <s v="Blöcke"/>
    <x v="3"/>
    <x v="17"/>
    <s v="-"/>
    <x v="8"/>
    <s v="Produkte"/>
    <s v="BUs"/>
    <s v="Symptome"/>
    <s v="BU2"/>
    <s v="Blöcke"/>
    <n v="30"/>
  </r>
  <r>
    <x v="0"/>
    <n v="357"/>
    <x v="39"/>
    <s v="Diverses"/>
    <s v="Diverses"/>
    <x v="3"/>
    <x v="17"/>
    <s v="-"/>
    <x v="8"/>
    <s v="Produkte"/>
    <s v="BUs"/>
    <s v="Symptome"/>
    <s v="Abfüllung"/>
    <s v="Diverses"/>
    <n v="30"/>
  </r>
  <r>
    <x v="2"/>
    <n v="474"/>
    <x v="39"/>
    <s v="Vorschmelz"/>
    <s v="VOS GRW-SCHI-NAT ENDSTÜ"/>
    <x v="0"/>
    <x v="57"/>
    <s v="-"/>
    <x v="8"/>
    <s v="Produkte"/>
    <s v="BUs"/>
    <s v="Symptome"/>
    <s v="BU3"/>
    <n v="29501070"/>
    <n v="12"/>
  </r>
  <r>
    <x v="0"/>
    <n v="193"/>
    <x v="39"/>
    <s v="Diverses"/>
    <s v="Diverses"/>
    <x v="3"/>
    <x v="17"/>
    <s v="-"/>
    <x v="8"/>
    <s v="Produkte"/>
    <s v="BUs"/>
    <s v="Symptome"/>
    <s v="Abfüllung"/>
    <s v="Diverses"/>
    <n v="30"/>
  </r>
  <r>
    <x v="0"/>
    <n v="20.5"/>
    <x v="39"/>
    <s v="Diverses"/>
    <s v="Diverses"/>
    <x v="6"/>
    <x v="58"/>
    <s v="-"/>
    <x v="8"/>
    <s v="Produkte"/>
    <s v="BUs"/>
    <s v="Symptome"/>
    <s v="Abfüllung"/>
    <s v="Diverses"/>
    <n v="13"/>
  </r>
  <r>
    <x v="5"/>
    <n v="98"/>
    <x v="39"/>
    <s v="Diverses"/>
    <s v="Diverses"/>
    <x v="3"/>
    <x v="17"/>
    <s v="-"/>
    <x v="8"/>
    <s v="Produkte"/>
    <s v="BUs"/>
    <s v="Symptome"/>
    <s v="BU2"/>
    <s v="Diverses"/>
    <n v="30"/>
  </r>
  <r>
    <x v="2"/>
    <n v="32"/>
    <x v="39"/>
    <s v="Diverses"/>
    <s v="Diverses"/>
    <x v="3"/>
    <x v="17"/>
    <s v="-"/>
    <x v="8"/>
    <s v="Produkte"/>
    <s v="BUs"/>
    <s v="Symptome"/>
    <s v="L35"/>
    <s v="Diverses"/>
    <n v="30"/>
  </r>
  <r>
    <x v="2"/>
    <n v="7"/>
    <x v="39"/>
    <s v="Diverses"/>
    <s v="Diverses"/>
    <x v="3"/>
    <x v="17"/>
    <s v="-"/>
    <x v="8"/>
    <s v="Produkte"/>
    <s v="BUs"/>
    <s v="Symptome"/>
    <s v="L9"/>
    <s v="Diverses"/>
    <n v="30"/>
  </r>
  <r>
    <x v="1"/>
    <n v="28"/>
    <x v="39"/>
    <s v="Diverses"/>
    <s v="Diverses"/>
    <x v="3"/>
    <x v="17"/>
    <s v="-"/>
    <x v="8"/>
    <s v="Produkte"/>
    <s v="BUs"/>
    <s v="Symptome"/>
    <s v="BU4"/>
    <s v="Diverses"/>
    <n v="30"/>
  </r>
  <r>
    <x v="0"/>
    <n v="156"/>
    <x v="39"/>
    <s v="Diverses"/>
    <s v="Diverses"/>
    <x v="3"/>
    <x v="9"/>
    <s v="-"/>
    <x v="8"/>
    <s v="Produkte"/>
    <s v="BUs"/>
    <s v="Symptome"/>
    <s v="Abfüllung"/>
    <s v="Diverses"/>
    <n v="10"/>
  </r>
  <r>
    <x v="0"/>
    <n v="136"/>
    <x v="39"/>
    <s v="Rest"/>
    <s v="Diverse Nüsse"/>
    <x v="4"/>
    <x v="59"/>
    <s v="-"/>
    <x v="8"/>
    <s v="Produkte"/>
    <s v="BUs"/>
    <s v="Symptome"/>
    <s v="Schmelze"/>
    <s v="Diverse Nüsse"/>
    <n v="63"/>
  </r>
  <r>
    <x v="2"/>
    <n v="29"/>
    <x v="39"/>
    <s v="Vorschmelz"/>
    <s v="VOS SKZ AMMERLAND"/>
    <x v="3"/>
    <x v="17"/>
    <s v="-"/>
    <x v="8"/>
    <s v="Produkte"/>
    <s v="BUs"/>
    <s v="Symptome"/>
    <s v="BU3"/>
    <n v="29500879"/>
    <n v="30"/>
  </r>
  <r>
    <x v="2"/>
    <n v="369"/>
    <x v="39"/>
    <s v="Vorschmelz"/>
    <s v="VOS VEG-SCH MILD"/>
    <x v="1"/>
    <x v="60"/>
    <s v="-"/>
    <x v="8"/>
    <s v="Produkte"/>
    <s v="BUs"/>
    <s v="Symptome"/>
    <s v="BU3"/>
    <n v="29900002"/>
    <n v="42"/>
  </r>
  <r>
    <x v="2"/>
    <n v="292"/>
    <x v="39"/>
    <s v="ABS"/>
    <s v="ABS Havarti Natur 55%"/>
    <x v="1"/>
    <x v="60"/>
    <s v="Reklamation erhalten"/>
    <x v="8"/>
    <s v="Produkte"/>
    <s v="BUs"/>
    <s v="Symptome"/>
    <s v="BU3"/>
    <n v="29500719"/>
    <n v="42"/>
  </r>
  <r>
    <x v="4"/>
    <n v="15"/>
    <x v="40"/>
    <s v="Rohware"/>
    <s v="Cheddar Deirygold"/>
    <x v="1"/>
    <x v="61"/>
    <s v="Reklamation erhalten"/>
    <x v="8"/>
    <s v="Produkte"/>
    <s v="BUs"/>
    <s v="Symptome"/>
    <s v="Einkauf"/>
    <s v="Cheddar Deirygold"/>
    <n v="84"/>
  </r>
  <r>
    <x v="4"/>
    <n v="193"/>
    <x v="40"/>
    <s v="Rohware"/>
    <s v="Cheddar jung Eximo"/>
    <x v="1"/>
    <x v="61"/>
    <s v="-"/>
    <x v="8"/>
    <s v="Produkte"/>
    <s v="BUs"/>
    <s v="Symptome"/>
    <s v="Einkauf"/>
    <s v="Cheddar jung Eximo"/>
    <n v="84"/>
  </r>
  <r>
    <x v="0"/>
    <n v="17"/>
    <x v="38"/>
    <s v="Vorschmelz"/>
    <s v="VOS-ABS ENTSORGUNG"/>
    <x v="1"/>
    <x v="7"/>
    <s v="mehr VOS als Rework"/>
    <x v="8"/>
    <s v="Produkte"/>
    <s v="BUs"/>
    <s v="Symptome"/>
    <s v="RWV"/>
    <n v="29500917"/>
    <n v="60"/>
  </r>
  <r>
    <x v="0"/>
    <n v="495"/>
    <x v="40"/>
    <s v="ABS"/>
    <s v="ABS BUN-PF 50% L33 vaku"/>
    <x v="0"/>
    <x v="34"/>
    <s v="-"/>
    <x v="8"/>
    <s v="Produkte"/>
    <s v="BUs"/>
    <s v="Symptome"/>
    <s v="RWV"/>
    <n v="49500166"/>
    <n v="12"/>
  </r>
  <r>
    <x v="0"/>
    <n v="200"/>
    <x v="40"/>
    <s v="RW"/>
    <s v="GRW NATUR 7,2KG"/>
    <x v="3"/>
    <x v="52"/>
    <s v="-"/>
    <x v="8"/>
    <s v="Produkte"/>
    <s v="BUs"/>
    <s v="Symptome"/>
    <s v="Abfüllung"/>
    <n v="32000049"/>
    <n v="31"/>
  </r>
  <r>
    <x v="0"/>
    <n v="24"/>
    <x v="40"/>
    <s v="ganze Würste"/>
    <s v="Würste 8400g Schinkenrä"/>
    <x v="3"/>
    <x v="52"/>
    <s v="-"/>
    <x v="8"/>
    <s v="Produkte"/>
    <s v="BUs"/>
    <s v="Symptome"/>
    <s v="Abfüllung"/>
    <n v="32000036"/>
    <n v="31"/>
  </r>
  <r>
    <x v="0"/>
    <n v="50"/>
    <x v="40"/>
    <s v="Rohware"/>
    <s v="Konzentrat in Würsten 1"/>
    <x v="3"/>
    <x v="54"/>
    <s v="-"/>
    <x v="8"/>
    <s v="Produkte"/>
    <s v="BUs"/>
    <s v="Symptome"/>
    <s v="Abfüllung"/>
    <n v="24000493"/>
    <n v="34"/>
  </r>
  <r>
    <x v="0"/>
    <n v="25"/>
    <x v="40"/>
    <s v="ganze Würste"/>
    <s v="Würste 9300g Räucher na"/>
    <x v="3"/>
    <x v="54"/>
    <s v="-"/>
    <x v="8"/>
    <s v="Produkte"/>
    <s v="BUs"/>
    <s v="Symptome"/>
    <s v="Abfüllung"/>
    <n v="32000027"/>
    <n v="34"/>
  </r>
  <r>
    <x v="0"/>
    <n v="25"/>
    <x v="40"/>
    <s v="ganze Wurst"/>
    <s v="Würste 6700g Schinken R"/>
    <x v="1"/>
    <x v="42"/>
    <s v="-"/>
    <x v="8"/>
    <s v="Produkte"/>
    <s v="BUs"/>
    <s v="Symptome"/>
    <s v="Abfüllung"/>
    <n v="32000022"/>
    <n v="40"/>
  </r>
  <r>
    <x v="0"/>
    <n v="50"/>
    <x v="40"/>
    <s v="RW"/>
    <s v="GRW SCHI-NAT 7,2GK NEUE"/>
    <x v="3"/>
    <x v="52"/>
    <s v="-"/>
    <x v="8"/>
    <s v="Produkte"/>
    <s v="BUs"/>
    <s v="Symptome"/>
    <s v="Abfüllung"/>
    <n v="32000106"/>
    <n v="31"/>
  </r>
  <r>
    <x v="0"/>
    <n v="25"/>
    <x v="40"/>
    <s v="RW"/>
    <s v="GRW SCHI-NAT 7,2GK NEUE"/>
    <x v="3"/>
    <x v="54"/>
    <s v="-"/>
    <x v="8"/>
    <s v="Produkte"/>
    <s v="BUs"/>
    <s v="Symptome"/>
    <s v="Abfüllung"/>
    <n v="32000106"/>
    <n v="34"/>
  </r>
  <r>
    <x v="0"/>
    <n v="167"/>
    <x v="40"/>
    <s v="Diverses"/>
    <s v="Diverses"/>
    <x v="3"/>
    <x v="9"/>
    <s v="-"/>
    <x v="8"/>
    <s v="Produkte"/>
    <s v="BUs"/>
    <s v="Symptome"/>
    <s v="Abfüllung"/>
    <s v="Diverses"/>
    <n v="10"/>
  </r>
  <r>
    <x v="5"/>
    <n v="125"/>
    <x v="40"/>
    <s v="Diverses"/>
    <s v="Diverses"/>
    <x v="0"/>
    <x v="15"/>
    <s v="-"/>
    <x v="8"/>
    <s v="Produkte"/>
    <s v="BUs"/>
    <s v="Symptome"/>
    <s v="BU2"/>
    <s v="Diverses"/>
    <n v="11"/>
  </r>
  <r>
    <x v="0"/>
    <n v="53"/>
    <x v="39"/>
    <s v="Vorschmelz"/>
    <s v="VOS-ABS ENTSORGUNG"/>
    <x v="1"/>
    <x v="7"/>
    <s v="-"/>
    <x v="8"/>
    <s v="Produkte"/>
    <s v="BUs"/>
    <s v="Symptome"/>
    <s v="RWV"/>
    <n v="29500917"/>
    <n v="60"/>
  </r>
  <r>
    <x v="4"/>
    <n v="80"/>
    <x v="39"/>
    <s v="Diverses"/>
    <s v="Diverses"/>
    <x v="2"/>
    <x v="45"/>
    <s v="-"/>
    <x v="8"/>
    <s v="Produkte"/>
    <s v="BUs"/>
    <s v="Symptome"/>
    <s v="Labor"/>
    <s v="Diverses"/>
    <n v="73"/>
  </r>
  <r>
    <x v="4"/>
    <n v="14"/>
    <x v="39"/>
    <s v="Diverses"/>
    <s v="Diverses"/>
    <x v="2"/>
    <x v="11"/>
    <s v="Rinde Extra"/>
    <x v="8"/>
    <s v="Produkte"/>
    <s v="BUs"/>
    <s v="Symptome"/>
    <s v="QM"/>
    <s v="Diverses"/>
    <n v="74"/>
  </r>
  <r>
    <x v="0"/>
    <n v="6"/>
    <x v="39"/>
    <s v="Vorschmelz"/>
    <s v="VOS-ABS ENTSORGUNG"/>
    <x v="1"/>
    <x v="7"/>
    <s v="-"/>
    <x v="8"/>
    <s v="Produkte"/>
    <s v="BUs"/>
    <s v="Symptome"/>
    <s v="RWV"/>
    <n v="29500917"/>
    <n v="60"/>
  </r>
  <r>
    <x v="4"/>
    <n v="18"/>
    <x v="39"/>
    <s v="Diverses"/>
    <s v="Diverses"/>
    <x v="2"/>
    <x v="46"/>
    <s v="-"/>
    <x v="8"/>
    <s v="Produkte"/>
    <s v="BUs"/>
    <s v="Symptome"/>
    <s v="LAbor"/>
    <s v="Diverses"/>
    <n v="71"/>
  </r>
  <r>
    <x v="4"/>
    <n v="1.5"/>
    <x v="39"/>
    <s v="Diverses"/>
    <s v="Diverses"/>
    <x v="2"/>
    <x v="11"/>
    <s v="mehr VOS als Rework"/>
    <x v="8"/>
    <s v="Produkte"/>
    <s v="BUs"/>
    <s v="Symptome"/>
    <s v="Labor"/>
    <s v="Diverses"/>
    <n v="74"/>
  </r>
  <r>
    <x v="2"/>
    <n v="333"/>
    <x v="38"/>
    <s v="Vorschmelz"/>
    <s v="Vorschmelz Diverses"/>
    <x v="0"/>
    <x v="34"/>
    <s v="mehr VOS als Rework"/>
    <x v="8"/>
    <s v="Produkte"/>
    <s v="BUs"/>
    <s v="Symptome"/>
    <s v="bu3"/>
    <s v="Vorschmelz Diverses"/>
    <n v="12"/>
  </r>
  <r>
    <x v="2"/>
    <n v="30"/>
    <x v="38"/>
    <s v="ABS"/>
    <s v="ABS Havarti Natur 30%"/>
    <x v="0"/>
    <x v="34"/>
    <s v="nur für Vorschmelzwürste"/>
    <x v="8"/>
    <s v="Produkte"/>
    <s v="BUs"/>
    <s v="Symptome"/>
    <s v="bu3"/>
    <n v="29500734"/>
    <n v="12"/>
  </r>
  <r>
    <x v="2"/>
    <n v="424"/>
    <x v="38"/>
    <s v="Vorschmelz"/>
    <s v="VOS Würste Jalapeno nat"/>
    <x v="0"/>
    <x v="34"/>
    <s v="-"/>
    <x v="8"/>
    <s v="Produkte"/>
    <s v="BUs"/>
    <s v="Symptome"/>
    <s v="bu3"/>
    <n v="29500606"/>
    <n v="12"/>
  </r>
  <r>
    <x v="0"/>
    <n v="258"/>
    <x v="38"/>
    <s v="Diverses"/>
    <s v="Diverses"/>
    <x v="3"/>
    <x v="17"/>
    <s v="mehr VOS als Rework"/>
    <x v="8"/>
    <s v="Produkte"/>
    <s v="BUs"/>
    <s v="Symptome"/>
    <s v="Abfüllung"/>
    <s v="Diverses"/>
    <n v="30"/>
  </r>
  <r>
    <x v="2"/>
    <n v="253"/>
    <x v="38"/>
    <s v="Vorschmelz"/>
    <s v="VOS VEG-SCH-MILD-VAKU"/>
    <x v="0"/>
    <x v="34"/>
    <s v="-"/>
    <x v="8"/>
    <s v="Produkte"/>
    <s v="BUs"/>
    <s v="Symptome"/>
    <s v="bu3"/>
    <n v="49900001"/>
    <n v="12"/>
  </r>
  <r>
    <x v="2"/>
    <n v="348"/>
    <x v="38"/>
    <s v="Vorschmelz"/>
    <s v="VOS VEG-SCH-WÜRZIG-VAKU"/>
    <x v="0"/>
    <x v="34"/>
    <s v="-"/>
    <x v="8"/>
    <s v="Produkte"/>
    <s v="BUs"/>
    <s v="Symptome"/>
    <s v="bu3"/>
    <n v="49900002"/>
    <n v="12"/>
  </r>
  <r>
    <x v="1"/>
    <n v="20"/>
    <x v="38"/>
    <s v="Diverses"/>
    <s v="Diverses"/>
    <x v="3"/>
    <x v="17"/>
    <s v="-"/>
    <x v="8"/>
    <s v="Produkte"/>
    <s v="BUs"/>
    <s v="Symptome"/>
    <s v="bu4"/>
    <s v="Diverses"/>
    <n v="30"/>
  </r>
  <r>
    <x v="2"/>
    <n v="26"/>
    <x v="38"/>
    <s v="Diverses"/>
    <s v="Diverses"/>
    <x v="3"/>
    <x v="17"/>
    <s v="spezifischer Einsatz"/>
    <x v="8"/>
    <s v="Produkte"/>
    <s v="BUs"/>
    <s v="Symptome"/>
    <s v="l33"/>
    <s v="Diverses"/>
    <n v="30"/>
  </r>
  <r>
    <x v="0"/>
    <n v="95"/>
    <x v="38"/>
    <s v="Vorschmelz"/>
    <s v="VOS URW-NUSS-OGT"/>
    <x v="0"/>
    <x v="34"/>
    <s v="-"/>
    <x v="8"/>
    <s v="Produkte"/>
    <s v="BUs"/>
    <s v="Symptome"/>
    <s v="RWV"/>
    <n v="29500943"/>
    <n v="12"/>
  </r>
  <r>
    <x v="0"/>
    <n v="7"/>
    <x v="38"/>
    <s v="Vorschmelz"/>
    <s v="VOS SKZ Gouda Premium W"/>
    <x v="0"/>
    <x v="34"/>
    <s v="-"/>
    <x v="8"/>
    <s v="Produkte"/>
    <s v="BUs"/>
    <s v="Symptome"/>
    <s v="Schmelze"/>
    <n v="29500598"/>
    <n v="12"/>
  </r>
  <r>
    <x v="0"/>
    <n v="11"/>
    <x v="38"/>
    <s v="Vorschmelz"/>
    <s v="VOS SKZ-GOU"/>
    <x v="0"/>
    <x v="34"/>
    <s v="-"/>
    <x v="8"/>
    <s v="Produkte"/>
    <s v="BUs"/>
    <s v="Symptome"/>
    <s v="Schmelze"/>
    <n v="29500918"/>
    <n v="12"/>
  </r>
  <r>
    <x v="0"/>
    <n v="3"/>
    <x v="38"/>
    <s v="Vorschmelz"/>
    <s v="VOS URW-VS-SCHI"/>
    <x v="0"/>
    <x v="34"/>
    <s v="-"/>
    <x v="8"/>
    <s v="Produkte"/>
    <s v="BUs"/>
    <s v="Symptome"/>
    <s v="Schmelze"/>
    <n v="29500949"/>
    <n v="12"/>
  </r>
  <r>
    <x v="2"/>
    <n v="20"/>
    <x v="38"/>
    <s v="ABS"/>
    <s v="ABS BERGK BERGLANDMILCH"/>
    <x v="0"/>
    <x v="34"/>
    <s v="Enstücke"/>
    <x v="8"/>
    <s v="Produkte"/>
    <s v="BUs"/>
    <s v="Symptome"/>
    <s v="BU3"/>
    <n v="29500967"/>
    <n v="12"/>
  </r>
  <r>
    <x v="2"/>
    <n v="30"/>
    <x v="38"/>
    <s v="Vorschmelz"/>
    <s v="VOS GRW-CHILI-NAT ENDST"/>
    <x v="0"/>
    <x v="34"/>
    <s v="mehr VOS als Rework"/>
    <x v="8"/>
    <s v="Produkte"/>
    <s v="BUs"/>
    <s v="Symptome"/>
    <s v="BU3"/>
    <n v="29501079"/>
    <n v="12"/>
  </r>
  <r>
    <x v="2"/>
    <n v="240"/>
    <x v="38"/>
    <s v="Vorschmelz"/>
    <s v="VOS VEG-SCH WÜRZIG"/>
    <x v="0"/>
    <x v="34"/>
    <s v="mehr VOS als Rework"/>
    <x v="8"/>
    <s v="Produkte"/>
    <s v="BUs"/>
    <s v="Symptome"/>
    <s v="Bu3"/>
    <n v="29900003"/>
    <n v="12"/>
  </r>
  <r>
    <x v="2"/>
    <n v="257"/>
    <x v="38"/>
    <s v="Vorschmelz"/>
    <s v="VOS VEG-SCH MILD"/>
    <x v="0"/>
    <x v="34"/>
    <s v="mehr VOS als Rework"/>
    <x v="8"/>
    <s v="Produkte"/>
    <s v="BUs"/>
    <s v="Symptome"/>
    <s v="Bu3"/>
    <n v="29900002"/>
    <n v="12"/>
  </r>
  <r>
    <x v="0"/>
    <n v="19"/>
    <x v="38"/>
    <s v="Vorschmelz"/>
    <s v="VOS URW-VS-SPICKER-NATU"/>
    <x v="0"/>
    <x v="34"/>
    <s v="-"/>
    <x v="8"/>
    <s v="Produkte"/>
    <s v="BUs"/>
    <s v="Symptome"/>
    <s v="Schmelze"/>
    <n v="29500948"/>
    <n v="12"/>
  </r>
  <r>
    <x v="4"/>
    <n v="147"/>
    <x v="38"/>
    <s v="Qualitätssicherung"/>
    <s v="Laborproben"/>
    <x v="2"/>
    <x v="45"/>
    <s v="-"/>
    <x v="8"/>
    <s v="Produkte"/>
    <s v="BUs"/>
    <s v="Symptome"/>
    <s v="Labor"/>
    <s v="Laborproben"/>
    <n v="73"/>
  </r>
  <r>
    <x v="0"/>
    <n v="19"/>
    <x v="40"/>
    <s v="Vorschmelz"/>
    <s v="VOS-ABS ENTSORGUNG"/>
    <x v="1"/>
    <x v="7"/>
    <s v="-"/>
    <x v="8"/>
    <s v="Produkte"/>
    <s v="BUs"/>
    <s v="Symptome"/>
    <s v="RWV"/>
    <n v="29500917"/>
    <n v="60"/>
  </r>
  <r>
    <x v="4"/>
    <n v="2"/>
    <x v="40"/>
    <s v="Diverses"/>
    <s v="Diverses"/>
    <x v="0"/>
    <x v="15"/>
    <s v="-"/>
    <x v="8"/>
    <s v="Produkte"/>
    <s v="BUs"/>
    <s v="Symptome"/>
    <s v="Labor"/>
    <s v="Diverses"/>
    <n v="11"/>
  </r>
  <r>
    <x v="2"/>
    <n v="25"/>
    <x v="40"/>
    <s v="Diverses"/>
    <s v="Diverses"/>
    <x v="3"/>
    <x v="17"/>
    <s v="-"/>
    <x v="8"/>
    <s v="Produkte"/>
    <s v="BUs"/>
    <s v="Symptome"/>
    <s v="WVP"/>
    <s v="Diverses"/>
    <n v="30"/>
  </r>
  <r>
    <x v="4"/>
    <n v="10.3"/>
    <x v="40"/>
    <s v="Diverses"/>
    <s v="Diverses"/>
    <x v="2"/>
    <x v="11"/>
    <s v="-"/>
    <x v="8"/>
    <s v="Produkte"/>
    <s v="BUs"/>
    <s v="Symptome"/>
    <s v="QM"/>
    <s v="Diverses"/>
    <n v="74"/>
  </r>
  <r>
    <x v="0"/>
    <n v="8"/>
    <x v="40"/>
    <s v="Vorschmelz"/>
    <s v="VOS-ABS ENTSORGUNG"/>
    <x v="1"/>
    <x v="7"/>
    <s v="-"/>
    <x v="8"/>
    <s v="Produkte"/>
    <s v="BUs"/>
    <s v="Symptome"/>
    <s v="RWV"/>
    <n v="29500917"/>
    <n v="60"/>
  </r>
  <r>
    <x v="2"/>
    <n v="20"/>
    <x v="40"/>
    <s v="Vorschmelz"/>
    <s v="VOS Räucher Schinken"/>
    <x v="0"/>
    <x v="34"/>
    <s v="-"/>
    <x v="8"/>
    <s v="Produkte"/>
    <s v="BUs"/>
    <s v="Symptome"/>
    <s v="WVP"/>
    <n v="29500490"/>
    <n v="12"/>
  </r>
  <r>
    <x v="4"/>
    <n v="1.5"/>
    <x v="40"/>
    <s v="Diverses"/>
    <s v="Diverses"/>
    <x v="2"/>
    <x v="11"/>
    <s v="-"/>
    <x v="8"/>
    <s v="Produkte"/>
    <s v="BUs"/>
    <s v="Symptome"/>
    <s v="LAbor"/>
    <s v="Diverses"/>
    <n v="74"/>
  </r>
  <r>
    <x v="2"/>
    <n v="3"/>
    <x v="40"/>
    <s v="Diverses"/>
    <s v="Diverses"/>
    <x v="3"/>
    <x v="17"/>
    <s v="-"/>
    <x v="8"/>
    <s v="Produkte"/>
    <s v="BUs"/>
    <s v="Symptome"/>
    <s v="L9"/>
    <s v="Diverses"/>
    <n v="30"/>
  </r>
  <r>
    <x v="5"/>
    <n v="85"/>
    <x v="41"/>
    <s v="Fertigware"/>
    <s v="verschiedene Fertigware"/>
    <x v="0"/>
    <x v="34"/>
    <s v="-"/>
    <x v="8"/>
    <s v="Produkte"/>
    <s v="BUs"/>
    <s v="Symptome"/>
    <s v="BU2"/>
    <s v="verschiedene Fertigware"/>
    <n v="12"/>
  </r>
  <r>
    <x v="0"/>
    <n v="10"/>
    <x v="41"/>
    <s v="Fertigware"/>
    <s v="Walnusstorten"/>
    <x v="1"/>
    <x v="60"/>
    <s v="-"/>
    <x v="8"/>
    <s v="Produkte"/>
    <s v="BUs"/>
    <s v="Symptome"/>
    <s v="Abfüllung"/>
    <s v="Walnusstorten"/>
    <n v="42"/>
  </r>
  <r>
    <x v="4"/>
    <n v="20"/>
    <x v="41"/>
    <s v="Vorschmelz"/>
    <s v="VOS Bergkäse"/>
    <x v="0"/>
    <x v="15"/>
    <s v="-"/>
    <x v="8"/>
    <s v="Produkte"/>
    <s v="BUs"/>
    <s v="Symptome"/>
    <s v="Außenlager"/>
    <s v="VOS Bergkäse"/>
    <n v="11"/>
  </r>
  <r>
    <x v="1"/>
    <n v="15"/>
    <x v="41"/>
    <s v="Diverses"/>
    <s v="Diverses"/>
    <x v="3"/>
    <x v="17"/>
    <s v="-"/>
    <x v="8"/>
    <s v="Produkte"/>
    <s v="BUs"/>
    <s v="Symptome"/>
    <s v="BU4"/>
    <s v="Diverses"/>
    <n v="30"/>
  </r>
  <r>
    <x v="2"/>
    <n v="35"/>
    <x v="41"/>
    <s v="Diverses"/>
    <s v="Diverses"/>
    <x v="3"/>
    <x v="17"/>
    <s v="-"/>
    <x v="8"/>
    <s v="Produkte"/>
    <s v="BUs"/>
    <s v="Symptome"/>
    <s v="BU3"/>
    <s v="Diverses"/>
    <n v="30"/>
  </r>
  <r>
    <x v="2"/>
    <n v="19"/>
    <x v="41"/>
    <s v="Fertigware"/>
    <s v="Räucher Schinken Fertigware"/>
    <x v="6"/>
    <x v="62"/>
    <s v="-"/>
    <x v="8"/>
    <s v="Produkte"/>
    <s v="BUs"/>
    <s v="Symptome"/>
    <s v="L16"/>
    <s v="Räucher Schinken Fertigware"/>
    <n v="82"/>
  </r>
  <r>
    <x v="4"/>
    <n v="8"/>
    <x v="41"/>
    <s v="Rest"/>
    <s v="Ziegenrolle  11161604"/>
    <x v="2"/>
    <x v="45"/>
    <s v="-"/>
    <x v="8"/>
    <s v="Produkte"/>
    <s v="BUs"/>
    <s v="Symptome"/>
    <s v="QM"/>
    <n v="23000584"/>
    <n v="73"/>
  </r>
  <r>
    <x v="2"/>
    <n v="136"/>
    <x v="41"/>
    <s v="Vorschmelz"/>
    <s v="VOS Früchte Blöcke"/>
    <x v="4"/>
    <x v="23"/>
    <s v="-"/>
    <x v="8"/>
    <s v="Produkte"/>
    <s v="BUs"/>
    <s v="Symptome"/>
    <s v="L18"/>
    <n v="29500594"/>
    <n v="61"/>
  </r>
  <r>
    <x v="0"/>
    <n v="259"/>
    <x v="41"/>
    <s v="Vorschmelz"/>
    <s v="VS Schinken mit Rinde"/>
    <x v="6"/>
    <x v="58"/>
    <s v="-"/>
    <x v="8"/>
    <s v="Produkte"/>
    <s v="BUs"/>
    <s v="Symptome"/>
    <s v="RWV"/>
    <n v="29600026"/>
    <n v="83"/>
  </r>
  <r>
    <x v="0"/>
    <n v="127"/>
    <x v="41"/>
    <s v="Vorschmelz"/>
    <s v="VS Chili geschält"/>
    <x v="0"/>
    <x v="34"/>
    <s v="-"/>
    <x v="8"/>
    <s v="Produkte"/>
    <s v="BUs"/>
    <s v="Symptome"/>
    <s v="Schmelze"/>
    <n v="29600027"/>
    <n v="12"/>
  </r>
  <r>
    <x v="0"/>
    <n v="41.5"/>
    <x v="41"/>
    <s v="Diverses"/>
    <s v="Diverses"/>
    <x v="3"/>
    <x v="9"/>
    <s v="-"/>
    <x v="8"/>
    <s v="Produkte"/>
    <s v="BUs"/>
    <s v="Symptome"/>
    <s v="Schmelze"/>
    <s v="Diverses"/>
    <n v="10"/>
  </r>
  <r>
    <x v="0"/>
    <n v="9"/>
    <x v="41"/>
    <s v="Vorschmelz"/>
    <s v="VOS SKZ Camembert für W"/>
    <x v="0"/>
    <x v="34"/>
    <s v="-"/>
    <x v="8"/>
    <s v="Produkte"/>
    <s v="BUs"/>
    <s v="Symptome"/>
    <s v="RWV"/>
    <n v="29500605"/>
    <n v="12"/>
  </r>
  <r>
    <x v="0"/>
    <n v="267"/>
    <x v="41"/>
    <s v="Diverses"/>
    <s v="Diverses"/>
    <x v="3"/>
    <x v="17"/>
    <s v="-"/>
    <x v="8"/>
    <s v="Produkte"/>
    <s v="BUs"/>
    <s v="Symptome"/>
    <s v="Abfüllung"/>
    <s v="Diverses"/>
    <n v="30"/>
  </r>
  <r>
    <x v="0"/>
    <n v="60"/>
    <x v="41"/>
    <s v="Rohware"/>
    <s v="Cheddar jung 50% F. i.T"/>
    <x v="0"/>
    <x v="34"/>
    <s v="-"/>
    <x v="8"/>
    <s v="Produkte"/>
    <s v="BUs"/>
    <s v="Symptome"/>
    <s v="RWV"/>
    <n v="23000020"/>
    <n v="12"/>
  </r>
  <r>
    <x v="4"/>
    <n v="540"/>
    <x v="41"/>
    <s v="Rest"/>
    <s v="Frucht/Nuss Käse"/>
    <x v="0"/>
    <x v="63"/>
    <s v="-"/>
    <x v="8"/>
    <s v="Produkte"/>
    <s v="BUs"/>
    <s v="Symptome"/>
    <s v="Entwicklung"/>
    <n v="31000234"/>
    <n v="12"/>
  </r>
  <r>
    <x v="1"/>
    <n v="58"/>
    <x v="41"/>
    <s v="ABS"/>
    <s v="ABS SCH-PAUL"/>
    <x v="4"/>
    <x v="23"/>
    <s v="-"/>
    <x v="8"/>
    <s v="Produkte"/>
    <s v="BUs"/>
    <s v="Symptome"/>
    <s v="BU4"/>
    <n v="29500906"/>
    <n v="61"/>
  </r>
  <r>
    <x v="1"/>
    <n v="39"/>
    <x v="41"/>
    <s v="ABS"/>
    <s v="ABS BRUSCHETTA"/>
    <x v="4"/>
    <x v="23"/>
    <s v="-"/>
    <x v="8"/>
    <s v="Produkte"/>
    <s v="BUs"/>
    <s v="Symptome"/>
    <s v="Bu4"/>
    <n v="29501029"/>
    <n v="61"/>
  </r>
  <r>
    <x v="1"/>
    <n v="79"/>
    <x v="41"/>
    <s v="ABS"/>
    <s v="ABS PECO"/>
    <x v="4"/>
    <x v="23"/>
    <s v="-"/>
    <x v="8"/>
    <s v="Produkte"/>
    <s v="BUs"/>
    <s v="Symptome"/>
    <s v="Bu4"/>
    <n v="29500891"/>
    <n v="61"/>
  </r>
  <r>
    <x v="1"/>
    <n v="21"/>
    <x v="41"/>
    <s v="ABS"/>
    <s v="ABS OLD-AMSTERDAM"/>
    <x v="4"/>
    <x v="23"/>
    <s v="-"/>
    <x v="8"/>
    <s v="Produkte"/>
    <s v="BUs"/>
    <s v="Symptome"/>
    <s v="Bu4"/>
    <n v="29501039"/>
    <n v="61"/>
  </r>
  <r>
    <x v="1"/>
    <n v="3"/>
    <x v="41"/>
    <s v="ABS"/>
    <s v="ABS MEDI-KRÄUK"/>
    <x v="4"/>
    <x v="23"/>
    <s v="-"/>
    <x v="8"/>
    <s v="Produkte"/>
    <s v="BUs"/>
    <s v="Symptome"/>
    <s v="Bu4"/>
    <n v="29500886"/>
    <n v="61"/>
  </r>
  <r>
    <x v="1"/>
    <n v="20"/>
    <x v="41"/>
    <s v="Vorschmelz"/>
    <s v="VOS WAL-THEKE"/>
    <x v="4"/>
    <x v="23"/>
    <s v="-"/>
    <x v="8"/>
    <s v="Produkte"/>
    <s v="BUs"/>
    <s v="Symptome"/>
    <s v="L22"/>
    <n v="29501020"/>
    <n v="61"/>
  </r>
  <r>
    <x v="1"/>
    <n v="20"/>
    <x v="41"/>
    <s v="ABS"/>
    <s v="ABS GRÜN-PESTO"/>
    <x v="4"/>
    <x v="23"/>
    <s v="-"/>
    <x v="8"/>
    <s v="Produkte"/>
    <s v="BUs"/>
    <s v="Symptome"/>
    <s v="Bu4"/>
    <n v="29500952"/>
    <n v="61"/>
  </r>
  <r>
    <x v="1"/>
    <n v="18"/>
    <x v="41"/>
    <s v="ABS"/>
    <s v="ABS GRÜN-PESTO"/>
    <x v="4"/>
    <x v="23"/>
    <s v="-"/>
    <x v="8"/>
    <s v="Produkte"/>
    <s v="BUs"/>
    <s v="Symptome"/>
    <s v="Bu4"/>
    <n v="29500952"/>
    <n v="61"/>
  </r>
  <r>
    <x v="4"/>
    <n v="53"/>
    <x v="41"/>
    <s v="Rest"/>
    <s v="-"/>
    <x v="2"/>
    <x v="14"/>
    <s v="-"/>
    <x v="8"/>
    <s v="Produkte"/>
    <s v="BUs"/>
    <s v="Symptome"/>
    <s v="Labor"/>
    <s v="-"/>
    <n v="70"/>
  </r>
  <r>
    <x v="2"/>
    <n v="60"/>
    <x v="41"/>
    <s v="Vorschmelz"/>
    <s v="VOS RW-NATUR-NAT ZIPFEL"/>
    <x v="0"/>
    <x v="34"/>
    <s v="-"/>
    <x v="8"/>
    <s v="Produkte"/>
    <s v="BUs"/>
    <s v="Symptome"/>
    <s v="BU3"/>
    <n v="29501065"/>
    <n v="12"/>
  </r>
  <r>
    <x v="2"/>
    <n v="40"/>
    <x v="41"/>
    <s v="Vorschmelz"/>
    <s v="VOS Räucher Natur Natri"/>
    <x v="0"/>
    <x v="34"/>
    <s v="-"/>
    <x v="8"/>
    <s v="Produkte"/>
    <s v="BUs"/>
    <s v="Symptome"/>
    <s v="Bu3"/>
    <n v="29500498"/>
    <n v="12"/>
  </r>
  <r>
    <x v="2"/>
    <n v="50"/>
    <x v="41"/>
    <s v="Vorschmelz"/>
    <s v="VOS Räucher Natur Natri"/>
    <x v="0"/>
    <x v="34"/>
    <s v="-"/>
    <x v="8"/>
    <s v="Produkte"/>
    <s v="BUs"/>
    <s v="Symptome"/>
    <s v="Bu3"/>
    <n v="29500498"/>
    <n v="12"/>
  </r>
  <r>
    <x v="0"/>
    <n v="25"/>
    <x v="41"/>
    <s v="Vorschmelz"/>
    <s v="VOS URW NATUR AMM CO RE"/>
    <x v="0"/>
    <x v="34"/>
    <s v="-"/>
    <x v="8"/>
    <s v="Produkte"/>
    <s v="BUs"/>
    <s v="Symptome"/>
    <s v="RWV"/>
    <n v="29501021"/>
    <n v="12"/>
  </r>
  <r>
    <x v="2"/>
    <n v="25"/>
    <x v="41"/>
    <s v="Rest"/>
    <s v="-"/>
    <x v="3"/>
    <x v="17"/>
    <s v="-"/>
    <x v="8"/>
    <s v="Produkte"/>
    <s v="BUs"/>
    <s v="Symptome"/>
    <s v="L1"/>
    <s v="-"/>
    <n v="30"/>
  </r>
  <r>
    <x v="4"/>
    <n v="47"/>
    <x v="41"/>
    <s v="Rest"/>
    <s v="-"/>
    <x v="2"/>
    <x v="14"/>
    <s v="-"/>
    <x v="8"/>
    <s v="Produkte"/>
    <s v="BUs"/>
    <s v="Symptome"/>
    <s v="Labor"/>
    <s v="-"/>
    <n v="70"/>
  </r>
  <r>
    <x v="4"/>
    <n v="9.5"/>
    <x v="41"/>
    <s v="Rest"/>
    <s v="-"/>
    <x v="2"/>
    <x v="11"/>
    <s v="-"/>
    <x v="8"/>
    <s v="Produkte"/>
    <s v="BUs"/>
    <s v="Symptome"/>
    <s v="QM"/>
    <s v="-"/>
    <n v="74"/>
  </r>
  <r>
    <x v="0"/>
    <n v="23"/>
    <x v="41"/>
    <s v="Vorschmelz"/>
    <s v="VOS-ABS ENTSORGUNG"/>
    <x v="1"/>
    <x v="64"/>
    <s v="-"/>
    <x v="8"/>
    <s v="Produkte"/>
    <s v="BUs"/>
    <s v="Symptome"/>
    <s v="RWV"/>
    <n v="29500917"/>
    <n v="60"/>
  </r>
  <r>
    <x v="4"/>
    <n v="57"/>
    <x v="41"/>
    <s v="Rest"/>
    <s v="-"/>
    <x v="2"/>
    <x v="46"/>
    <s v="-"/>
    <x v="8"/>
    <s v="Produkte"/>
    <s v="BUs"/>
    <s v="Symptome"/>
    <s v="Labor"/>
    <s v="-"/>
    <n v="71"/>
  </r>
  <r>
    <x v="4"/>
    <n v="2.2000000000000002"/>
    <x v="41"/>
    <s v="Rest"/>
    <s v="-"/>
    <x v="2"/>
    <x v="11"/>
    <s v="-"/>
    <x v="8"/>
    <s v="Produkte"/>
    <s v="BUs"/>
    <s v="Symptome"/>
    <s v="Labor"/>
    <s v="-"/>
    <n v="74"/>
  </r>
  <r>
    <x v="2"/>
    <n v="4.5"/>
    <x v="42"/>
    <s v="Rest"/>
    <s v="-"/>
    <x v="3"/>
    <x v="17"/>
    <s v="-"/>
    <x v="8"/>
    <s v="Produkte"/>
    <s v="BUs"/>
    <s v="Symptome"/>
    <s v="Bu3"/>
    <s v="-"/>
    <n v="30"/>
  </r>
  <r>
    <x v="2"/>
    <n v="40"/>
    <x v="42"/>
    <s v="Rest"/>
    <s v="-"/>
    <x v="3"/>
    <x v="17"/>
    <s v="-"/>
    <x v="8"/>
    <s v="Produkte"/>
    <s v="BUs"/>
    <s v="Symptome"/>
    <s v="L1"/>
    <s v="-"/>
    <n v="30"/>
  </r>
  <r>
    <x v="1"/>
    <n v="35"/>
    <x v="42"/>
    <s v="Rest"/>
    <s v="-"/>
    <x v="3"/>
    <x v="17"/>
    <s v="-"/>
    <x v="8"/>
    <s v="Produkte"/>
    <s v="BUs"/>
    <s v="Symptome"/>
    <s v="BU4"/>
    <s v="-"/>
    <n v="30"/>
  </r>
  <r>
    <x v="2"/>
    <n v="8"/>
    <x v="42"/>
    <s v="Rest"/>
    <s v="-"/>
    <x v="3"/>
    <x v="17"/>
    <s v="-"/>
    <x v="8"/>
    <s v="Produkte"/>
    <s v="BUs"/>
    <s v="Symptome"/>
    <s v="L35"/>
    <s v="-"/>
    <n v="30"/>
  </r>
  <r>
    <x v="0"/>
    <n v="200"/>
    <x v="42"/>
    <s v="Diverses"/>
    <s v="Diverses"/>
    <x v="3"/>
    <x v="9"/>
    <s v="-"/>
    <x v="8"/>
    <s v="Produkte"/>
    <s v="BUs"/>
    <s v="Symptome"/>
    <s v="Schmelze"/>
    <s v="Diverses"/>
    <n v="10"/>
  </r>
  <r>
    <x v="0"/>
    <n v="39"/>
    <x v="42"/>
    <s v="RW"/>
    <s v="RW SCHI 9,3KG AN"/>
    <x v="3"/>
    <x v="50"/>
    <s v="-"/>
    <x v="8"/>
    <s v="Produkte"/>
    <s v="BUs"/>
    <s v="Symptome"/>
    <n v="3020"/>
    <n v="32000068"/>
    <n v="32"/>
  </r>
  <r>
    <x v="0"/>
    <n v="189"/>
    <x v="42"/>
    <s v="Diverses"/>
    <s v="Diverses"/>
    <x v="3"/>
    <x v="17"/>
    <s v="-"/>
    <x v="8"/>
    <s v="Produkte"/>
    <s v="BUs"/>
    <s v="Symptome"/>
    <s v="Abfüllung"/>
    <s v="Diverses"/>
    <n v="30"/>
  </r>
  <r>
    <x v="1"/>
    <n v="53"/>
    <x v="42"/>
    <s v="ABS"/>
    <s v="ABS GRÜN-PESTO"/>
    <x v="4"/>
    <x v="23"/>
    <s v="-"/>
    <x v="8"/>
    <s v="Produkte"/>
    <s v="BUs"/>
    <s v="Symptome"/>
    <s v="BU4"/>
    <n v="29500952"/>
    <n v="61"/>
  </r>
  <r>
    <x v="1"/>
    <n v="112"/>
    <x v="42"/>
    <s v="ABS"/>
    <s v="ABS OLD-AMSTERDAM"/>
    <x v="4"/>
    <x v="23"/>
    <s v="-"/>
    <x v="8"/>
    <s v="Produkte"/>
    <s v="BUs"/>
    <s v="Symptome"/>
    <s v="BU4"/>
    <n v="29501039"/>
    <n v="61"/>
  </r>
  <r>
    <x v="1"/>
    <n v="71"/>
    <x v="42"/>
    <s v="ABS"/>
    <s v="ABS Simmentaler"/>
    <x v="4"/>
    <x v="23"/>
    <s v="-"/>
    <x v="8"/>
    <s v="Produkte"/>
    <s v="BUs"/>
    <s v="Symptome"/>
    <s v="BU4"/>
    <n v="29501099"/>
    <n v="61"/>
  </r>
  <r>
    <x v="1"/>
    <n v="8"/>
    <x v="42"/>
    <s v="ABS"/>
    <s v="ABS ZIEGE-GOU"/>
    <x v="4"/>
    <x v="23"/>
    <s v="-"/>
    <x v="8"/>
    <s v="Produkte"/>
    <s v="BUs"/>
    <s v="Symptome"/>
    <s v="Bu4"/>
    <n v="29500887"/>
    <n v="61"/>
  </r>
  <r>
    <x v="1"/>
    <n v="1"/>
    <x v="42"/>
    <s v="ABS"/>
    <s v="ABS SAINT ANDRÉ"/>
    <x v="4"/>
    <x v="23"/>
    <s v="-"/>
    <x v="8"/>
    <s v="Produkte"/>
    <s v="BUs"/>
    <s v="Symptome"/>
    <s v="BU4"/>
    <n v="29501036"/>
    <n v="61"/>
  </r>
  <r>
    <x v="5"/>
    <n v="15"/>
    <x v="42"/>
    <s v="Rohware"/>
    <s v="Blöcke"/>
    <x v="0"/>
    <x v="34"/>
    <s v="-"/>
    <x v="8"/>
    <s v="Produkte"/>
    <s v="BUs"/>
    <s v="Symptome"/>
    <s v="Bu2"/>
    <s v="Blöcke"/>
    <n v="12"/>
  </r>
  <r>
    <x v="5"/>
    <n v="39"/>
    <x v="42"/>
    <s v="Rest"/>
    <s v="-"/>
    <x v="3"/>
    <x v="17"/>
    <s v="-"/>
    <x v="8"/>
    <s v="Produkte"/>
    <s v="BUs"/>
    <s v="Symptome"/>
    <s v="Bu2"/>
    <s v="-"/>
    <n v="30"/>
  </r>
  <r>
    <x v="4"/>
    <n v="8.5"/>
    <x v="42"/>
    <s v="Rest"/>
    <s v="-"/>
    <x v="2"/>
    <x v="11"/>
    <s v="-"/>
    <x v="8"/>
    <s v="Produkte"/>
    <s v="BUs"/>
    <s v="Symptome"/>
    <s v="QM"/>
    <s v="-"/>
    <n v="74"/>
  </r>
  <r>
    <x v="0"/>
    <n v="59"/>
    <x v="42"/>
    <s v="Vorschmelz"/>
    <s v="VOS VEG-SCH-WÜRZIG-VAKU"/>
    <x v="0"/>
    <x v="34"/>
    <s v="-"/>
    <x v="8"/>
    <s v="Produkte"/>
    <s v="BUs"/>
    <s v="Symptome"/>
    <s v="RWV"/>
    <n v="49900002"/>
    <n v="12"/>
  </r>
  <r>
    <x v="0"/>
    <n v="164"/>
    <x v="42"/>
    <s v="ABS"/>
    <s v="ABS ALL-EMM-VAKU"/>
    <x v="0"/>
    <x v="34"/>
    <s v="-"/>
    <x v="8"/>
    <s v="Produkte"/>
    <s v="BUs"/>
    <s v="Symptome"/>
    <s v="RWV"/>
    <n v="49500190"/>
    <n v="12"/>
  </r>
  <r>
    <x v="2"/>
    <n v="90"/>
    <x v="42"/>
    <s v="ABS"/>
    <s v="ABS Edamer 40% OGT"/>
    <x v="0"/>
    <x v="34"/>
    <s v="-"/>
    <x v="8"/>
    <s v="Produkte"/>
    <s v="BUs"/>
    <s v="Symptome"/>
    <s v="BU3"/>
    <n v="29500817"/>
    <n v="12"/>
  </r>
  <r>
    <x v="2"/>
    <n v="105"/>
    <x v="42"/>
    <s v="Rohware"/>
    <s v="Bergkäse 45% Fett i. Tr"/>
    <x v="0"/>
    <x v="34"/>
    <s v="-"/>
    <x v="8"/>
    <s v="Produkte"/>
    <s v="BUs"/>
    <s v="Symptome"/>
    <s v="BU3"/>
    <n v="23000206"/>
    <n v="12"/>
  </r>
  <r>
    <x v="4"/>
    <n v="6.6"/>
    <x v="42"/>
    <s v="Rest"/>
    <s v="-"/>
    <x v="2"/>
    <x v="11"/>
    <s v="-"/>
    <x v="8"/>
    <s v="Produkte"/>
    <s v="BUs"/>
    <s v="Symptome"/>
    <s v="Labor"/>
    <s v="-"/>
    <n v="74"/>
  </r>
  <r>
    <x v="4"/>
    <n v="14.5"/>
    <x v="43"/>
    <s v="Rest"/>
    <s v="-"/>
    <x v="2"/>
    <x v="45"/>
    <s v="-"/>
    <x v="9"/>
    <s v="Produkte"/>
    <s v="BUs"/>
    <s v="Symptome"/>
    <s v="Labor"/>
    <s v="-"/>
    <n v="73"/>
  </r>
  <r>
    <x v="0"/>
    <n v="22"/>
    <x v="43"/>
    <s v="Vorschmelz"/>
    <s v="VOS-ABS ENTSORGUNG"/>
    <x v="1"/>
    <x v="7"/>
    <s v="-"/>
    <x v="9"/>
    <s v="Produkte"/>
    <s v="BUs"/>
    <s v="Symptome"/>
    <s v="RWV"/>
    <n v="29500917"/>
    <n v="60"/>
  </r>
  <r>
    <x v="0"/>
    <n v="13"/>
    <x v="43"/>
    <s v="Vorschmelz"/>
    <s v="VOS-ABS ENTSORGUNG"/>
    <x v="1"/>
    <x v="7"/>
    <s v="-"/>
    <x v="9"/>
    <s v="Produkte"/>
    <s v="BUs"/>
    <s v="Symptome"/>
    <s v="RWV"/>
    <n v="29500917"/>
    <n v="60"/>
  </r>
  <r>
    <x v="0"/>
    <n v="10"/>
    <x v="43"/>
    <s v="Vorschmelz"/>
    <s v="VOS-ABS ENTSORGUNG"/>
    <x v="1"/>
    <x v="7"/>
    <s v="-"/>
    <x v="9"/>
    <s v="Produkte"/>
    <s v="BUs"/>
    <s v="Symptome"/>
    <s v="RWV"/>
    <n v="29500917"/>
    <n v="60"/>
  </r>
  <r>
    <x v="2"/>
    <n v="257"/>
    <x v="43"/>
    <s v="Vorschmelz"/>
    <s v="VOS RW-NATUR-EXTRA-VAKU"/>
    <x v="0"/>
    <x v="34"/>
    <s v="-"/>
    <x v="9"/>
    <s v="Produkte"/>
    <s v="BUs"/>
    <s v="Symptome"/>
    <s v="BU3"/>
    <n v="49500147"/>
    <n v="12"/>
  </r>
  <r>
    <x v="2"/>
    <n v="292"/>
    <x v="43"/>
    <s v="Vorschmelz"/>
    <s v="VOS GRW-NATUR-VAKU / Er"/>
    <x v="0"/>
    <x v="34"/>
    <s v="-"/>
    <x v="9"/>
    <s v="Produkte"/>
    <s v="BUs"/>
    <s v="Symptome"/>
    <s v="BU3"/>
    <n v="49500143"/>
    <n v="12"/>
  </r>
  <r>
    <x v="2"/>
    <n v="270"/>
    <x v="43"/>
    <s v="Fertigware"/>
    <s v="RÄU-END NATUR-NAT ENDST"/>
    <x v="0"/>
    <x v="34"/>
    <s v="-"/>
    <x v="9"/>
    <s v="Produkte"/>
    <s v="BUs"/>
    <s v="Symptome"/>
    <s v="BU3"/>
    <n v="49500189"/>
    <n v="12"/>
  </r>
  <r>
    <x v="2"/>
    <n v="283"/>
    <x v="43"/>
    <s v="Vorschmelz"/>
    <s v="VOS VEG-SCH MILD"/>
    <x v="4"/>
    <x v="2"/>
    <s v="-"/>
    <x v="9"/>
    <s v="Produkte"/>
    <s v="BUs"/>
    <s v="Symptome"/>
    <s v="BU3"/>
    <n v="29900002"/>
    <n v="61"/>
  </r>
  <r>
    <x v="2"/>
    <n v="117"/>
    <x v="43"/>
    <s v="Rohware"/>
    <s v="WALNUSS GEWOLFT 10MM"/>
    <x v="0"/>
    <x v="65"/>
    <s v="-"/>
    <x v="9"/>
    <s v="Produkte"/>
    <s v="BUs"/>
    <s v="Symptome"/>
    <s v="BU3"/>
    <n v="23500285"/>
    <n v="12"/>
  </r>
  <r>
    <x v="0"/>
    <n v="75.599999999999994"/>
    <x v="43"/>
    <s v="Fertigware"/>
    <s v="Creme Noblesse"/>
    <x v="1"/>
    <x v="42"/>
    <s v="-"/>
    <x v="9"/>
    <s v="Produkte"/>
    <s v="BUs"/>
    <s v="Symptome"/>
    <s v="Schmelze"/>
    <s v="Creme Noblesse"/>
    <n v="40"/>
  </r>
  <r>
    <x v="0"/>
    <n v="54"/>
    <x v="43"/>
    <s v="Rest"/>
    <s v="-"/>
    <x v="3"/>
    <x v="17"/>
    <s v="-"/>
    <x v="9"/>
    <s v="Produkte"/>
    <s v="BUs"/>
    <s v="Symptome"/>
    <s v="Abfüllung"/>
    <s v="-"/>
    <n v="30"/>
  </r>
  <r>
    <x v="0"/>
    <n v="206"/>
    <x v="43"/>
    <s v="Rest"/>
    <s v="-"/>
    <x v="4"/>
    <x v="23"/>
    <s v="-"/>
    <x v="9"/>
    <s v="Produkte"/>
    <s v="BUs"/>
    <s v="Symptome"/>
    <s v="Abfüllung"/>
    <s v="-"/>
    <n v="61"/>
  </r>
  <r>
    <x v="4"/>
    <n v="63"/>
    <x v="43"/>
    <s v="Rohware"/>
    <s v="Brie"/>
    <x v="4"/>
    <x v="66"/>
    <s v="-"/>
    <x v="9"/>
    <s v="Produkte"/>
    <s v="BUs"/>
    <s v="Symptome"/>
    <s v="Muster"/>
    <s v="Brie"/>
    <n v="61"/>
  </r>
  <r>
    <x v="4"/>
    <n v="28"/>
    <x v="43"/>
    <s v="ABS"/>
    <s v="ABS CHED-ROT MIT ß-CARO"/>
    <x v="3"/>
    <x v="17"/>
    <s v="-"/>
    <x v="9"/>
    <s v="Produkte"/>
    <s v="BUs"/>
    <s v="Symptome"/>
    <s v="Externe"/>
    <n v="29501032"/>
    <n v="30"/>
  </r>
  <r>
    <x v="2"/>
    <n v="79"/>
    <x v="43"/>
    <s v="Rest"/>
    <s v="-"/>
    <x v="3"/>
    <x v="17"/>
    <s v="-"/>
    <x v="9"/>
    <s v="Produkte"/>
    <s v="BUs"/>
    <s v="Symptome"/>
    <s v="BU3"/>
    <s v="-"/>
    <n v="30"/>
  </r>
  <r>
    <x v="0"/>
    <n v="60"/>
    <x v="43"/>
    <s v="Rest"/>
    <s v="-"/>
    <x v="0"/>
    <x v="34"/>
    <s v="-"/>
    <x v="9"/>
    <s v="Produkte"/>
    <s v="BUs"/>
    <s v="Symptome"/>
    <s v="Abfüllung"/>
    <s v="-"/>
    <n v="12"/>
  </r>
  <r>
    <x v="2"/>
    <n v="64"/>
    <x v="43"/>
    <s v="Rest"/>
    <s v="-"/>
    <x v="3"/>
    <x v="10"/>
    <s v="-"/>
    <x v="9"/>
    <s v="Produkte"/>
    <s v="BUs"/>
    <s v="Symptome"/>
    <s v="L35"/>
    <s v="-"/>
    <n v="81"/>
  </r>
  <r>
    <x v="5"/>
    <n v="162"/>
    <x v="43"/>
    <s v="Fertigware"/>
    <s v="Fertigpackung"/>
    <x v="0"/>
    <x v="34"/>
    <s v="-"/>
    <x v="9"/>
    <s v="Produkte"/>
    <s v="BUs"/>
    <s v="Symptome"/>
    <s v="BU2"/>
    <s v="Fertigpackung"/>
    <n v="12"/>
  </r>
  <r>
    <x v="5"/>
    <n v="146"/>
    <x v="43"/>
    <s v="ABS"/>
    <s v="ABS CHED-PF-KRÄUK gemis"/>
    <x v="0"/>
    <x v="34"/>
    <s v="-"/>
    <x v="9"/>
    <s v="Produkte"/>
    <s v="BUs"/>
    <s v="Symptome"/>
    <s v="BU2"/>
    <n v="29501003"/>
    <n v="12"/>
  </r>
  <r>
    <x v="2"/>
    <n v="25"/>
    <x v="43"/>
    <s v="Vorschmelz"/>
    <s v="VOS RW-NATUR-EXTRA ENDS"/>
    <x v="0"/>
    <x v="2"/>
    <s v="-"/>
    <x v="9"/>
    <s v="Produkte"/>
    <s v="BUs"/>
    <s v="Symptome"/>
    <s v="BU3"/>
    <n v="29501083"/>
    <n v="12"/>
  </r>
  <r>
    <x v="2"/>
    <n v="299"/>
    <x v="43"/>
    <s v="Vorschmelz"/>
    <s v="VOS GRW-NATUR-VAKU / Er"/>
    <x v="0"/>
    <x v="2"/>
    <s v="-"/>
    <x v="9"/>
    <s v="Produkte"/>
    <s v="BUs"/>
    <s v="Symptome"/>
    <s v="BU3"/>
    <n v="49500143"/>
    <n v="12"/>
  </r>
  <r>
    <x v="2"/>
    <n v="243"/>
    <x v="43"/>
    <s v="Vorschmelz"/>
    <s v="VOS Räucher Natur Natri"/>
    <x v="0"/>
    <x v="2"/>
    <s v="-"/>
    <x v="9"/>
    <s v="Produkte"/>
    <s v="BUs"/>
    <s v="Symptome"/>
    <s v="BU3"/>
    <n v="29500498"/>
    <n v="12"/>
  </r>
  <r>
    <x v="2"/>
    <n v="346"/>
    <x v="43"/>
    <s v="Vorschmelz"/>
    <s v="VOS RW-SCHI-NAT ENDSTÜC"/>
    <x v="0"/>
    <x v="2"/>
    <s v="-"/>
    <x v="9"/>
    <s v="Produkte"/>
    <s v="BUs"/>
    <s v="Symptome"/>
    <s v="BU3"/>
    <n v="29501085"/>
    <n v="12"/>
  </r>
  <r>
    <x v="2"/>
    <n v="106"/>
    <x v="43"/>
    <s v="Vorschmelz"/>
    <s v="VOS RW-NATUR-EXTRA ENDS"/>
    <x v="0"/>
    <x v="2"/>
    <s v="-"/>
    <x v="9"/>
    <s v="Produkte"/>
    <s v="BUs"/>
    <s v="Symptome"/>
    <s v="BU3"/>
    <n v="29501083"/>
    <n v="12"/>
  </r>
  <r>
    <x v="2"/>
    <n v="20"/>
    <x v="43"/>
    <s v="Vorschmelz"/>
    <s v="VOS Räucher Chili Vorsc"/>
    <x v="0"/>
    <x v="2"/>
    <s v="-"/>
    <x v="9"/>
    <s v="Produkte"/>
    <s v="BUs"/>
    <s v="Symptome"/>
    <s v="BU3"/>
    <n v="29500527"/>
    <n v="12"/>
  </r>
  <r>
    <x v="2"/>
    <n v="31"/>
    <x v="43"/>
    <s v="Vorschmelz"/>
    <s v="VOS VS-NATUR ZIPFEL"/>
    <x v="0"/>
    <x v="2"/>
    <s v="-"/>
    <x v="9"/>
    <s v="Produkte"/>
    <s v="BUs"/>
    <s v="Symptome"/>
    <s v="BU3"/>
    <n v="29501062"/>
    <n v="12"/>
  </r>
  <r>
    <x v="2"/>
    <n v="38"/>
    <x v="43"/>
    <s v="Vorschmelz"/>
    <s v="VOS VS-CHILI ZIPFEL"/>
    <x v="0"/>
    <x v="2"/>
    <s v="-"/>
    <x v="9"/>
    <s v="Produkte"/>
    <s v="BUs"/>
    <s v="Symptome"/>
    <s v="BU3"/>
    <n v="29501087"/>
    <n v="12"/>
  </r>
  <r>
    <x v="2"/>
    <n v="25"/>
    <x v="43"/>
    <s v="Vorschmelz"/>
    <s v="VOS VS-CHILI ENDSTÜCK"/>
    <x v="0"/>
    <x v="2"/>
    <s v="-"/>
    <x v="9"/>
    <s v="Produkte"/>
    <s v="BUs"/>
    <s v="Symptome"/>
    <s v="BU3"/>
    <n v="29501089"/>
    <n v="12"/>
  </r>
  <r>
    <x v="0"/>
    <n v="51"/>
    <x v="43"/>
    <s v="Vorschmelz"/>
    <s v="VOS-ABS ENTSORGUNG"/>
    <x v="1"/>
    <x v="7"/>
    <s v="-"/>
    <x v="9"/>
    <s v="Produkte"/>
    <s v="BUs"/>
    <s v="Symptome"/>
    <s v="RWV"/>
    <n v="29500917"/>
    <n v="60"/>
  </r>
  <r>
    <x v="4"/>
    <n v="19"/>
    <x v="43"/>
    <s v="Rest"/>
    <s v="-"/>
    <x v="2"/>
    <x v="11"/>
    <s v="-"/>
    <x v="9"/>
    <s v="Produkte"/>
    <s v="BUs"/>
    <s v="Symptome"/>
    <s v="QM"/>
    <s v="-"/>
    <n v="74"/>
  </r>
  <r>
    <x v="2"/>
    <n v="21"/>
    <x v="43"/>
    <s v="RW"/>
    <s v="RW Natur"/>
    <x v="3"/>
    <x v="17"/>
    <s v="-"/>
    <x v="9"/>
    <s v="Produkte"/>
    <s v="BUs"/>
    <s v="Symptome"/>
    <s v="L18"/>
    <s v="RW Natur"/>
    <n v="30"/>
  </r>
  <r>
    <x v="2"/>
    <n v="92"/>
    <x v="43"/>
    <s v="Vorschmelz"/>
    <s v="VOS RW-NATUR ENDSTÜCK 3"/>
    <x v="3"/>
    <x v="17"/>
    <s v="-"/>
    <x v="9"/>
    <s v="Produkte"/>
    <s v="BUs"/>
    <s v="Symptome"/>
    <s v="L9"/>
    <n v="29501066"/>
    <n v="30"/>
  </r>
  <r>
    <x v="4"/>
    <n v="7.6"/>
    <x v="43"/>
    <s v="Rest"/>
    <s v="-"/>
    <x v="2"/>
    <x v="11"/>
    <s v="-"/>
    <x v="9"/>
    <s v="Produkte"/>
    <s v="BUs"/>
    <s v="Symptome"/>
    <s v="Labor"/>
    <s v="-"/>
    <n v="74"/>
  </r>
  <r>
    <x v="2"/>
    <n v="115"/>
    <x v="43"/>
    <s v="Vorschmelz"/>
    <s v="VOS RW-NATUR-NAT ZIPFEL"/>
    <x v="3"/>
    <x v="17"/>
    <s v="-"/>
    <x v="9"/>
    <s v="Produkte"/>
    <s v="BUs"/>
    <s v="Symptome"/>
    <s v="L9"/>
    <n v="29501065"/>
    <n v="30"/>
  </r>
  <r>
    <x v="0"/>
    <n v="36"/>
    <x v="44"/>
    <s v="Vorschmelz"/>
    <s v="VOS-ABS ENTSORGUNG"/>
    <x v="1"/>
    <x v="7"/>
    <s v="-"/>
    <x v="9"/>
    <s v="Produkte"/>
    <s v="BUs"/>
    <s v="Symptome"/>
    <s v="RWV"/>
    <n v="29500917"/>
    <n v="60"/>
  </r>
  <r>
    <x v="0"/>
    <n v="2"/>
    <x v="44"/>
    <s v="Vorschmelz"/>
    <s v="VOS-ABS ENTSORGUNG"/>
    <x v="1"/>
    <x v="7"/>
    <s v="-"/>
    <x v="9"/>
    <s v="Produkte"/>
    <s v="BUs"/>
    <s v="Symptome"/>
    <s v="RWV"/>
    <n v="29500917"/>
    <n v="60"/>
  </r>
  <r>
    <x v="0"/>
    <n v="701"/>
    <x v="44"/>
    <s v="Vorschmelz"/>
    <s v="VS SKZ Premium Würfel"/>
    <x v="0"/>
    <x v="34"/>
    <s v="-"/>
    <x v="9"/>
    <s v="Produkte"/>
    <s v="BUs"/>
    <s v="Symptome"/>
    <s v="RWV"/>
    <n v="29600030"/>
    <n v="12"/>
  </r>
  <r>
    <x v="0"/>
    <n v="312"/>
    <x v="44"/>
    <s v="ABS"/>
    <s v="ABS PROV-VAKU"/>
    <x v="0"/>
    <x v="25"/>
    <s v="-"/>
    <x v="9"/>
    <s v="Produkte"/>
    <s v="BUs"/>
    <s v="Symptome"/>
    <s v="RWV"/>
    <n v="49500055"/>
    <n v="12"/>
  </r>
  <r>
    <x v="2"/>
    <n v="640"/>
    <x v="44"/>
    <s v="Vorschmelz"/>
    <s v="VOS VEG-SCH WÜRZIG"/>
    <x v="4"/>
    <x v="23"/>
    <s v="-"/>
    <x v="9"/>
    <s v="Produkte"/>
    <s v="BUs"/>
    <s v="Symptome"/>
    <s v="BU3"/>
    <n v="29900003"/>
    <n v="61"/>
  </r>
  <r>
    <x v="2"/>
    <n v="303"/>
    <x v="44"/>
    <s v="Vorschmelz"/>
    <s v="VOS VEG-SCH MILD"/>
    <x v="4"/>
    <x v="23"/>
    <s v="-"/>
    <x v="9"/>
    <s v="Produkte"/>
    <s v="BUs"/>
    <s v="Symptome"/>
    <s v="BU3"/>
    <n v="29900002"/>
    <n v="61"/>
  </r>
  <r>
    <x v="2"/>
    <n v="74.400000000000006"/>
    <x v="44"/>
    <s v="Vorschmelz"/>
    <s v="VOS VEG-SCH MILD"/>
    <x v="1"/>
    <x v="13"/>
    <s v="-"/>
    <x v="9"/>
    <s v="Produkte"/>
    <s v="BUs"/>
    <s v="Symptome"/>
    <s v="BU3"/>
    <n v="29900002"/>
    <n v="22"/>
  </r>
  <r>
    <x v="0"/>
    <n v="100"/>
    <x v="44"/>
    <s v="Rest"/>
    <s v="-"/>
    <x v="3"/>
    <x v="9"/>
    <s v="-"/>
    <x v="9"/>
    <s v="Produkte"/>
    <s v="BUs"/>
    <s v="Symptome"/>
    <s v="Abfüllung"/>
    <s v="-"/>
    <n v="10"/>
  </r>
  <r>
    <x v="0"/>
    <n v="28"/>
    <x v="44"/>
    <s v="Rest"/>
    <s v="-"/>
    <x v="1"/>
    <x v="42"/>
    <s v="-"/>
    <x v="9"/>
    <s v="Produkte"/>
    <s v="BUs"/>
    <s v="Symptome"/>
    <s v="Abfüllung"/>
    <s v="-"/>
    <n v="40"/>
  </r>
  <r>
    <x v="4"/>
    <n v="230"/>
    <x v="44"/>
    <s v="Rest"/>
    <s v="-"/>
    <x v="2"/>
    <x v="14"/>
    <s v="-"/>
    <x v="9"/>
    <s v="Produkte"/>
    <s v="BUs"/>
    <s v="Symptome"/>
    <s v="Labor"/>
    <s v="-"/>
    <n v="70"/>
  </r>
  <r>
    <x v="5"/>
    <n v="20"/>
    <x v="44"/>
    <s v="Rest"/>
    <s v="-"/>
    <x v="3"/>
    <x v="17"/>
    <s v="-"/>
    <x v="9"/>
    <s v="Produkte"/>
    <s v="BUs"/>
    <s v="Symptome"/>
    <s v="BU2"/>
    <s v="-"/>
    <n v="30"/>
  </r>
  <r>
    <x v="0"/>
    <n v="56"/>
    <x v="44"/>
    <s v="Vorschmelz"/>
    <s v="VOS GRW-NATUR ZIPFEL 35"/>
    <x v="0"/>
    <x v="34"/>
    <s v="-"/>
    <x v="9"/>
    <s v="Produkte"/>
    <s v="BUs"/>
    <s v="Symptome"/>
    <s v="RWV"/>
    <n v="29501063"/>
    <n v="12"/>
  </r>
  <r>
    <x v="4"/>
    <n v="10"/>
    <x v="44"/>
    <s v="Rest"/>
    <s v="-"/>
    <x v="2"/>
    <x v="14"/>
    <s v="-"/>
    <x v="9"/>
    <s v="Produkte"/>
    <s v="BUs"/>
    <s v="Symptome"/>
    <s v="Labor"/>
    <s v="-"/>
    <n v="70"/>
  </r>
  <r>
    <x v="0"/>
    <n v="163"/>
    <x v="44"/>
    <s v="Rest"/>
    <s v="-"/>
    <x v="0"/>
    <x v="34"/>
    <s v="-"/>
    <x v="9"/>
    <s v="Produkte"/>
    <s v="BUs"/>
    <s v="Symptome"/>
    <s v="RWV"/>
    <s v="-"/>
    <n v="12"/>
  </r>
  <r>
    <x v="2"/>
    <n v="24"/>
    <x v="44"/>
    <s v="Rest"/>
    <s v="-"/>
    <x v="4"/>
    <x v="23"/>
    <s v="-"/>
    <x v="9"/>
    <s v="Produkte"/>
    <s v="BUs"/>
    <s v="Symptome"/>
    <s v="L16"/>
    <s v="-"/>
    <n v="61"/>
  </r>
  <r>
    <x v="0"/>
    <n v="207"/>
    <x v="44"/>
    <s v="ABS"/>
    <s v="ABS 45-48% Konventionel"/>
    <x v="0"/>
    <x v="33"/>
    <s v="-"/>
    <x v="9"/>
    <s v="Produkte"/>
    <s v="BUs"/>
    <s v="Symptome"/>
    <s v="Schmelze"/>
    <n v="29600004"/>
    <n v="12"/>
  </r>
  <r>
    <x v="0"/>
    <n v="35"/>
    <x v="44"/>
    <s v="Rest"/>
    <s v="-"/>
    <x v="4"/>
    <x v="23"/>
    <s v="-"/>
    <x v="9"/>
    <s v="Produkte"/>
    <s v="BUs"/>
    <s v="Symptome"/>
    <s v="RWV"/>
    <s v="-"/>
    <n v="61"/>
  </r>
  <r>
    <x v="0"/>
    <n v="42"/>
    <x v="44"/>
    <s v="Rest"/>
    <s v="-"/>
    <x v="1"/>
    <x v="42"/>
    <s v="-"/>
    <x v="9"/>
    <s v="Produkte"/>
    <s v="BUs"/>
    <s v="Symptome"/>
    <s v="Abfüllung"/>
    <s v="-"/>
    <n v="40"/>
  </r>
  <r>
    <x v="2"/>
    <n v="243"/>
    <x v="44"/>
    <s v="Vorschmelz"/>
    <s v="VOS Räucher Natur Natri"/>
    <x v="0"/>
    <x v="34"/>
    <s v="-"/>
    <x v="9"/>
    <s v="Produkte"/>
    <s v="BUs"/>
    <s v="Symptome"/>
    <s v="BU3"/>
    <n v="29500498"/>
    <n v="12"/>
  </r>
  <r>
    <x v="0"/>
    <n v="346"/>
    <x v="44"/>
    <s v="Rest"/>
    <s v="-"/>
    <x v="0"/>
    <x v="34"/>
    <s v="-"/>
    <x v="9"/>
    <s v="Produkte"/>
    <s v="BUs"/>
    <s v="Symptome"/>
    <s v="RWV"/>
    <s v="-"/>
    <n v="12"/>
  </r>
  <r>
    <x v="2"/>
    <n v="616"/>
    <x v="44"/>
    <s v="ABS"/>
    <s v="ABS Gouda Mittelalt 45%"/>
    <x v="6"/>
    <x v="1"/>
    <s v="-"/>
    <x v="9"/>
    <s v="Produkte"/>
    <s v="BUs"/>
    <s v="Symptome"/>
    <s v="BU3"/>
    <n v="29500821"/>
    <n v="80"/>
  </r>
  <r>
    <x v="4"/>
    <n v="80"/>
    <x v="44"/>
    <s v="Vorschmelz"/>
    <s v="VOS Bergkäse 10kg Beute"/>
    <x v="5"/>
    <x v="56"/>
    <s v="-"/>
    <x v="9"/>
    <s v="Produkte"/>
    <s v="BUs"/>
    <s v="Symptome"/>
    <s v="Außenlager"/>
    <n v="29500477"/>
    <n v="43"/>
  </r>
  <r>
    <x v="4"/>
    <n v="21"/>
    <x v="44"/>
    <s v="RW"/>
    <s v="Räucher Retoure"/>
    <x v="0"/>
    <x v="13"/>
    <s v="-"/>
    <x v="9"/>
    <s v="Produkte"/>
    <s v="BUs"/>
    <s v="Symptome"/>
    <s v="Externe"/>
    <s v="Räucher Retoure"/>
    <n v="12"/>
  </r>
  <r>
    <x v="2"/>
    <n v="184"/>
    <x v="44"/>
    <s v="Rest"/>
    <s v="-"/>
    <x v="2"/>
    <x v="24"/>
    <s v="-"/>
    <x v="9"/>
    <s v="Produkte"/>
    <s v="BUs"/>
    <s v="Symptome"/>
    <s v="WVP"/>
    <s v="-"/>
    <n v="72"/>
  </r>
  <r>
    <x v="0"/>
    <n v="24"/>
    <x v="44"/>
    <s v="Rest"/>
    <s v="-"/>
    <x v="2"/>
    <x v="14"/>
    <s v="-"/>
    <x v="9"/>
    <s v="Produkte"/>
    <s v="BUs"/>
    <s v="Symptome"/>
    <s v="RWV"/>
    <s v="-"/>
    <n v="70"/>
  </r>
  <r>
    <x v="0"/>
    <n v="28"/>
    <x v="44"/>
    <s v="Vorschmelz"/>
    <s v="VOS-ABS ENTSORGUNG"/>
    <x v="1"/>
    <x v="7"/>
    <s v="-"/>
    <x v="9"/>
    <s v="Produkte"/>
    <s v="BUs"/>
    <s v="Symptome"/>
    <s v="RWV"/>
    <n v="29500917"/>
    <n v="60"/>
  </r>
  <r>
    <x v="4"/>
    <n v="4"/>
    <x v="44"/>
    <s v="Rest"/>
    <s v="-"/>
    <x v="2"/>
    <x v="11"/>
    <s v="-"/>
    <x v="9"/>
    <s v="Produkte"/>
    <s v="BUs"/>
    <s v="Symptome"/>
    <s v="QM"/>
    <s v="-"/>
    <n v="74"/>
  </r>
  <r>
    <x v="1"/>
    <n v="19"/>
    <x v="44"/>
    <s v="ABS"/>
    <s v="ABS MEDI-KRÄUK"/>
    <x v="0"/>
    <x v="34"/>
    <s v="-"/>
    <x v="9"/>
    <s v="Produkte"/>
    <s v="BUs"/>
    <s v="Symptome"/>
    <s v="BU4"/>
    <n v="29500886"/>
    <n v="12"/>
  </r>
  <r>
    <x v="1"/>
    <n v="24"/>
    <x v="44"/>
    <s v="ABS"/>
    <s v="ABS PECO"/>
    <x v="0"/>
    <x v="34"/>
    <s v="-"/>
    <x v="9"/>
    <s v="Produkte"/>
    <s v="BUs"/>
    <s v="Symptome"/>
    <s v="BU4"/>
    <n v="29500891"/>
    <n v="12"/>
  </r>
  <r>
    <x v="1"/>
    <n v="209"/>
    <x v="44"/>
    <s v="ABS"/>
    <s v="ABS BLU-FOU"/>
    <x v="0"/>
    <x v="34"/>
    <s v="-"/>
    <x v="9"/>
    <s v="Produkte"/>
    <s v="BUs"/>
    <s v="Symptome"/>
    <s v="BU4"/>
    <n v="29500892"/>
    <n v="12"/>
  </r>
  <r>
    <x v="1"/>
    <n v="5"/>
    <x v="44"/>
    <s v="ABS"/>
    <s v="ABS REBLOCH"/>
    <x v="0"/>
    <x v="34"/>
    <s v="-"/>
    <x v="9"/>
    <s v="Produkte"/>
    <s v="BUs"/>
    <s v="Symptome"/>
    <s v="BU4"/>
    <n v="29500893"/>
    <n v="12"/>
  </r>
  <r>
    <x v="1"/>
    <n v="61"/>
    <x v="44"/>
    <s v="ABS"/>
    <s v="ABS BRIE"/>
    <x v="0"/>
    <x v="34"/>
    <s v="-"/>
    <x v="9"/>
    <s v="Produkte"/>
    <s v="BUs"/>
    <s v="Symptome"/>
    <s v="BU4"/>
    <n v="29500895"/>
    <n v="12"/>
  </r>
  <r>
    <x v="1"/>
    <n v="38"/>
    <x v="44"/>
    <s v="ABS"/>
    <s v="ABS ROVIN"/>
    <x v="0"/>
    <x v="34"/>
    <s v="-"/>
    <x v="9"/>
    <s v="Produkte"/>
    <s v="BUs"/>
    <s v="Symptome"/>
    <s v="BU4"/>
    <n v="29500900"/>
    <n v="12"/>
  </r>
  <r>
    <x v="1"/>
    <n v="52"/>
    <x v="44"/>
    <s v="ABS"/>
    <s v="ABS SCH-PAUL"/>
    <x v="0"/>
    <x v="34"/>
    <s v="-"/>
    <x v="9"/>
    <s v="Produkte"/>
    <s v="BUs"/>
    <s v="Symptome"/>
    <s v="BU4"/>
    <n v="29500906"/>
    <n v="12"/>
  </r>
  <r>
    <x v="1"/>
    <n v="14"/>
    <x v="44"/>
    <s v="ABS"/>
    <s v="ABS GRUY"/>
    <x v="0"/>
    <x v="34"/>
    <s v="-"/>
    <x v="9"/>
    <s v="Produkte"/>
    <s v="BUs"/>
    <s v="Symptome"/>
    <s v="BU4"/>
    <n v="29500908"/>
    <n v="12"/>
  </r>
  <r>
    <x v="1"/>
    <n v="51"/>
    <x v="44"/>
    <s v="ABS"/>
    <s v="ABS Unser Blütenkäse"/>
    <x v="0"/>
    <x v="34"/>
    <s v="-"/>
    <x v="9"/>
    <s v="Produkte"/>
    <s v="BUs"/>
    <s v="Symptome"/>
    <s v="BU4"/>
    <n v="29500910"/>
    <n v="12"/>
  </r>
  <r>
    <x v="2"/>
    <n v="40"/>
    <x v="44"/>
    <s v="einzuordnen"/>
    <s v="Provolla Fertigware"/>
    <x v="3"/>
    <x v="17"/>
    <s v="-"/>
    <x v="9"/>
    <s v="Produkte"/>
    <s v="BUs"/>
    <s v="Symptome"/>
    <s v="L4"/>
    <s v="Provolla Fertigware"/>
    <n v="30"/>
  </r>
  <r>
    <x v="1"/>
    <n v="7"/>
    <x v="44"/>
    <s v="Vorschmelz"/>
    <s v="VOS WAL-THEKE"/>
    <x v="4"/>
    <x v="23"/>
    <s v="-"/>
    <x v="9"/>
    <s v="Produkte"/>
    <s v="BUs"/>
    <s v="Symptome"/>
    <s v="L22"/>
    <n v="29501020"/>
    <n v="61"/>
  </r>
  <r>
    <x v="1"/>
    <n v="17"/>
    <x v="44"/>
    <s v="ABS"/>
    <s v="ABS Crémeux"/>
    <x v="0"/>
    <x v="34"/>
    <s v="-"/>
    <x v="9"/>
    <s v="Produkte"/>
    <s v="BUs"/>
    <s v="Symptome"/>
    <s v="BU4"/>
    <n v="29500957"/>
    <n v="12"/>
  </r>
  <r>
    <x v="1"/>
    <n v="6"/>
    <x v="44"/>
    <s v="Vorschmelz"/>
    <s v="VOS WAL-THEKE"/>
    <x v="4"/>
    <x v="36"/>
    <s v="-"/>
    <x v="9"/>
    <s v="Produkte"/>
    <s v="BUs"/>
    <s v="Symptome"/>
    <s v="BU4"/>
    <n v="29501020"/>
    <n v="61"/>
  </r>
  <r>
    <x v="1"/>
    <n v="19"/>
    <x v="44"/>
    <s v="ABS"/>
    <s v="ABS HEUBL"/>
    <x v="0"/>
    <x v="34"/>
    <s v="-"/>
    <x v="9"/>
    <s v="Produkte"/>
    <s v="BUs"/>
    <s v="Symptome"/>
    <s v="BU4"/>
    <n v="29500885"/>
    <n v="12"/>
  </r>
  <r>
    <x v="1"/>
    <n v="74"/>
    <x v="44"/>
    <s v="ABS"/>
    <s v="ABS BLU-FOU"/>
    <x v="4"/>
    <x v="23"/>
    <s v="-"/>
    <x v="9"/>
    <s v="Produkte"/>
    <s v="BUs"/>
    <s v="Symptome"/>
    <s v="BU4"/>
    <n v="29500892"/>
    <n v="61"/>
  </r>
  <r>
    <x v="1"/>
    <n v="29"/>
    <x v="44"/>
    <s v="ABS"/>
    <s v="ABS REBLOCH"/>
    <x v="4"/>
    <x v="23"/>
    <s v="-"/>
    <x v="9"/>
    <s v="Produkte"/>
    <s v="BUs"/>
    <s v="Symptome"/>
    <s v="BU4"/>
    <n v="29500893"/>
    <n v="61"/>
  </r>
  <r>
    <x v="1"/>
    <n v="22"/>
    <x v="44"/>
    <s v="ABS"/>
    <s v="ABS BRIE"/>
    <x v="4"/>
    <x v="23"/>
    <s v="-"/>
    <x v="9"/>
    <s v="Produkte"/>
    <s v="BUs"/>
    <s v="Symptome"/>
    <s v="BU4"/>
    <n v="29500895"/>
    <n v="61"/>
  </r>
  <r>
    <x v="1"/>
    <n v="3"/>
    <x v="44"/>
    <s v="ABS"/>
    <s v="ABS ROVIN"/>
    <x v="4"/>
    <x v="23"/>
    <s v="-"/>
    <x v="9"/>
    <s v="Produkte"/>
    <s v="BUs"/>
    <s v="Symptome"/>
    <s v="BU4"/>
    <n v="29500900"/>
    <n v="61"/>
  </r>
  <r>
    <x v="1"/>
    <n v="177"/>
    <x v="44"/>
    <s v="ABS"/>
    <s v="ABS GRUY"/>
    <x v="4"/>
    <x v="23"/>
    <s v="-"/>
    <x v="9"/>
    <s v="Produkte"/>
    <s v="BUs"/>
    <s v="Symptome"/>
    <s v="BU4"/>
    <n v="29500908"/>
    <n v="61"/>
  </r>
  <r>
    <x v="1"/>
    <n v="12"/>
    <x v="44"/>
    <s v="Vorschmelz"/>
    <s v="VOS WAL-THEKE"/>
    <x v="4"/>
    <x v="23"/>
    <s v="-"/>
    <x v="9"/>
    <s v="Produkte"/>
    <s v="BUs"/>
    <s v="Symptome"/>
    <s v="Bu4"/>
    <n v="29501020"/>
    <n v="61"/>
  </r>
  <r>
    <x v="1"/>
    <n v="28"/>
    <x v="44"/>
    <s v="ABS"/>
    <s v="ABS Crémeux"/>
    <x v="4"/>
    <x v="23"/>
    <s v="-"/>
    <x v="9"/>
    <s v="Produkte"/>
    <s v="BUs"/>
    <s v="Symptome"/>
    <s v="BU4"/>
    <n v="29500957"/>
    <n v="61"/>
  </r>
  <r>
    <x v="0"/>
    <n v="60"/>
    <x v="7"/>
    <s v="einzuordnen"/>
    <s v="ganze Wurst Gourme Schinken"/>
    <x v="3"/>
    <x v="52"/>
    <s v="-"/>
    <x v="2"/>
    <s v="Produkte"/>
    <s v="BUs"/>
    <s v="Symptome"/>
    <s v="Räucherei"/>
    <s v="ganze Wurst Gourme Schinken"/>
    <n v="31"/>
  </r>
  <r>
    <x v="0"/>
    <n v="20"/>
    <x v="39"/>
    <s v="einzuordnen"/>
    <s v="ganze Wurst Gourme Schinken"/>
    <x v="3"/>
    <x v="54"/>
    <s v="-"/>
    <x v="8"/>
    <s v="Produkte"/>
    <s v="BUs"/>
    <s v="Symptome"/>
    <s v="Räucherei"/>
    <s v="ganze Wurst Gourme Schinken"/>
    <n v="34"/>
  </r>
  <r>
    <x v="0"/>
    <n v="30"/>
    <x v="39"/>
    <s v="ganze Wurst"/>
    <s v="ganze Wurst Gourme Natur"/>
    <x v="3"/>
    <x v="52"/>
    <s v="-"/>
    <x v="8"/>
    <s v="Produkte"/>
    <s v="BUs"/>
    <s v="Symptome"/>
    <s v="Räucherei"/>
    <s v="ganze Wurst Gourme Natur"/>
    <n v="31"/>
  </r>
  <r>
    <x v="1"/>
    <n v="447"/>
    <x v="44"/>
    <s v="ABS"/>
    <s v="ABS TI-AD"/>
    <x v="4"/>
    <x v="23"/>
    <s v="-"/>
    <x v="9"/>
    <s v="Produkte"/>
    <s v="BUs"/>
    <s v="Symptome"/>
    <s v="BU4"/>
    <n v="29500904"/>
    <n v="61"/>
  </r>
  <r>
    <x v="1"/>
    <n v="5"/>
    <x v="44"/>
    <s v="ABS"/>
    <s v="ABS Whisky-Nuts"/>
    <x v="4"/>
    <x v="23"/>
    <s v="-"/>
    <x v="9"/>
    <s v="Produkte"/>
    <s v="BUs"/>
    <s v="Symptome"/>
    <s v="BU4"/>
    <n v="29501009"/>
    <n v="61"/>
  </r>
  <r>
    <x v="1"/>
    <n v="7"/>
    <x v="44"/>
    <s v="ABS"/>
    <s v="ABS AT-ROTWEIN"/>
    <x v="4"/>
    <x v="23"/>
    <s v="-"/>
    <x v="9"/>
    <s v="Produkte"/>
    <s v="BUs"/>
    <s v="Symptome"/>
    <s v="BU4"/>
    <n v="29501013"/>
    <n v="61"/>
  </r>
  <r>
    <x v="2"/>
    <n v="101"/>
    <x v="44"/>
    <s v="ABS"/>
    <s v="ABS Pfeffer-Bruch"/>
    <x v="4"/>
    <x v="23"/>
    <s v="-"/>
    <x v="9"/>
    <s v="Produkte"/>
    <s v="BUs"/>
    <s v="Symptome"/>
    <s v="BU3"/>
    <n v="29501017"/>
    <n v="61"/>
  </r>
  <r>
    <x v="1"/>
    <n v="170"/>
    <x v="44"/>
    <s v="ABS"/>
    <s v="ABS CAMBOZOLA"/>
    <x v="4"/>
    <x v="23"/>
    <s v="-"/>
    <x v="9"/>
    <s v="Produkte"/>
    <s v="BUs"/>
    <s v="Symptome"/>
    <s v="BU4"/>
    <n v="29501023"/>
    <n v="61"/>
  </r>
  <r>
    <x v="1"/>
    <n v="91"/>
    <x v="44"/>
    <s v="ABS"/>
    <s v="ABS KELLERGEIST"/>
    <x v="4"/>
    <x v="23"/>
    <s v="-"/>
    <x v="9"/>
    <s v="Produkte"/>
    <s v="BUs"/>
    <s v="Symptome"/>
    <s v="BU4"/>
    <n v="29501028"/>
    <n v="61"/>
  </r>
  <r>
    <x v="1"/>
    <n v="11"/>
    <x v="44"/>
    <s v="ABS"/>
    <s v="ABS BRUSCHETTA"/>
    <x v="4"/>
    <x v="23"/>
    <s v="-"/>
    <x v="9"/>
    <s v="Produkte"/>
    <s v="BUs"/>
    <s v="Symptome"/>
    <s v="BU4"/>
    <n v="29501029"/>
    <n v="61"/>
  </r>
  <r>
    <x v="1"/>
    <n v="132"/>
    <x v="44"/>
    <s v="ABS"/>
    <s v="ABS BRUSCHETTA"/>
    <x v="4"/>
    <x v="23"/>
    <s v="-"/>
    <x v="9"/>
    <s v="Produkte"/>
    <s v="BUs"/>
    <s v="Symptome"/>
    <s v="BU4"/>
    <n v="29501029"/>
    <n v="61"/>
  </r>
  <r>
    <x v="1"/>
    <n v="27"/>
    <x v="44"/>
    <s v="ABS"/>
    <s v="ABS OLD-AMSTERDAM"/>
    <x v="4"/>
    <x v="23"/>
    <s v="-"/>
    <x v="9"/>
    <s v="Produkte"/>
    <s v="BUs"/>
    <s v="Symptome"/>
    <s v="BU4"/>
    <n v="29501039"/>
    <n v="61"/>
  </r>
  <r>
    <x v="1"/>
    <n v="20"/>
    <x v="44"/>
    <s v="ABS"/>
    <s v="ABS MUNSTER"/>
    <x v="4"/>
    <x v="23"/>
    <s v="-"/>
    <x v="9"/>
    <s v="Produkte"/>
    <s v="BUs"/>
    <s v="Symptome"/>
    <s v="BU4"/>
    <n v="29501040"/>
    <n v="61"/>
  </r>
  <r>
    <x v="1"/>
    <n v="30"/>
    <x v="44"/>
    <s v="ABS"/>
    <s v="ABS Simmentaler"/>
    <x v="4"/>
    <x v="23"/>
    <s v="-"/>
    <x v="9"/>
    <s v="Produkte"/>
    <s v="BUs"/>
    <s v="Symptome"/>
    <s v="BU4"/>
    <n v="29501099"/>
    <n v="61"/>
  </r>
  <r>
    <x v="0"/>
    <n v="10.8"/>
    <x v="44"/>
    <s v="einzuordnen"/>
    <s v="Becher"/>
    <x v="1"/>
    <x v="42"/>
    <s v="hätte im Juni verkauft werden sollen"/>
    <x v="9"/>
    <s v="Produkte"/>
    <s v="BUs"/>
    <s v="Symptome"/>
    <s v="Abfüllung"/>
    <s v="Becher"/>
    <n v="40"/>
  </r>
  <r>
    <x v="0"/>
    <n v="28"/>
    <x v="45"/>
    <s v="einzuordnen"/>
    <n v="295000913"/>
    <x v="0"/>
    <x v="34"/>
    <s v="keine Verlängerung, da Ananas"/>
    <x v="9"/>
    <s v="Produkte"/>
    <s v="BUs"/>
    <s v="Symptome"/>
    <s v="RWV"/>
    <n v="295000913"/>
    <n v="12"/>
  </r>
  <r>
    <x v="4"/>
    <n v="150"/>
    <x v="46"/>
    <s v="Rest"/>
    <s v="-"/>
    <x v="2"/>
    <x v="45"/>
    <s v="-"/>
    <x v="9"/>
    <s v="Produkte"/>
    <s v="BUs"/>
    <s v="Symptome"/>
    <s v="Labor"/>
    <s v="-"/>
    <n v="73"/>
  </r>
  <r>
    <x v="4"/>
    <n v="11"/>
    <x v="46"/>
    <s v="Rest"/>
    <s v="-"/>
    <x v="2"/>
    <x v="45"/>
    <s v="-"/>
    <x v="9"/>
    <s v="Produkte"/>
    <s v="BUs"/>
    <s v="Symptome"/>
    <s v="QM"/>
    <s v="-"/>
    <n v="73"/>
  </r>
  <r>
    <x v="0"/>
    <n v="20"/>
    <x v="45"/>
    <s v="Vorschmelz"/>
    <s v="VOS SKZ Camembert für W"/>
    <x v="0"/>
    <x v="2"/>
    <s v="-"/>
    <x v="9"/>
    <s v="Produkte"/>
    <s v="BUs"/>
    <s v="Symptome"/>
    <s v="Abfüllung"/>
    <n v="29500605"/>
    <n v="12"/>
  </r>
  <r>
    <x v="0"/>
    <n v="16"/>
    <x v="45"/>
    <s v="Vorschmelz"/>
    <s v="VOS URW-SCHI-NAT"/>
    <x v="0"/>
    <x v="2"/>
    <s v="-"/>
    <x v="9"/>
    <s v="Produkte"/>
    <s v="BUs"/>
    <s v="Symptome"/>
    <s v="Abfüllung"/>
    <n v="29500945"/>
    <n v="12"/>
  </r>
  <r>
    <x v="0"/>
    <n v="25"/>
    <x v="45"/>
    <s v="Vorschmelz"/>
    <s v="VOS URW-VS-SCHI"/>
    <x v="0"/>
    <x v="2"/>
    <s v="-"/>
    <x v="9"/>
    <s v="Produkte"/>
    <s v="BUs"/>
    <s v="Symptome"/>
    <s v="Abfüllung"/>
    <n v="29500949"/>
    <n v="12"/>
  </r>
  <r>
    <x v="0"/>
    <n v="20"/>
    <x v="45"/>
    <s v="Vorschmelz"/>
    <s v="VS Chili geschält"/>
    <x v="0"/>
    <x v="2"/>
    <s v="-"/>
    <x v="9"/>
    <s v="Produkte"/>
    <s v="BUs"/>
    <s v="Symptome"/>
    <s v="Abfüllung"/>
    <n v="29600027"/>
    <n v="12"/>
  </r>
  <r>
    <x v="0"/>
    <n v="20"/>
    <x v="45"/>
    <s v="Vorschmelz"/>
    <s v="VOS URW-GRS-KRÄU OGT"/>
    <x v="0"/>
    <x v="2"/>
    <s v="-"/>
    <x v="9"/>
    <s v="Produkte"/>
    <s v="BUs"/>
    <s v="Symptome"/>
    <s v="Abfüllung"/>
    <n v="29500939"/>
    <n v="12"/>
  </r>
  <r>
    <x v="0"/>
    <n v="20"/>
    <x v="45"/>
    <s v="Vorschmelz"/>
    <s v="VOS SKZ-GOU"/>
    <x v="0"/>
    <x v="2"/>
    <s v="-"/>
    <x v="9"/>
    <s v="Produkte"/>
    <s v="BUs"/>
    <s v="Symptome"/>
    <s v="Abfüllung"/>
    <n v="29500918"/>
    <n v="12"/>
  </r>
  <r>
    <x v="0"/>
    <n v="10"/>
    <x v="45"/>
    <s v="Vorschmelz"/>
    <s v="VOS SKZ Mozzarella 40%"/>
    <x v="0"/>
    <x v="2"/>
    <s v="-"/>
    <x v="9"/>
    <s v="Produkte"/>
    <s v="BUs"/>
    <s v="Symptome"/>
    <s v="Abfüllung"/>
    <n v="29500539"/>
    <n v="12"/>
  </r>
  <r>
    <x v="0"/>
    <n v="5"/>
    <x v="45"/>
    <s v="Vorschmelz"/>
    <s v="VOS SKZ mit Pfeffer"/>
    <x v="1"/>
    <x v="60"/>
    <s v="-"/>
    <x v="9"/>
    <s v="Produkte"/>
    <s v="BUs"/>
    <s v="Symptome"/>
    <s v="Abfüllung"/>
    <n v="29500616"/>
    <n v="42"/>
  </r>
  <r>
    <x v="0"/>
    <n v="24"/>
    <x v="45"/>
    <s v="Vorschmelz"/>
    <s v="VOS SKZ-GOU"/>
    <x v="0"/>
    <x v="2"/>
    <s v="-"/>
    <x v="9"/>
    <s v="Produkte"/>
    <s v="BUs"/>
    <s v="Symptome"/>
    <s v="Abfüllung"/>
    <n v="29500918"/>
    <n v="12"/>
  </r>
  <r>
    <x v="0"/>
    <n v="60"/>
    <x v="45"/>
    <s v="Vorschmelz"/>
    <s v="VS RW Schinken mit Rind"/>
    <x v="0"/>
    <x v="33"/>
    <s v="-"/>
    <x v="9"/>
    <s v="Produkte"/>
    <s v="BUs"/>
    <s v="Symptome"/>
    <s v="Schmelze"/>
    <n v="29600017"/>
    <n v="12"/>
  </r>
  <r>
    <x v="2"/>
    <n v="10"/>
    <x v="45"/>
    <s v="Vorschmelz"/>
    <s v="VOS RW-NATUR ZIPFEL 350"/>
    <x v="0"/>
    <x v="34"/>
    <s v="-"/>
    <x v="9"/>
    <s v="Produkte"/>
    <s v="BUs"/>
    <s v="Symptome"/>
    <s v="BU3"/>
    <n v="29501060"/>
    <n v="12"/>
  </r>
  <r>
    <x v="2"/>
    <n v="117"/>
    <x v="45"/>
    <s v="ABS"/>
    <s v="ABS CHED-PF-KRÄUK gemis"/>
    <x v="3"/>
    <x v="10"/>
    <s v="-"/>
    <x v="9"/>
    <s v="Produkte"/>
    <s v="BUs"/>
    <s v="Symptome"/>
    <s v="BU3"/>
    <n v="29501003"/>
    <n v="81"/>
  </r>
  <r>
    <x v="5"/>
    <n v="105"/>
    <x v="45"/>
    <s v="Rohware"/>
    <s v="Blöcke"/>
    <x v="0"/>
    <x v="34"/>
    <s v="-"/>
    <x v="9"/>
    <s v="Produkte"/>
    <s v="BUs"/>
    <s v="Symptome"/>
    <s v="BU2"/>
    <s v="Blöcke"/>
    <n v="12"/>
  </r>
  <r>
    <x v="5"/>
    <n v="27"/>
    <x v="45"/>
    <s v="Rest"/>
    <s v="-"/>
    <x v="3"/>
    <x v="17"/>
    <s v="-"/>
    <x v="9"/>
    <s v="Produkte"/>
    <s v="BUs"/>
    <s v="Symptome"/>
    <s v="BU2"/>
    <s v="-"/>
    <n v="30"/>
  </r>
  <r>
    <x v="1"/>
    <n v="29"/>
    <x v="45"/>
    <s v="Rest"/>
    <s v="-"/>
    <x v="3"/>
    <x v="17"/>
    <s v="-"/>
    <x v="9"/>
    <s v="Produkte"/>
    <s v="BUs"/>
    <s v="Symptome"/>
    <s v="BU4"/>
    <s v="-"/>
    <n v="30"/>
  </r>
  <r>
    <x v="2"/>
    <n v="25"/>
    <x v="45"/>
    <s v="ABS"/>
    <s v="Würfel"/>
    <x v="3"/>
    <x v="17"/>
    <s v="-"/>
    <x v="9"/>
    <s v="Produkte"/>
    <s v="BUs"/>
    <s v="Symptome"/>
    <s v="L35"/>
    <s v="Würfel"/>
    <n v="30"/>
  </r>
  <r>
    <x v="2"/>
    <n v="30"/>
    <x v="45"/>
    <s v="Rest"/>
    <s v="-"/>
    <x v="3"/>
    <x v="17"/>
    <s v="-"/>
    <x v="9"/>
    <s v="Produkte"/>
    <s v="BUs"/>
    <s v="Symptome"/>
    <s v="BU3"/>
    <s v="-"/>
    <n v="30"/>
  </r>
  <r>
    <x v="2"/>
    <n v="9"/>
    <x v="45"/>
    <s v="Fertigware"/>
    <s v="Räu-End"/>
    <x v="0"/>
    <x v="67"/>
    <s v="-"/>
    <x v="9"/>
    <s v="Produkte"/>
    <s v="BUs"/>
    <s v="Symptome"/>
    <s v="L9"/>
    <s v="Räu-End"/>
    <n v="99"/>
  </r>
  <r>
    <x v="2"/>
    <n v="32"/>
    <x v="45"/>
    <s v="ABS"/>
    <s v="ABS CHED-ROT MIT ß-CARO"/>
    <x v="1"/>
    <x v="60"/>
    <s v="-"/>
    <x v="9"/>
    <s v="Produkte"/>
    <s v="BUs"/>
    <s v="Symptome"/>
    <s v="BU3"/>
    <n v="29501032"/>
    <n v="42"/>
  </r>
  <r>
    <x v="0"/>
    <n v="80"/>
    <x v="45"/>
    <s v="Rest"/>
    <s v="-"/>
    <x v="0"/>
    <x v="2"/>
    <s v="-"/>
    <x v="9"/>
    <s v="Produkte"/>
    <s v="BUs"/>
    <s v="Symptome"/>
    <s v="Abfüllung"/>
    <s v="-"/>
    <n v="12"/>
  </r>
  <r>
    <x v="0"/>
    <n v="70"/>
    <x v="47"/>
    <s v="Vorschmelz"/>
    <s v="VOS VEG-SCH WÜRZIG"/>
    <x v="4"/>
    <x v="23"/>
    <s v="-"/>
    <x v="9"/>
    <s v="Produkte"/>
    <s v="BUs"/>
    <s v="Symptome"/>
    <s v="BU1"/>
    <n v="29900003"/>
    <n v="61"/>
  </r>
  <r>
    <x v="0"/>
    <n v="138"/>
    <x v="47"/>
    <s v="Vorschmelz"/>
    <s v="VOS VEG-SCH MILD"/>
    <x v="4"/>
    <x v="23"/>
    <s v="-"/>
    <x v="9"/>
    <s v="Produkte"/>
    <s v="BUs"/>
    <s v="Symptome"/>
    <s v="BU1"/>
    <n v="29900002"/>
    <n v="61"/>
  </r>
  <r>
    <x v="1"/>
    <n v="123"/>
    <x v="47"/>
    <s v="ABS"/>
    <s v="ABS MEDI-KRÄUK"/>
    <x v="0"/>
    <x v="28"/>
    <s v="-"/>
    <x v="9"/>
    <s v="Produkte"/>
    <s v="BUs"/>
    <s v="Symptome"/>
    <s v="BU4"/>
    <n v="29500886"/>
    <n v="62"/>
  </r>
  <r>
    <x v="3"/>
    <n v="1500"/>
    <x v="47"/>
    <s v="Fertigware"/>
    <s v="Räucher-Endstücke 3kg S"/>
    <x v="0"/>
    <x v="28"/>
    <s v="-"/>
    <x v="9"/>
    <s v="Produkte"/>
    <s v="BUs"/>
    <s v="Symptome"/>
    <s v="Verkauf"/>
    <n v="59500021"/>
    <n v="11"/>
  </r>
  <r>
    <x v="0"/>
    <n v="90"/>
    <x v="47"/>
    <s v="Rest"/>
    <s v="-"/>
    <x v="3"/>
    <x v="17"/>
    <s v="-"/>
    <x v="9"/>
    <s v="Produkte"/>
    <s v="BUs"/>
    <s v="Symptome"/>
    <s v="BU1"/>
    <s v="-"/>
    <n v="30"/>
  </r>
  <r>
    <x v="4"/>
    <n v="525"/>
    <x v="47"/>
    <s v="Fertigware"/>
    <s v="Außenmasse FK-Röllchen"/>
    <x v="0"/>
    <x v="68"/>
    <s v="-"/>
    <x v="9"/>
    <s v="Produkte"/>
    <s v="BUs"/>
    <s v="Symptome"/>
    <s v="Weisenhorn"/>
    <n v="50000275"/>
    <n v="11"/>
  </r>
  <r>
    <x v="4"/>
    <n v="525"/>
    <x v="47"/>
    <s v="Fertigware"/>
    <s v="Außenmasse FK-Röllchen"/>
    <x v="0"/>
    <x v="15"/>
    <s v="-"/>
    <x v="9"/>
    <s v="Produkte"/>
    <s v="BUs"/>
    <s v="Symptome"/>
    <s v="Weisenhorn"/>
    <n v="50000275"/>
    <n v="11"/>
  </r>
  <r>
    <x v="0"/>
    <n v="21"/>
    <x v="47"/>
    <s v="Vorschmelz"/>
    <s v="VOS-ABS ENTSORGUNG"/>
    <x v="1"/>
    <x v="7"/>
    <s v="-"/>
    <x v="9"/>
    <s v="Produkte"/>
    <s v="BUs"/>
    <s v="Symptome"/>
    <s v="RWV"/>
    <n v="29500917"/>
    <n v="60"/>
  </r>
  <r>
    <x v="0"/>
    <n v="102"/>
    <x v="47"/>
    <s v="ABS"/>
    <s v="ABS Butterkäse 45% OGT"/>
    <x v="0"/>
    <x v="34"/>
    <s v="-"/>
    <x v="9"/>
    <s v="Produkte"/>
    <s v="BUs"/>
    <s v="Symptome"/>
    <s v="Schmelze"/>
    <n v="29500823"/>
    <n v="12"/>
  </r>
  <r>
    <x v="0"/>
    <n v="51"/>
    <x v="47"/>
    <s v="ABS"/>
    <s v="ABS CHED-PF-KRÄUK gemis"/>
    <x v="3"/>
    <x v="10"/>
    <s v="-"/>
    <x v="9"/>
    <s v="Produkte"/>
    <s v="BUs"/>
    <s v="Symptome"/>
    <s v="Schmelze"/>
    <n v="29501003"/>
    <n v="81"/>
  </r>
  <r>
    <x v="5"/>
    <n v="75"/>
    <x v="47"/>
    <s v="Rohware"/>
    <s v="Blöcke"/>
    <x v="0"/>
    <x v="34"/>
    <s v="-"/>
    <x v="9"/>
    <s v="Produkte"/>
    <s v="BUs"/>
    <s v="Symptome"/>
    <s v="BU2"/>
    <s v="Blöcke"/>
    <n v="12"/>
  </r>
  <r>
    <x v="5"/>
    <n v="52"/>
    <x v="47"/>
    <s v="Rest"/>
    <s v="-"/>
    <x v="3"/>
    <x v="17"/>
    <s v="-"/>
    <x v="9"/>
    <s v="Produkte"/>
    <s v="BUs"/>
    <s v="Symptome"/>
    <s v="Bu2"/>
    <s v="-"/>
    <n v="30"/>
  </r>
  <r>
    <x v="0"/>
    <n v="29"/>
    <x v="47"/>
    <s v="einzuordnen"/>
    <n v="32001007"/>
    <x v="3"/>
    <x v="52"/>
    <s v="-"/>
    <x v="9"/>
    <s v="Produkte"/>
    <s v="BUs"/>
    <s v="Symptome"/>
    <n v="3020"/>
    <n v="32001007"/>
    <n v="31"/>
  </r>
  <r>
    <x v="0"/>
    <n v="84"/>
    <x v="47"/>
    <s v="einzuordnen"/>
    <n v="32000493"/>
    <x v="0"/>
    <x v="34"/>
    <s v="-"/>
    <x v="9"/>
    <s v="Produkte"/>
    <s v="BUs"/>
    <s v="Symptome"/>
    <n v="3020"/>
    <n v="32000493"/>
    <n v="12"/>
  </r>
  <r>
    <x v="0"/>
    <n v="24.8"/>
    <x v="47"/>
    <s v="einzuordnen"/>
    <n v="32000453"/>
    <x v="0"/>
    <x v="34"/>
    <s v="-"/>
    <x v="9"/>
    <s v="Produkte"/>
    <s v="BUs"/>
    <s v="Symptome"/>
    <n v="3020"/>
    <n v="32000453"/>
    <n v="12"/>
  </r>
  <r>
    <x v="0"/>
    <n v="123"/>
    <x v="47"/>
    <s v="einzuordnen"/>
    <n v="32000453"/>
    <x v="0"/>
    <x v="34"/>
    <s v="-"/>
    <x v="9"/>
    <s v="Produkte"/>
    <s v="BUs"/>
    <s v="Symptome"/>
    <n v="3020"/>
    <n v="32000453"/>
    <n v="12"/>
  </r>
  <r>
    <x v="0"/>
    <n v="80.400000000000006"/>
    <x v="47"/>
    <s v="einzuordnen"/>
    <n v="32000443"/>
    <x v="3"/>
    <x v="9"/>
    <s v="-"/>
    <x v="9"/>
    <s v="Produkte"/>
    <s v="BUs"/>
    <s v="Symptome"/>
    <n v="3020"/>
    <n v="32000443"/>
    <n v="10"/>
  </r>
  <r>
    <x v="0"/>
    <n v="21.6"/>
    <x v="47"/>
    <s v="RW"/>
    <s v="RW NATUR 9,3KG AN"/>
    <x v="3"/>
    <x v="17"/>
    <s v="-"/>
    <x v="9"/>
    <s v="Produkte"/>
    <s v="BUs"/>
    <s v="Symptome"/>
    <n v="3020"/>
    <n v="32000067"/>
    <n v="30"/>
  </r>
  <r>
    <x v="0"/>
    <n v="46"/>
    <x v="47"/>
    <s v="einzuordnen"/>
    <n v="32000406"/>
    <x v="3"/>
    <x v="54"/>
    <s v="-"/>
    <x v="9"/>
    <s v="Produkte"/>
    <s v="BUs"/>
    <s v="Symptome"/>
    <n v="3020"/>
    <n v="32000406"/>
    <n v="34"/>
  </r>
  <r>
    <x v="0"/>
    <n v="22"/>
    <x v="47"/>
    <s v="RW"/>
    <s v="RW NUSS 9,3KG AN"/>
    <x v="1"/>
    <x v="42"/>
    <s v="-"/>
    <x v="9"/>
    <s v="Produkte"/>
    <s v="BUs"/>
    <s v="Symptome"/>
    <n v="3020"/>
    <n v="32000070"/>
    <n v="40"/>
  </r>
  <r>
    <x v="0"/>
    <n v="58"/>
    <x v="47"/>
    <s v="Rest"/>
    <s v="-"/>
    <x v="3"/>
    <x v="17"/>
    <s v="-"/>
    <x v="9"/>
    <s v="Produkte"/>
    <s v="BUs"/>
    <s v="Symptome"/>
    <n v="3020"/>
    <s v="-"/>
    <n v="30"/>
  </r>
  <r>
    <x v="0"/>
    <n v="2.6"/>
    <x v="47"/>
    <s v="Rest"/>
    <s v="Reste Zipfel"/>
    <x v="3"/>
    <x v="17"/>
    <s v="-"/>
    <x v="9"/>
    <s v="Produkte"/>
    <s v="BUs"/>
    <s v="Symptome"/>
    <n v="3020"/>
    <s v="Reste Zipfel"/>
    <n v="30"/>
  </r>
  <r>
    <x v="0"/>
    <n v="21"/>
    <x v="44"/>
    <s v="Vorschmelz"/>
    <s v="VOS-ABS ENTSORGUNG"/>
    <x v="1"/>
    <x v="7"/>
    <s v="-"/>
    <x v="9"/>
    <s v="Produkte"/>
    <s v="BUs"/>
    <s v="Symptome"/>
    <s v="RWV"/>
    <n v="29500917"/>
    <n v="60"/>
  </r>
  <r>
    <x v="4"/>
    <n v="1.4"/>
    <x v="44"/>
    <s v="Vorschmelz"/>
    <s v="VOS-ABS ENTSORGUNG"/>
    <x v="2"/>
    <x v="11"/>
    <s v="-"/>
    <x v="9"/>
    <s v="Produkte"/>
    <s v="BUs"/>
    <s v="Symptome"/>
    <s v="Labor"/>
    <n v="29500917"/>
    <n v="74"/>
  </r>
  <r>
    <x v="1"/>
    <n v="42"/>
    <x v="44"/>
    <s v="Rest"/>
    <s v="-"/>
    <x v="3"/>
    <x v="17"/>
    <s v="-"/>
    <x v="9"/>
    <s v="Produkte"/>
    <s v="BUs"/>
    <s v="Symptome"/>
    <s v="BU4"/>
    <s v="-"/>
    <n v="30"/>
  </r>
  <r>
    <x v="2"/>
    <n v="39"/>
    <x v="44"/>
    <s v="Rest"/>
    <s v="-"/>
    <x v="3"/>
    <x v="17"/>
    <s v="-"/>
    <x v="9"/>
    <s v="Produkte"/>
    <s v="BUs"/>
    <s v="Symptome"/>
    <s v="L35"/>
    <s v="-"/>
    <n v="30"/>
  </r>
  <r>
    <x v="5"/>
    <n v="117"/>
    <x v="44"/>
    <s v="Rest"/>
    <s v="-"/>
    <x v="3"/>
    <x v="17"/>
    <s v="-"/>
    <x v="9"/>
    <s v="Produkte"/>
    <s v="BUs"/>
    <s v="Symptome"/>
    <s v="BU2"/>
    <s v="-"/>
    <n v="30"/>
  </r>
  <r>
    <x v="2"/>
    <n v="418"/>
    <x v="44"/>
    <s v="Rest"/>
    <s v="-"/>
    <x v="1"/>
    <x v="13"/>
    <s v="-"/>
    <x v="9"/>
    <s v="Produkte"/>
    <s v="BUs"/>
    <s v="Symptome"/>
    <s v="L1"/>
    <s v="-"/>
    <n v="22"/>
  </r>
  <r>
    <x v="0"/>
    <n v="230"/>
    <x v="44"/>
    <s v="einzuordnen"/>
    <s v="SKZ PF 10KG"/>
    <x v="5"/>
    <x v="69"/>
    <s v="-"/>
    <x v="9"/>
    <s v="Produkte"/>
    <s v="BUs"/>
    <s v="Symptome"/>
    <s v="Schmelze"/>
    <n v="31000161"/>
    <n v="54"/>
  </r>
  <r>
    <x v="2"/>
    <n v="33"/>
    <x v="44"/>
    <s v="Fertigware"/>
    <s v="Walnusstorten"/>
    <x v="1"/>
    <x v="7"/>
    <s v="-"/>
    <x v="9"/>
    <s v="Produkte"/>
    <s v="BUs"/>
    <s v="Symptome"/>
    <s v="BU3"/>
    <s v="Walnusstorten"/>
    <n v="60"/>
  </r>
  <r>
    <x v="0"/>
    <n v="29"/>
    <x v="44"/>
    <s v="Rest"/>
    <s v="Rinde"/>
    <x v="3"/>
    <x v="17"/>
    <s v="-"/>
    <x v="9"/>
    <s v="Produkte"/>
    <s v="BUs"/>
    <s v="Symptome"/>
    <s v="Strudelline"/>
    <s v="Rinde"/>
    <n v="30"/>
  </r>
  <r>
    <x v="4"/>
    <n v="14.5"/>
    <x v="47"/>
    <s v="Rest"/>
    <s v="-"/>
    <x v="2"/>
    <x v="11"/>
    <s v="-"/>
    <x v="9"/>
    <s v="Produkte"/>
    <s v="BUs"/>
    <s v="Symptome"/>
    <s v="QM"/>
    <s v="-"/>
    <n v="74"/>
  </r>
  <r>
    <x v="0"/>
    <n v="21"/>
    <x v="47"/>
    <s v="Vorschmelz"/>
    <s v="VOS-ABS ENTSORGUNG"/>
    <x v="1"/>
    <x v="7"/>
    <s v="-"/>
    <x v="9"/>
    <s v="Produkte"/>
    <s v="BUs"/>
    <s v="Symptome"/>
    <s v="RWV"/>
    <n v="29500917"/>
    <n v="60"/>
  </r>
  <r>
    <x v="4"/>
    <n v="4.0999999999999996"/>
    <x v="47"/>
    <s v="Rest"/>
    <s v="-"/>
    <x v="2"/>
    <x v="11"/>
    <s v="-"/>
    <x v="9"/>
    <s v="Produkte"/>
    <s v="BUs"/>
    <s v="Symptome"/>
    <s v="Labor"/>
    <s v="-"/>
    <n v="74"/>
  </r>
  <r>
    <x v="0"/>
    <n v="173"/>
    <x v="47"/>
    <s v="Rest"/>
    <s v="-"/>
    <x v="3"/>
    <x v="9"/>
    <s v="-"/>
    <x v="9"/>
    <s v="Produkte"/>
    <s v="BUs"/>
    <s v="Symptome"/>
    <s v="Schmelze"/>
    <s v="-"/>
    <n v="10"/>
  </r>
  <r>
    <x v="2"/>
    <n v="249"/>
    <x v="47"/>
    <s v="einzuordnen"/>
    <s v="VOS RW-NUSS-ENDSTÜCK"/>
    <x v="0"/>
    <x v="34"/>
    <s v="-"/>
    <x v="9"/>
    <s v="Produkte"/>
    <s v="BUs"/>
    <s v="Symptome"/>
    <s v="BU3"/>
    <n v="29501076"/>
    <n v="12"/>
  </r>
  <r>
    <x v="2"/>
    <n v="31"/>
    <x v="47"/>
    <s v="ABS"/>
    <s v="ABS Pfeffer-Bruch"/>
    <x v="4"/>
    <x v="23"/>
    <s v="-"/>
    <x v="9"/>
    <s v="Produkte"/>
    <s v="BUs"/>
    <s v="Symptome"/>
    <s v="Spezialitäten"/>
    <n v="29501017"/>
    <n v="61"/>
  </r>
  <r>
    <x v="2"/>
    <n v="2.2000000000000002"/>
    <x v="47"/>
    <s v="Rest"/>
    <s v="-"/>
    <x v="3"/>
    <x v="17"/>
    <s v="-"/>
    <x v="9"/>
    <s v="Produkte"/>
    <s v="BUs"/>
    <s v="Symptome"/>
    <s v="Spezialitäten"/>
    <s v="-"/>
    <n v="30"/>
  </r>
  <r>
    <x v="2"/>
    <n v="8"/>
    <x v="47"/>
    <s v="Rest"/>
    <s v="-"/>
    <x v="3"/>
    <x v="17"/>
    <s v="-"/>
    <x v="9"/>
    <s v="Produkte"/>
    <s v="BUs"/>
    <s v="Symptome"/>
    <s v="L33"/>
    <s v="-"/>
    <n v="30"/>
  </r>
  <r>
    <x v="2"/>
    <n v="7.6"/>
    <x v="47"/>
    <s v="Rest"/>
    <s v="-"/>
    <x v="3"/>
    <x v="17"/>
    <s v="-"/>
    <x v="9"/>
    <s v="Produkte"/>
    <s v="BUs"/>
    <s v="Symptome"/>
    <s v="Bu3"/>
    <s v="-"/>
    <n v="30"/>
  </r>
  <r>
    <x v="4"/>
    <n v="2.5"/>
    <x v="46"/>
    <s v="Rest"/>
    <s v="-"/>
    <x v="2"/>
    <x v="11"/>
    <s v="-"/>
    <x v="9"/>
    <s v="Produkte"/>
    <s v="BUs"/>
    <s v="Symptome"/>
    <s v="Labor"/>
    <s v="-"/>
    <n v="74"/>
  </r>
  <r>
    <x v="5"/>
    <n v="60"/>
    <x v="45"/>
    <s v="einzuordnen"/>
    <n v="29500631"/>
    <x v="0"/>
    <x v="34"/>
    <s v="-"/>
    <x v="9"/>
    <s v="Produkte"/>
    <s v="BUs"/>
    <s v="Symptome"/>
    <s v="BU2"/>
    <n v="29500631"/>
    <n v="12"/>
  </r>
  <r>
    <x v="2"/>
    <n v="15"/>
    <x v="47"/>
    <s v="Rohware"/>
    <s v="Edamer 45% Fett i.Tr. O"/>
    <x v="3"/>
    <x v="17"/>
    <s v="-"/>
    <x v="9"/>
    <s v="Produkte"/>
    <s v="BUs"/>
    <s v="Symptome"/>
    <s v="L35"/>
    <n v="23000198"/>
    <n v="30"/>
  </r>
  <r>
    <x v="2"/>
    <n v="24"/>
    <x v="47"/>
    <s v="ABS"/>
    <s v="ABS Unser Blütenkäse"/>
    <x v="4"/>
    <x v="23"/>
    <s v="-"/>
    <x v="9"/>
    <s v="Produkte"/>
    <s v="BUs"/>
    <s v="Symptome"/>
    <s v="BU3"/>
    <n v="29500910"/>
    <n v="61"/>
  </r>
  <r>
    <x v="2"/>
    <n v="15"/>
    <x v="47"/>
    <s v="ABS"/>
    <s v="ABS HEUBL"/>
    <x v="4"/>
    <x v="23"/>
    <s v="-"/>
    <x v="9"/>
    <s v="Produkte"/>
    <s v="BUs"/>
    <s v="Symptome"/>
    <s v="BU3"/>
    <n v="29500885"/>
    <n v="61"/>
  </r>
  <r>
    <x v="4"/>
    <n v="7.5"/>
    <x v="45"/>
    <s v="Rest"/>
    <s v="-"/>
    <x v="2"/>
    <x v="11"/>
    <s v="-"/>
    <x v="9"/>
    <s v="Produkte"/>
    <s v="BUs"/>
    <s v="Symptome"/>
    <s v="QM"/>
    <s v="-"/>
    <n v="74"/>
  </r>
  <r>
    <x v="4"/>
    <n v="170"/>
    <x v="45"/>
    <s v="Rest"/>
    <s v="-"/>
    <x v="2"/>
    <x v="45"/>
    <s v="-"/>
    <x v="9"/>
    <s v="Produkte"/>
    <s v="BUs"/>
    <s v="Symptome"/>
    <s v="Labor"/>
    <s v="-"/>
    <n v="73"/>
  </r>
  <r>
    <x v="0"/>
    <n v="10"/>
    <x v="45"/>
    <s v="ABS"/>
    <s v="ABS Bunter Pfeffer 50%"/>
    <x v="0"/>
    <x v="34"/>
    <s v="-"/>
    <x v="9"/>
    <s v="Produkte"/>
    <s v="BUs"/>
    <s v="Symptome"/>
    <s v="RWV"/>
    <n v="29501002"/>
    <n v="12"/>
  </r>
  <r>
    <x v="4"/>
    <n v="53"/>
    <x v="45"/>
    <s v="Rest"/>
    <s v="-"/>
    <x v="2"/>
    <x v="14"/>
    <s v="-"/>
    <x v="9"/>
    <s v="Produkte"/>
    <s v="BUs"/>
    <s v="Symptome"/>
    <s v="Labor"/>
    <s v="-"/>
    <n v="70"/>
  </r>
  <r>
    <x v="0"/>
    <n v="29.5"/>
    <x v="45"/>
    <s v="RW"/>
    <s v="GRW SCHI-NAT 7,2GK NEUE"/>
    <x v="3"/>
    <x v="17"/>
    <s v="-"/>
    <x v="9"/>
    <s v="Produkte"/>
    <s v="BUs"/>
    <s v="Symptome"/>
    <n v="3020"/>
    <n v="32000106"/>
    <n v="30"/>
  </r>
  <r>
    <x v="0"/>
    <n v="30"/>
    <x v="45"/>
    <s v="Rohware"/>
    <s v="Konzentrat in Würsten 1"/>
    <x v="3"/>
    <x v="17"/>
    <s v="-"/>
    <x v="9"/>
    <s v="Produkte"/>
    <s v="BUs"/>
    <s v="Symptome"/>
    <n v="3010"/>
    <n v="24000493"/>
    <n v="30"/>
  </r>
  <r>
    <x v="0"/>
    <n v="40"/>
    <x v="45"/>
    <s v="Rohware"/>
    <s v="Konzentrat in Würsten 1"/>
    <x v="3"/>
    <x v="54"/>
    <s v="-"/>
    <x v="9"/>
    <s v="Produkte"/>
    <s v="BUs"/>
    <s v="Symptome"/>
    <n v="3010"/>
    <n v="24000493"/>
    <n v="34"/>
  </r>
  <r>
    <x v="0"/>
    <n v="39"/>
    <x v="45"/>
    <s v="Rest"/>
    <s v="-"/>
    <x v="3"/>
    <x v="17"/>
    <s v="-"/>
    <x v="9"/>
    <s v="Produkte"/>
    <s v="BUs"/>
    <s v="Symptome"/>
    <s v="Abfüllung"/>
    <s v="-"/>
    <n v="30"/>
  </r>
  <r>
    <x v="2"/>
    <n v="10"/>
    <x v="45"/>
    <s v="Rohware"/>
    <s v="Butterkäse 45 % F.i.Tr."/>
    <x v="3"/>
    <x v="17"/>
    <s v="-"/>
    <x v="9"/>
    <s v="Produkte"/>
    <s v="BUs"/>
    <s v="Symptome"/>
    <s v="L35"/>
    <n v="23000188"/>
    <n v="30"/>
  </r>
  <r>
    <x v="0"/>
    <n v="60"/>
    <x v="45"/>
    <s v="RW"/>
    <s v="GRW SCHI-NAT 7,2GK NEUE"/>
    <x v="3"/>
    <x v="54"/>
    <s v="-"/>
    <x v="9"/>
    <s v="Produkte"/>
    <s v="BUs"/>
    <s v="Symptome"/>
    <n v="3020"/>
    <n v="32000106"/>
    <n v="34"/>
  </r>
  <r>
    <x v="0"/>
    <n v="50"/>
    <x v="45"/>
    <s v="Rohware"/>
    <n v="3200070"/>
    <x v="3"/>
    <x v="9"/>
    <s v="-"/>
    <x v="9"/>
    <s v="Produkte"/>
    <s v="BUs"/>
    <s v="Symptome"/>
    <n v="3020"/>
    <n v="3200070"/>
    <n v="10"/>
  </r>
  <r>
    <x v="1"/>
    <n v="35"/>
    <x v="45"/>
    <s v="Rest"/>
    <s v="-"/>
    <x v="3"/>
    <x v="17"/>
    <s v="-"/>
    <x v="9"/>
    <s v="Produkte"/>
    <s v="BUs"/>
    <s v="Symptome"/>
    <s v="Bu4"/>
    <s v="-"/>
    <n v="30"/>
  </r>
  <r>
    <x v="1"/>
    <n v="21"/>
    <x v="48"/>
    <s v="Vorschmelz"/>
    <s v="VOS Schwarzer Pfeffer R"/>
    <x v="4"/>
    <x v="23"/>
    <s v="-"/>
    <x v="10"/>
    <s v="Produkte"/>
    <s v="BUs"/>
    <s v="Symptome"/>
    <s v="BU4"/>
    <n v="29500482"/>
    <n v="61"/>
  </r>
  <r>
    <x v="1"/>
    <n v="20"/>
    <x v="48"/>
    <s v="ABS"/>
    <s v="ABS AT-ROTWEIN"/>
    <x v="4"/>
    <x v="23"/>
    <s v="-"/>
    <x v="10"/>
    <s v="Produkte"/>
    <s v="BUs"/>
    <s v="Symptome"/>
    <s v="BU4"/>
    <n v="29501013"/>
    <n v="61"/>
  </r>
  <r>
    <x v="1"/>
    <n v="20"/>
    <x v="48"/>
    <s v="ABS"/>
    <s v="ABS OLD-AMSTERDAM"/>
    <x v="4"/>
    <x v="23"/>
    <s v="-"/>
    <x v="10"/>
    <s v="Produkte"/>
    <s v="BUs"/>
    <s v="Symptome"/>
    <s v="BU4"/>
    <n v="29501039"/>
    <n v="61"/>
  </r>
  <r>
    <x v="1"/>
    <n v="204"/>
    <x v="48"/>
    <s v="ABS"/>
    <s v="ABS MEDI-KRÄUK"/>
    <x v="4"/>
    <x v="23"/>
    <s v="-"/>
    <x v="10"/>
    <s v="Produkte"/>
    <s v="BUs"/>
    <s v="Symptome"/>
    <s v="BU4"/>
    <n v="29500886"/>
    <n v="61"/>
  </r>
  <r>
    <x v="1"/>
    <n v="11"/>
    <x v="48"/>
    <s v="ABS"/>
    <s v="ABS SCH-PAUL"/>
    <x v="4"/>
    <x v="23"/>
    <s v="-"/>
    <x v="10"/>
    <s v="Produkte"/>
    <s v="BUs"/>
    <s v="Symptome"/>
    <s v="BU4"/>
    <n v="29500906"/>
    <n v="61"/>
  </r>
  <r>
    <x v="1"/>
    <n v="12"/>
    <x v="48"/>
    <s v="ABS"/>
    <s v="ABS Unser Blütenkäse"/>
    <x v="4"/>
    <x v="23"/>
    <s v="-"/>
    <x v="10"/>
    <s v="Produkte"/>
    <s v="BUs"/>
    <s v="Symptome"/>
    <s v="BU4"/>
    <n v="29500910"/>
    <n v="61"/>
  </r>
  <r>
    <x v="1"/>
    <n v="3"/>
    <x v="48"/>
    <s v="ABS"/>
    <s v="ABS GRÜN-PESTO"/>
    <x v="4"/>
    <x v="23"/>
    <s v="-"/>
    <x v="10"/>
    <s v="Produkte"/>
    <s v="BUs"/>
    <s v="Symptome"/>
    <s v="BU4"/>
    <n v="29500952"/>
    <n v="61"/>
  </r>
  <r>
    <x v="1"/>
    <n v="4"/>
    <x v="48"/>
    <s v="Vorschmelz"/>
    <s v="VOS WAL-THEKE"/>
    <x v="4"/>
    <x v="23"/>
    <s v="-"/>
    <x v="10"/>
    <s v="Produkte"/>
    <s v="BUs"/>
    <s v="Symptome"/>
    <s v="BU4"/>
    <n v="29501020"/>
    <n v="61"/>
  </r>
  <r>
    <x v="1"/>
    <n v="16"/>
    <x v="48"/>
    <s v="Vorschmelz"/>
    <s v="VOS WAL-THEKE"/>
    <x v="4"/>
    <x v="23"/>
    <s v="-"/>
    <x v="10"/>
    <s v="Produkte"/>
    <s v="BUs"/>
    <s v="Symptome"/>
    <s v="BU4"/>
    <n v="29501020"/>
    <n v="61"/>
  </r>
  <r>
    <x v="1"/>
    <n v="17"/>
    <x v="48"/>
    <s v="ABS"/>
    <s v="ABS KELLERGEIST"/>
    <x v="4"/>
    <x v="23"/>
    <s v="-"/>
    <x v="10"/>
    <s v="Produkte"/>
    <s v="BUs"/>
    <s v="Symptome"/>
    <s v="BU4"/>
    <n v="29501028"/>
    <n v="61"/>
  </r>
  <r>
    <x v="1"/>
    <n v="20"/>
    <x v="48"/>
    <s v="ABS"/>
    <s v="ABS KELLERGEIST"/>
    <x v="4"/>
    <x v="23"/>
    <s v="-"/>
    <x v="10"/>
    <s v="Produkte"/>
    <s v="BUs"/>
    <s v="Symptome"/>
    <s v="BU4"/>
    <n v="29501028"/>
    <n v="61"/>
  </r>
  <r>
    <x v="1"/>
    <n v="12"/>
    <x v="48"/>
    <s v="ABS"/>
    <s v="ABS BRUSCHETTA"/>
    <x v="4"/>
    <x v="23"/>
    <s v="-"/>
    <x v="10"/>
    <s v="Produkte"/>
    <s v="BUs"/>
    <s v="Symptome"/>
    <s v="BU4"/>
    <n v="29501029"/>
    <n v="61"/>
  </r>
  <r>
    <x v="1"/>
    <n v="27"/>
    <x v="48"/>
    <s v="ABS"/>
    <s v="ABS CHED-ROT MIT ß-CARO"/>
    <x v="4"/>
    <x v="23"/>
    <s v="-"/>
    <x v="10"/>
    <s v="Produkte"/>
    <s v="BUs"/>
    <s v="Symptome"/>
    <s v="BU4"/>
    <n v="29501032"/>
    <n v="61"/>
  </r>
  <r>
    <x v="1"/>
    <n v="17"/>
    <x v="48"/>
    <s v="ABS"/>
    <s v="ABS OLD-AMSTERDAM"/>
    <x v="4"/>
    <x v="23"/>
    <s v="-"/>
    <x v="10"/>
    <s v="Produkte"/>
    <s v="BUs"/>
    <s v="Symptome"/>
    <s v="BU4"/>
    <n v="29501039"/>
    <n v="61"/>
  </r>
  <r>
    <x v="0"/>
    <n v="30"/>
    <x v="48"/>
    <s v="Vorschmelz"/>
    <s v="VOS-ABS ENTSORGUNG"/>
    <x v="1"/>
    <x v="7"/>
    <s v="-"/>
    <x v="10"/>
    <s v="Produkte"/>
    <s v="BUs"/>
    <s v="Symptome"/>
    <s v="RWV"/>
    <n v="29500917"/>
    <n v="60"/>
  </r>
  <r>
    <x v="4"/>
    <n v="65.400000000000006"/>
    <x v="48"/>
    <s v="Rest"/>
    <s v="-"/>
    <x v="2"/>
    <x v="14"/>
    <s v="-"/>
    <x v="10"/>
    <s v="Produkte"/>
    <s v="BUs"/>
    <s v="Symptome"/>
    <s v="Labor"/>
    <s v="-"/>
    <n v="70"/>
  </r>
  <r>
    <x v="4"/>
    <n v="3.5"/>
    <x v="48"/>
    <s v="Rest"/>
    <s v="-"/>
    <x v="2"/>
    <x v="11"/>
    <s v="-"/>
    <x v="10"/>
    <s v="Produkte"/>
    <s v="BUs"/>
    <s v="Symptome"/>
    <s v="Labor"/>
    <s v="-"/>
    <n v="74"/>
  </r>
  <r>
    <x v="2"/>
    <n v="126"/>
    <x v="48"/>
    <s v="RW"/>
    <s v="RW Natur"/>
    <x v="3"/>
    <x v="17"/>
    <s v="-"/>
    <x v="10"/>
    <s v="Produkte"/>
    <s v="BUs"/>
    <s v="Symptome"/>
    <s v="L9"/>
    <s v="RW Natur"/>
    <n v="30"/>
  </r>
  <r>
    <x v="4"/>
    <n v="20"/>
    <x v="48"/>
    <s v="Rest"/>
    <s v="-"/>
    <x v="2"/>
    <x v="24"/>
    <s v="-"/>
    <x v="10"/>
    <s v="Produkte"/>
    <s v="BUs"/>
    <s v="Symptome"/>
    <s v="Labor"/>
    <s v="-"/>
    <n v="72"/>
  </r>
  <r>
    <x v="2"/>
    <n v="452"/>
    <x v="48"/>
    <s v="Vorschmelz"/>
    <s v="VOS GRW-NATUR ENDSTÜCK"/>
    <x v="0"/>
    <x v="34"/>
    <s v="-"/>
    <x v="10"/>
    <s v="Produkte"/>
    <s v="BUs"/>
    <s v="Symptome"/>
    <s v="BU3"/>
    <n v="29501069"/>
    <n v="12"/>
  </r>
  <r>
    <x v="2"/>
    <n v="75"/>
    <x v="48"/>
    <s v="einzuordnen"/>
    <s v="VOS RW-NATUR-NAT ENDSTÜ"/>
    <x v="0"/>
    <x v="34"/>
    <s v="-"/>
    <x v="10"/>
    <s v="Produkte"/>
    <s v="BUs"/>
    <s v="Symptome"/>
    <s v="BU3"/>
    <n v="29501071"/>
    <n v="12"/>
  </r>
  <r>
    <x v="2"/>
    <n v="246"/>
    <x v="48"/>
    <s v="Vorschmelz"/>
    <s v="VOS Räucher Chili Vorsc"/>
    <x v="0"/>
    <x v="34"/>
    <s v="-"/>
    <x v="10"/>
    <s v="Produkte"/>
    <s v="BUs"/>
    <s v="Symptome"/>
    <s v="Bu3"/>
    <n v="29500527"/>
    <n v="12"/>
  </r>
  <r>
    <x v="0"/>
    <n v="26.5"/>
    <x v="48"/>
    <s v="RW"/>
    <s v="GRW NATUR 7,2KG"/>
    <x v="3"/>
    <x v="53"/>
    <s v="-"/>
    <x v="10"/>
    <s v="Produkte"/>
    <s v="BUs"/>
    <s v="Symptome"/>
    <s v="Abfüllung"/>
    <n v="32000049"/>
    <n v="33"/>
  </r>
  <r>
    <x v="0"/>
    <n v="23"/>
    <x v="48"/>
    <s v="einzuordnen"/>
    <n v="3200012"/>
    <x v="3"/>
    <x v="52"/>
    <s v="-"/>
    <x v="10"/>
    <s v="Produkte"/>
    <s v="BUs"/>
    <s v="Symptome"/>
    <n v="3010"/>
    <n v="3200012"/>
    <n v="31"/>
  </r>
  <r>
    <x v="0"/>
    <n v="20"/>
    <x v="48"/>
    <s v="einzuordnen"/>
    <s v="Creme Noblesse 250g Cha"/>
    <x v="1"/>
    <x v="42"/>
    <s v="-"/>
    <x v="10"/>
    <s v="Produkte"/>
    <s v="BUs"/>
    <s v="Symptome"/>
    <n v="3110"/>
    <n v="47000260"/>
    <n v="40"/>
  </r>
  <r>
    <x v="0"/>
    <n v="227"/>
    <x v="48"/>
    <s v="Rest"/>
    <s v="-"/>
    <x v="3"/>
    <x v="17"/>
    <s v="-"/>
    <x v="10"/>
    <s v="Produkte"/>
    <s v="BUs"/>
    <s v="Symptome"/>
    <s v="Abfüllung"/>
    <s v="-"/>
    <n v="30"/>
  </r>
  <r>
    <x v="2"/>
    <n v="35"/>
    <x v="48"/>
    <s v="Vorschmelz"/>
    <s v="VOS RW-NATUR ENDSTÜCK 3"/>
    <x v="0"/>
    <x v="34"/>
    <s v="-"/>
    <x v="10"/>
    <s v="Produkte"/>
    <s v="BUs"/>
    <s v="Symptome"/>
    <s v="BU3"/>
    <n v="29501066"/>
    <n v="12"/>
  </r>
  <r>
    <x v="2"/>
    <n v="27"/>
    <x v="48"/>
    <s v="ABS"/>
    <s v="ABS CHED-ROT MIT ß-CARO"/>
    <x v="1"/>
    <x v="60"/>
    <s v="-"/>
    <x v="10"/>
    <s v="Produkte"/>
    <s v="BUs"/>
    <s v="Symptome"/>
    <s v="L33"/>
    <n v="29501032"/>
    <n v="42"/>
  </r>
  <r>
    <x v="2"/>
    <n v="94.4"/>
    <x v="48"/>
    <s v="Rest"/>
    <s v="-"/>
    <x v="3"/>
    <x v="17"/>
    <s v="-"/>
    <x v="10"/>
    <s v="Produkte"/>
    <s v="BUs"/>
    <s v="Symptome"/>
    <s v="L33"/>
    <s v="-"/>
    <n v="30"/>
  </r>
  <r>
    <x v="1"/>
    <n v="15"/>
    <x v="48"/>
    <s v="Rest"/>
    <s v="-"/>
    <x v="3"/>
    <x v="17"/>
    <s v="-"/>
    <x v="10"/>
    <s v="Produkte"/>
    <s v="BUs"/>
    <s v="Symptome"/>
    <s v="Bu4"/>
    <s v="-"/>
    <n v="30"/>
  </r>
  <r>
    <x v="2"/>
    <n v="44"/>
    <x v="48"/>
    <s v="Rest"/>
    <s v="-"/>
    <x v="3"/>
    <x v="17"/>
    <s v="-"/>
    <x v="10"/>
    <s v="Produkte"/>
    <s v="BUs"/>
    <s v="Symptome"/>
    <s v="Spezialitäten"/>
    <s v="-"/>
    <n v="30"/>
  </r>
  <r>
    <x v="0"/>
    <n v="345"/>
    <x v="48"/>
    <s v="Rest"/>
    <s v="-"/>
    <x v="3"/>
    <x v="9"/>
    <s v="-"/>
    <x v="10"/>
    <s v="Produkte"/>
    <s v="BUs"/>
    <s v="Symptome"/>
    <s v="Schmelze"/>
    <s v="-"/>
    <n v="10"/>
  </r>
  <r>
    <x v="5"/>
    <n v="79"/>
    <x v="48"/>
    <s v="Rest"/>
    <s v="-"/>
    <x v="3"/>
    <x v="17"/>
    <s v="-"/>
    <x v="10"/>
    <s v="Produkte"/>
    <s v="BUs"/>
    <s v="Symptome"/>
    <s v="BU2"/>
    <s v="-"/>
    <n v="30"/>
  </r>
  <r>
    <x v="2"/>
    <n v="11.2"/>
    <x v="48"/>
    <s v="einzuordnen"/>
    <s v="ABS Bergkräuterkäse 50%"/>
    <x v="0"/>
    <x v="34"/>
    <s v="-"/>
    <x v="10"/>
    <s v="Produkte"/>
    <s v="BUs"/>
    <s v="Symptome"/>
    <s v="L33"/>
    <n v="29501000"/>
    <n v="12"/>
  </r>
  <r>
    <x v="2"/>
    <n v="26.2"/>
    <x v="48"/>
    <s v="Rest"/>
    <s v="-"/>
    <x v="3"/>
    <x v="17"/>
    <s v="-"/>
    <x v="10"/>
    <s v="Produkte"/>
    <s v="BUs"/>
    <s v="Symptome"/>
    <s v="L35"/>
    <s v="-"/>
    <n v="30"/>
  </r>
  <r>
    <x v="2"/>
    <n v="188"/>
    <x v="48"/>
    <s v="Vorschmelz"/>
    <s v="VOS GRW-SCHI-NAT-VAKU"/>
    <x v="0"/>
    <x v="34"/>
    <s v="-"/>
    <x v="10"/>
    <s v="Produkte"/>
    <s v="BUs"/>
    <s v="Symptome"/>
    <s v="BU3"/>
    <n v="49500204"/>
    <n v="12"/>
  </r>
  <r>
    <x v="2"/>
    <n v="309"/>
    <x v="48"/>
    <s v="Vorschmelz"/>
    <s v="VOS Räucher Natur Natri"/>
    <x v="0"/>
    <x v="34"/>
    <s v="-"/>
    <x v="10"/>
    <s v="Produkte"/>
    <s v="BUs"/>
    <s v="Symptome"/>
    <s v="BU3"/>
    <n v="29500498"/>
    <n v="12"/>
  </r>
  <r>
    <x v="2"/>
    <n v="321"/>
    <x v="48"/>
    <s v="Vorschmelz"/>
    <s v="VOS Räucher Natur Natri"/>
    <x v="0"/>
    <x v="34"/>
    <s v="-"/>
    <x v="10"/>
    <s v="Produkte"/>
    <s v="BUs"/>
    <s v="Symptome"/>
    <s v="BU3"/>
    <n v="29500498"/>
    <n v="12"/>
  </r>
  <r>
    <x v="2"/>
    <n v="245"/>
    <x v="48"/>
    <s v="Vorschmelz"/>
    <s v="VOS Würste Jalapeno nat"/>
    <x v="0"/>
    <x v="34"/>
    <s v="-"/>
    <x v="10"/>
    <s v="Produkte"/>
    <s v="BUs"/>
    <s v="Symptome"/>
    <s v="BU3"/>
    <n v="29500606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6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4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3">
    <i>
      <x v="74"/>
    </i>
    <i>
      <x v="35"/>
    </i>
    <i>
      <x v="73"/>
    </i>
    <i>
      <x v="50"/>
    </i>
    <i>
      <x v="15"/>
    </i>
    <i>
      <x v="28"/>
    </i>
    <i>
      <x v="85"/>
    </i>
    <i>
      <x v="1"/>
    </i>
    <i>
      <x v="75"/>
    </i>
    <i>
      <x v="19"/>
    </i>
    <i>
      <x v="86"/>
    </i>
    <i>
      <x v="66"/>
    </i>
    <i>
      <x v="56"/>
    </i>
    <i>
      <x v="64"/>
    </i>
    <i>
      <x v="60"/>
    </i>
    <i>
      <x v="46"/>
    </i>
    <i>
      <x v="23"/>
    </i>
    <i>
      <x v="92"/>
    </i>
    <i>
      <x v="96"/>
    </i>
    <i>
      <x v="89"/>
    </i>
    <i>
      <x v="82"/>
    </i>
    <i>
      <x v="57"/>
    </i>
    <i>
      <x v="42"/>
    </i>
    <i>
      <x v="25"/>
    </i>
    <i>
      <x v="63"/>
    </i>
    <i>
      <x v="93"/>
    </i>
    <i>
      <x v="49"/>
    </i>
    <i>
      <x v="70"/>
    </i>
    <i>
      <x v="3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40" totalsRowShown="0" headerRowDxfId="62" dataDxfId="61">
  <autoFilter ref="A1:H1340" xr:uid="{795DB81A-7973-4ACB-A932-FC4413184BCA}"/>
  <tableColumns count="8">
    <tableColumn id="1" xr3:uid="{DFE47347-E2CF-4C26-8671-529259467AC8}" name="Entstehungsort/Linie" dataDxfId="60"/>
    <tableColumn id="2" xr3:uid="{E267CCD3-4FE7-4CE8-A985-8B61FA856451}" name="Artikelnr. (wenn vorhanden)" dataDxfId="59"/>
    <tableColumn id="3" xr3:uid="{60881CF5-10F0-4A1F-B1A1-082E197979E3}" name="Menge [kg]" dataDxfId="58"/>
    <tableColumn id="4" xr3:uid="{E4956D1E-88EF-4A80-AFBF-8D74314A3A2E}" name="Grund Ziffer" dataDxfId="57"/>
    <tableColumn id="5" xr3:uid="{662BE767-A3FA-49E1-A51C-E14B1389D884}" name="Datum" dataDxfId="56"/>
    <tableColumn id="6" xr3:uid="{FBAFB43D-91C2-4F46-911D-672A5DAFCDD4}" name="Grund eintragen"/>
    <tableColumn id="7" xr3:uid="{D83A87FD-87F9-44F7-8B0E-B3A4F0EF4D25}" name="noch genauer" dataDxfId="55"/>
    <tableColumn id="8" xr3:uid="{A65CECAC-2339-424C-8C68-2090A154B86D}" name="Produktname" dataDxfId="54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40" totalsRowShown="0" headerRowDxfId="52" dataDxfId="50" headerRowBorderDxfId="51" tableBorderDxfId="49">
  <autoFilter ref="A1:P1340" xr:uid="{B0FF04BE-4580-4A96-AC46-38AE0F89D6DE}"/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17" dataDxfId="16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4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5.5703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34115.199999999997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37903.629999999997</v>
      </c>
    </row>
    <row r="10" spans="1:2" x14ac:dyDescent="0.25">
      <c r="A10" s="3" t="s">
        <v>9</v>
      </c>
      <c r="B10" s="4">
        <v>11572.899999999998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15159</v>
      </c>
      <c r="B12" s="4">
        <v>32662.999999999996</v>
      </c>
    </row>
    <row r="13" spans="1:2" x14ac:dyDescent="0.25">
      <c r="A13" s="3" t="s">
        <v>11</v>
      </c>
      <c r="B13" s="4">
        <v>136310.22999999998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15263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12968.1</v>
      </c>
    </row>
    <row r="35" spans="1:2" x14ac:dyDescent="0.25">
      <c r="A35" s="3" t="s">
        <v>15</v>
      </c>
      <c r="B35" s="4">
        <v>14586.4</v>
      </c>
    </row>
    <row r="36" spans="1:2" x14ac:dyDescent="0.25">
      <c r="A36" s="3" t="s">
        <v>16</v>
      </c>
      <c r="B36" s="4">
        <v>28143.700000000004</v>
      </c>
    </row>
    <row r="37" spans="1:2" x14ac:dyDescent="0.25">
      <c r="A37" s="3" t="s">
        <v>17</v>
      </c>
      <c r="B37" s="4">
        <v>72353.62999999999</v>
      </c>
    </row>
    <row r="38" spans="1:2" x14ac:dyDescent="0.25">
      <c r="A38" s="3" t="s">
        <v>11</v>
      </c>
      <c r="B38" s="4">
        <v>136310.22999999998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35812.9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0.36264386458564696</v>
      </c>
    </row>
    <row r="53" spans="1:2" x14ac:dyDescent="0.25">
      <c r="A53" s="3" t="s">
        <v>17</v>
      </c>
      <c r="B53" s="5">
        <v>0.13899786368700509</v>
      </c>
    </row>
    <row r="54" spans="1:2" x14ac:dyDescent="0.25">
      <c r="A54" s="3" t="s">
        <v>15152</v>
      </c>
      <c r="B54" s="5">
        <v>9.8766295485105599E-2</v>
      </c>
    </row>
    <row r="55" spans="1:2" x14ac:dyDescent="0.25">
      <c r="A55" s="3" t="s">
        <v>39</v>
      </c>
      <c r="B55" s="5">
        <v>7.3771004993115077E-2</v>
      </c>
    </row>
    <row r="56" spans="1:2" x14ac:dyDescent="0.25">
      <c r="A56" s="3" t="s">
        <v>18</v>
      </c>
      <c r="B56" s="5">
        <v>6.7424398748203801E-2</v>
      </c>
    </row>
    <row r="57" spans="1:2" x14ac:dyDescent="0.25">
      <c r="A57" s="3" t="s">
        <v>10</v>
      </c>
      <c r="B57" s="5">
        <v>3.8514031707876997E-2</v>
      </c>
    </row>
    <row r="58" spans="1:2" x14ac:dyDescent="0.25">
      <c r="A58" s="3" t="s">
        <v>15160</v>
      </c>
      <c r="B58" s="5">
        <v>2.5306263141185871E-2</v>
      </c>
    </row>
    <row r="59" spans="1:2" x14ac:dyDescent="0.25">
      <c r="A59" s="3" t="s">
        <v>130</v>
      </c>
      <c r="B59" s="5">
        <v>1.9363230289896997E-2</v>
      </c>
    </row>
    <row r="60" spans="1:2" x14ac:dyDescent="0.25">
      <c r="A60" s="3" t="s">
        <v>15153</v>
      </c>
      <c r="B60" s="5">
        <v>1.8138689102398874E-2</v>
      </c>
    </row>
    <row r="61" spans="1:2" x14ac:dyDescent="0.25">
      <c r="A61" s="3" t="s">
        <v>21</v>
      </c>
      <c r="B61" s="5">
        <v>1.8138689102398874E-2</v>
      </c>
    </row>
    <row r="62" spans="1:2" x14ac:dyDescent="0.25">
      <c r="A62" s="3" t="s">
        <v>15239</v>
      </c>
      <c r="B62" s="5">
        <v>1.6916912116226927E-2</v>
      </c>
    </row>
    <row r="63" spans="1:2" x14ac:dyDescent="0.25">
      <c r="A63" s="3" t="s">
        <v>380</v>
      </c>
      <c r="B63" s="5">
        <v>1.5321967951020565E-2</v>
      </c>
    </row>
    <row r="64" spans="1:2" x14ac:dyDescent="0.25">
      <c r="A64" s="3" t="s">
        <v>357</v>
      </c>
      <c r="B64" s="5">
        <v>1.4981971187900319E-2</v>
      </c>
    </row>
    <row r="65" spans="1:2" x14ac:dyDescent="0.25">
      <c r="A65" s="3" t="s">
        <v>173</v>
      </c>
      <c r="B65" s="5">
        <v>1.2997274635702454E-2</v>
      </c>
    </row>
    <row r="66" spans="1:2" x14ac:dyDescent="0.25">
      <c r="A66" s="3" t="s">
        <v>15151</v>
      </c>
      <c r="B66" s="5">
        <v>1.2549474020861153E-2</v>
      </c>
    </row>
    <row r="67" spans="1:2" x14ac:dyDescent="0.25">
      <c r="A67" s="3" t="s">
        <v>274</v>
      </c>
      <c r="B67" s="5">
        <v>1.0006408800774752E-2</v>
      </c>
    </row>
    <row r="68" spans="1:2" x14ac:dyDescent="0.25">
      <c r="A68" s="3" t="s">
        <v>95</v>
      </c>
      <c r="B68" s="5">
        <v>9.2877164559677251E-3</v>
      </c>
    </row>
    <row r="69" spans="1:2" x14ac:dyDescent="0.25">
      <c r="A69" s="3" t="s">
        <v>15266</v>
      </c>
      <c r="B69" s="5">
        <v>7.4633435806883506E-3</v>
      </c>
    </row>
    <row r="70" spans="1:2" x14ac:dyDescent="0.25">
      <c r="A70" s="3" t="s">
        <v>15283</v>
      </c>
      <c r="B70" s="5">
        <v>7.2560284812247852E-3</v>
      </c>
    </row>
    <row r="71" spans="1:2" x14ac:dyDescent="0.25">
      <c r="A71" s="3" t="s">
        <v>15245</v>
      </c>
      <c r="B71" s="5">
        <v>6.5511571430486634E-3</v>
      </c>
    </row>
    <row r="72" spans="1:2" x14ac:dyDescent="0.25">
      <c r="A72" s="3" t="s">
        <v>15158</v>
      </c>
      <c r="B72" s="5">
        <v>6.2194529839069588E-3</v>
      </c>
    </row>
    <row r="73" spans="1:2" x14ac:dyDescent="0.25">
      <c r="A73" s="3" t="s">
        <v>36</v>
      </c>
      <c r="B73" s="5">
        <v>5.1414144666964198E-3</v>
      </c>
    </row>
    <row r="74" spans="1:2" x14ac:dyDescent="0.25">
      <c r="A74" s="3" t="s">
        <v>135</v>
      </c>
      <c r="B74" s="5">
        <v>4.5001197590224581E-3</v>
      </c>
    </row>
    <row r="75" spans="1:2" x14ac:dyDescent="0.25">
      <c r="A75" s="3" t="s">
        <v>13</v>
      </c>
      <c r="B75" s="5">
        <v>3.8145978301296016E-3</v>
      </c>
    </row>
    <row r="76" spans="1:2" x14ac:dyDescent="0.25">
      <c r="A76" s="3" t="s">
        <v>371</v>
      </c>
      <c r="B76" s="5">
        <v>1.6585207957085224E-3</v>
      </c>
    </row>
    <row r="77" spans="1:2" x14ac:dyDescent="0.25">
      <c r="A77" s="3" t="s">
        <v>15275</v>
      </c>
      <c r="B77" s="5">
        <v>1.6170577758158093E-3</v>
      </c>
    </row>
    <row r="78" spans="1:2" x14ac:dyDescent="0.25">
      <c r="A78" s="3" t="s">
        <v>55</v>
      </c>
      <c r="B78" s="5">
        <v>1.1264120404187049E-3</v>
      </c>
    </row>
    <row r="79" spans="1:2" x14ac:dyDescent="0.25">
      <c r="A79" s="3" t="s">
        <v>15137</v>
      </c>
      <c r="B79" s="5">
        <v>8.6243081376843162E-4</v>
      </c>
    </row>
    <row r="80" spans="1:2" x14ac:dyDescent="0.25">
      <c r="A80" s="3" t="s">
        <v>84</v>
      </c>
      <c r="B80" s="5">
        <v>2.9024113924899141E-4</v>
      </c>
    </row>
    <row r="81" spans="1:2" x14ac:dyDescent="0.25">
      <c r="A81" s="3" t="s">
        <v>22</v>
      </c>
      <c r="B81" s="5">
        <v>1.6585207957085224E-4</v>
      </c>
    </row>
    <row r="82" spans="1:2" x14ac:dyDescent="0.25">
      <c r="A82" s="3" t="s">
        <v>15133</v>
      </c>
      <c r="B82" s="5">
        <v>1.2438905967813917E-4</v>
      </c>
    </row>
    <row r="83" spans="1:2" x14ac:dyDescent="0.25">
      <c r="A83" s="3" t="s">
        <v>24</v>
      </c>
      <c r="B83" s="5">
        <v>8.2926039785426119E-5</v>
      </c>
    </row>
    <row r="84" spans="1:2" x14ac:dyDescent="0.25">
      <c r="A84" s="3" t="s">
        <v>11</v>
      </c>
      <c r="B84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40"/>
  <sheetViews>
    <sheetView workbookViewId="0">
      <pane ySplit="1" topLeftCell="A1289" activePane="bottomLeft" state="frozen"/>
      <selection pane="bottomLeft" activeCell="E1301" sqref="C1301:E1301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15260</v>
      </c>
      <c r="B1" s="34" t="s">
        <v>15261</v>
      </c>
      <c r="C1" s="35" t="s">
        <v>15262</v>
      </c>
      <c r="D1" s="36" t="s">
        <v>15161</v>
      </c>
      <c r="E1" s="35" t="s">
        <v>3</v>
      </c>
      <c r="F1" s="38" t="s">
        <v>15264</v>
      </c>
      <c r="G1" s="38" t="s">
        <v>15269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15192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15193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15211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15211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15159</v>
      </c>
      <c r="B9" s="25" t="s">
        <v>15287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15211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15175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15215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15159</v>
      </c>
      <c r="B26" s="25" t="s">
        <v>15287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15159</v>
      </c>
      <c r="B27" s="25" t="s">
        <v>15287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15159</v>
      </c>
      <c r="B28" s="25" t="s">
        <v>15287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15211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15211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15287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15287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15159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15159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15159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15159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15159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15159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15159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15159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15159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15159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15159</v>
      </c>
      <c r="B53" s="25" t="s">
        <v>15287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15211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15211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15159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15159</v>
      </c>
      <c r="B80" s="25" t="s">
        <v>15287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15159</v>
      </c>
      <c r="B81" s="25" t="s">
        <v>15287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15159</v>
      </c>
      <c r="B82" s="25" t="s">
        <v>15287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15159</v>
      </c>
      <c r="B83" s="25" t="s">
        <v>15287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15159</v>
      </c>
      <c r="B84" s="25" t="s">
        <v>15287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15159</v>
      </c>
      <c r="B104" s="25" t="s">
        <v>15287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15159</v>
      </c>
      <c r="B114" s="25" t="s">
        <v>15287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15159</v>
      </c>
      <c r="B115" s="25" t="s">
        <v>15287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15192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15192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15159</v>
      </c>
      <c r="B125" s="25" t="s">
        <v>15287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15159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15159</v>
      </c>
      <c r="B139" s="25" t="s">
        <v>15287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15159</v>
      </c>
      <c r="B140" s="25" t="s">
        <v>15287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15179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15179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15175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15202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15202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15202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15202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15192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15202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15192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15202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15179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15179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15202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15179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15202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15192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15192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15211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351</v>
      </c>
      <c r="B176" s="25" t="s">
        <v>15287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15211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15159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15159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15159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15159</v>
      </c>
      <c r="B184" s="25" t="s">
        <v>15287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15202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15192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15179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15202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15172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15159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15159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15159</v>
      </c>
      <c r="B206" s="25" t="s">
        <v>15287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15159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15159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15159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15159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15287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15159</v>
      </c>
      <c r="B253" s="25" t="s">
        <v>15287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15179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15172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15202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15202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15202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15179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15179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15175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15192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15192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15202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15175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15192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15159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15159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15159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15159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15159</v>
      </c>
      <c r="B287" s="25" t="s">
        <v>15287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15202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15202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15202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15192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15202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15179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15192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15159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15159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15159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15159</v>
      </c>
      <c r="B312" s="25" t="s">
        <v>15287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15159</v>
      </c>
      <c r="B313" s="25" t="s">
        <v>15287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15211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15287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15175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15211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15175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15172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15193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15175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15192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15159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15159</v>
      </c>
      <c r="B338" s="25" t="s">
        <v>15287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15211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15179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15202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15179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15179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15211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15211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15192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15192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15202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15202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15159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15159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15159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15159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15159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15159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15159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15159</v>
      </c>
      <c r="B396" s="25" t="s">
        <v>15287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15208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15287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15287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15211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15159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15159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15159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15202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15202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15202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15192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15202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15202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15175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15179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15202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15175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15192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15192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15192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15287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15159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15159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15159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15159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15159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15159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15159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15159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15159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15159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15159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15159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15159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15287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15172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15202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15172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15202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15202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15192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15192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15202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15202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15202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15175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15192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15202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15179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15179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15202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15192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15202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15192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15192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351</v>
      </c>
      <c r="B515" s="25" t="s">
        <v>15287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15159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15159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15202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15202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15192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15192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15202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15202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15192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15175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15287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15211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15172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15192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15179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15212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350</v>
      </c>
      <c r="B573" s="25" t="s">
        <v>15287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15159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15159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15159</v>
      </c>
      <c r="B580" s="25" t="s">
        <v>15287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15202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15192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15179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15202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15159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15202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15202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15179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15202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15192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15202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15202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15229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15211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15192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15192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15179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15179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15192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15175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15211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15159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15159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15159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15159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15159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15159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15159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15202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15202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15202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15190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15208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15159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15159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15159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15159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15159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15159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15215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15287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15287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15287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15287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15159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15211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15179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15179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15172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15193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15202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15202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15175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15202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15192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15202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15192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15192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15202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15179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15179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15179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15202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15192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15202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15192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15287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15202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15192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15179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15192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15202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15175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15212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15159</v>
      </c>
      <c r="B797" s="25" t="s">
        <v>15287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15211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15189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15202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15202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15190</v>
      </c>
      <c r="B822" s="25" t="s">
        <v>15287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15287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15211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15159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15287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15159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15287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15159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15287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15211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15159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15160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15239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15239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15239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15239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15230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15231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15231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15232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15232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15234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15233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15235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15235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15236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15235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15238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15237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15240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15241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15241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15241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15211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15245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15242</v>
      </c>
      <c r="C1021" s="25">
        <v>136</v>
      </c>
      <c r="D1021" s="25">
        <v>63</v>
      </c>
      <c r="E1021" s="37">
        <v>44480</v>
      </c>
      <c r="F1021" t="s">
        <v>15243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15219</v>
      </c>
      <c r="B1025" s="25" t="s">
        <v>15246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15219</v>
      </c>
      <c r="B1026" s="25" t="s">
        <v>15247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15252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15249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15250</v>
      </c>
      <c r="B1044" s="25" t="s">
        <v>15248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15250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15253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15250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15250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15250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15227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15251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15254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15249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15256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15257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15255</v>
      </c>
      <c r="B1072" s="25" t="s">
        <v>15258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15259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15265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15266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15211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15267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15211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15275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15273</v>
      </c>
      <c r="C1136" s="25">
        <v>63</v>
      </c>
      <c r="D1136" s="25">
        <v>61</v>
      </c>
      <c r="E1136" s="37">
        <v>44487</v>
      </c>
      <c r="F1136" t="s">
        <v>15276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15274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15277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15255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15278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15279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15279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15280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15159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15281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15283</v>
      </c>
      <c r="G1221" t="s">
        <v>15282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15277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 t="s">
        <v>36</v>
      </c>
      <c r="C1256" s="25">
        <v>24.8</v>
      </c>
      <c r="D1256" s="25">
        <v>12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x14ac:dyDescent="0.25">
      <c r="A1257" s="25">
        <v>3020</v>
      </c>
      <c r="B1257" s="25" t="s">
        <v>36</v>
      </c>
      <c r="C1257" s="25">
        <v>123</v>
      </c>
      <c r="D1257" s="25">
        <v>12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x14ac:dyDescent="0.25">
      <c r="A1258" s="25">
        <v>3020</v>
      </c>
      <c r="B1258" s="25" t="s">
        <v>36</v>
      </c>
      <c r="C1258" s="25">
        <v>80.400000000000006</v>
      </c>
      <c r="D1258" s="25">
        <v>10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x14ac:dyDescent="0.25">
      <c r="A1259" s="25">
        <v>3020</v>
      </c>
      <c r="B1259" s="25" t="s">
        <v>36</v>
      </c>
      <c r="C1259" s="25">
        <f>29+55</f>
        <v>84</v>
      </c>
      <c r="D1259" s="25">
        <v>12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x14ac:dyDescent="0.25">
      <c r="A1260" s="25">
        <v>3020</v>
      </c>
      <c r="B1260" s="25" t="s">
        <v>36</v>
      </c>
      <c r="C1260" s="25">
        <v>29</v>
      </c>
      <c r="D1260" s="25">
        <v>31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x14ac:dyDescent="0.25">
      <c r="A1261" s="25">
        <v>3020</v>
      </c>
      <c r="B1261" s="25" t="s">
        <v>36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-</v>
      </c>
    </row>
    <row r="1262" spans="1:8" x14ac:dyDescent="0.25">
      <c r="A1262" s="25">
        <v>3020</v>
      </c>
      <c r="B1262" s="25" t="s">
        <v>36</v>
      </c>
      <c r="C1262" s="25">
        <v>50</v>
      </c>
      <c r="D1262" s="25">
        <v>10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-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15211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15193</v>
      </c>
      <c r="B1272" s="25" t="s">
        <v>15284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8</v>
      </c>
      <c r="B1273" s="25" t="s">
        <v>15257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x14ac:dyDescent="0.25">
      <c r="A1274" s="25" t="s">
        <v>127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 t="s">
        <v>36</v>
      </c>
      <c r="C1297" s="25">
        <v>46</v>
      </c>
      <c r="D1297" s="25">
        <v>34</v>
      </c>
      <c r="E1297" s="37">
        <v>44491</v>
      </c>
      <c r="G1297" s="25"/>
      <c r="H1297" s="56" t="str">
        <f>IFERROR(VLOOKUP(Tabelle1[[#This Row],[Artikelnr. (wenn vorhanden)]],Artikel!A:C,3,FALSE),Tabelle1[[#This Row],[Artikelnr. (wenn vorhanden)]])</f>
        <v>-</v>
      </c>
    </row>
    <row r="1298" spans="1:8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x14ac:dyDescent="0.25">
      <c r="A1299" s="25" t="s">
        <v>63</v>
      </c>
      <c r="B1299" s="25" t="s">
        <v>15286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  <row r="1301" spans="1:8" x14ac:dyDescent="0.25">
      <c r="A1301" s="25" t="s">
        <v>9</v>
      </c>
      <c r="B1301" s="25">
        <v>29500482</v>
      </c>
      <c r="C1301" s="25">
        <v>21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VOS Schwarzer Pfeffer R</v>
      </c>
    </row>
    <row r="1302" spans="1:8" x14ac:dyDescent="0.25">
      <c r="A1302" s="25" t="s">
        <v>9</v>
      </c>
      <c r="B1302" s="25">
        <v>29501013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AT-ROTWEIN</v>
      </c>
    </row>
    <row r="1303" spans="1:8" x14ac:dyDescent="0.25">
      <c r="A1303" s="25" t="s">
        <v>9</v>
      </c>
      <c r="B1303" s="25">
        <v>29501039</v>
      </c>
      <c r="C1303" s="25">
        <v>20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OLD-AMSTERDAM</v>
      </c>
    </row>
    <row r="1304" spans="1:8" x14ac:dyDescent="0.25">
      <c r="A1304" s="25" t="s">
        <v>9</v>
      </c>
      <c r="B1304" s="59">
        <v>29500886</v>
      </c>
      <c r="C1304" s="25">
        <v>204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MEDI-KRÄUK</v>
      </c>
    </row>
    <row r="1305" spans="1:8" x14ac:dyDescent="0.25">
      <c r="A1305" s="25" t="s">
        <v>9</v>
      </c>
      <c r="B1305" s="59">
        <v>29500906</v>
      </c>
      <c r="C1305" s="25">
        <v>11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SCH-PAUL</v>
      </c>
    </row>
    <row r="1306" spans="1:8" x14ac:dyDescent="0.25">
      <c r="A1306" s="25" t="s">
        <v>9</v>
      </c>
      <c r="B1306" s="59">
        <v>29500910</v>
      </c>
      <c r="C1306" s="25">
        <v>12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Unser Blütenkäse</v>
      </c>
    </row>
    <row r="1307" spans="1:8" x14ac:dyDescent="0.25">
      <c r="A1307" s="25" t="s">
        <v>9</v>
      </c>
      <c r="B1307" s="59">
        <v>29500952</v>
      </c>
      <c r="C1307" s="25">
        <v>3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GRÜN-PESTO</v>
      </c>
    </row>
    <row r="1308" spans="1:8" x14ac:dyDescent="0.25">
      <c r="A1308" s="25" t="s">
        <v>9</v>
      </c>
      <c r="B1308" s="59">
        <v>29501020</v>
      </c>
      <c r="C1308" s="25">
        <v>4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x14ac:dyDescent="0.25">
      <c r="A1309" s="25" t="s">
        <v>9</v>
      </c>
      <c r="B1309" s="59">
        <v>29501020</v>
      </c>
      <c r="C1309" s="25">
        <v>16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 WAL-THEKE</v>
      </c>
    </row>
    <row r="1310" spans="1:8" x14ac:dyDescent="0.25">
      <c r="A1310" s="25" t="s">
        <v>9</v>
      </c>
      <c r="B1310" s="59">
        <v>29501028</v>
      </c>
      <c r="C1310" s="25">
        <v>17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x14ac:dyDescent="0.25">
      <c r="A1311" s="25" t="s">
        <v>9</v>
      </c>
      <c r="B1311" s="59">
        <v>29501028</v>
      </c>
      <c r="C1311" s="25">
        <v>20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KELLERGEIST</v>
      </c>
    </row>
    <row r="1312" spans="1:8" x14ac:dyDescent="0.25">
      <c r="A1312" s="25" t="s">
        <v>9</v>
      </c>
      <c r="B1312" s="59">
        <v>29501029</v>
      </c>
      <c r="C1312" s="25">
        <v>12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BRUSCHETTA</v>
      </c>
    </row>
    <row r="1313" spans="1:8" x14ac:dyDescent="0.25">
      <c r="A1313" s="25" t="s">
        <v>9</v>
      </c>
      <c r="B1313" s="59">
        <v>29501032</v>
      </c>
      <c r="C1313" s="25">
        <v>27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CHED-ROT MIT ß-CARO</v>
      </c>
    </row>
    <row r="1314" spans="1:8" x14ac:dyDescent="0.25">
      <c r="A1314" s="25" t="s">
        <v>9</v>
      </c>
      <c r="B1314" s="59">
        <v>29501039</v>
      </c>
      <c r="C1314" s="25">
        <v>17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ABS OLD-AMSTERDAM</v>
      </c>
    </row>
    <row r="1315" spans="1:8" x14ac:dyDescent="0.25">
      <c r="A1315" s="25" t="s">
        <v>74</v>
      </c>
      <c r="B1315" s="25">
        <v>29500917</v>
      </c>
      <c r="C1315" s="25">
        <v>30</v>
      </c>
      <c r="D1315" s="25">
        <v>60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VOS-ABS ENTSORGUNG</v>
      </c>
    </row>
    <row r="1316" spans="1:8" x14ac:dyDescent="0.25">
      <c r="A1316" s="25" t="s">
        <v>59</v>
      </c>
      <c r="B1316" s="25" t="s">
        <v>36</v>
      </c>
      <c r="C1316" s="25">
        <v>65.400000000000006</v>
      </c>
      <c r="D1316" s="25">
        <v>70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x14ac:dyDescent="0.25">
      <c r="A1317" s="25" t="s">
        <v>59</v>
      </c>
      <c r="B1317" s="25" t="s">
        <v>36</v>
      </c>
      <c r="C1317" s="25">
        <v>3.5</v>
      </c>
      <c r="D1317" s="25">
        <v>74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-</v>
      </c>
    </row>
    <row r="1318" spans="1:8" x14ac:dyDescent="0.25">
      <c r="A1318" s="25" t="s">
        <v>350</v>
      </c>
      <c r="B1318" s="25" t="s">
        <v>119</v>
      </c>
      <c r="C1318" s="25">
        <v>126</v>
      </c>
      <c r="D1318" s="25">
        <v>30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RW Natur</v>
      </c>
    </row>
    <row r="1319" spans="1:8" x14ac:dyDescent="0.25">
      <c r="A1319" s="25" t="s">
        <v>59</v>
      </c>
      <c r="B1319" s="25" t="s">
        <v>36</v>
      </c>
      <c r="C1319" s="25">
        <v>20</v>
      </c>
      <c r="D1319" s="25">
        <v>72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-</v>
      </c>
    </row>
    <row r="1320" spans="1:8" x14ac:dyDescent="0.25">
      <c r="A1320" s="25" t="s">
        <v>8</v>
      </c>
      <c r="B1320" s="25">
        <v>29501069</v>
      </c>
      <c r="C1320" s="25">
        <v>452</v>
      </c>
      <c r="D1320" s="25">
        <v>12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VOS GRW-NATUR ENDSTÜCK</v>
      </c>
    </row>
    <row r="1321" spans="1:8" x14ac:dyDescent="0.25">
      <c r="A1321" s="25" t="s">
        <v>8</v>
      </c>
      <c r="B1321" s="25">
        <v>29501071</v>
      </c>
      <c r="C1321" s="25">
        <v>75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RW-NATUR-NAT ENDSTÜ</v>
      </c>
    </row>
    <row r="1322" spans="1:8" x14ac:dyDescent="0.25">
      <c r="A1322" s="25" t="s">
        <v>88</v>
      </c>
      <c r="B1322" s="25">
        <v>29500527</v>
      </c>
      <c r="C1322" s="25">
        <v>246</v>
      </c>
      <c r="D1322" s="25">
        <v>12</v>
      </c>
      <c r="E1322" s="37">
        <v>44494</v>
      </c>
      <c r="G1322" s="25"/>
      <c r="H1322" s="56" t="str">
        <f>IFERROR(VLOOKUP(Tabelle1[[#This Row],[Artikelnr. (wenn vorhanden)]],Artikel!A:C,3,FALSE),Tabelle1[[#This Row],[Artikelnr. (wenn vorhanden)]])</f>
        <v>VOS Räucher Chili Vorsc</v>
      </c>
    </row>
    <row r="1323" spans="1:8" x14ac:dyDescent="0.25">
      <c r="A1323" s="25" t="s">
        <v>63</v>
      </c>
      <c r="B1323" s="25">
        <v>32000049</v>
      </c>
      <c r="C1323" s="25">
        <v>26.5</v>
      </c>
      <c r="D1323" s="25">
        <v>33</v>
      </c>
      <c r="E1323" s="37">
        <v>44494</v>
      </c>
      <c r="G1323" s="25"/>
      <c r="H1323" s="56" t="str">
        <f>IFERROR(VLOOKUP(Tabelle1[[#This Row],[Artikelnr. (wenn vorhanden)]],Artikel!A:C,3,FALSE),Tabelle1[[#This Row],[Artikelnr. (wenn vorhanden)]])</f>
        <v>GRW NATUR 7,2KG</v>
      </c>
    </row>
    <row r="1324" spans="1:8" x14ac:dyDescent="0.25">
      <c r="A1324" s="25">
        <v>3010</v>
      </c>
      <c r="B1324" s="25" t="s">
        <v>36</v>
      </c>
      <c r="C1324" s="25">
        <v>23</v>
      </c>
      <c r="D1324" s="25">
        <v>31</v>
      </c>
      <c r="E1324" s="37">
        <v>44494</v>
      </c>
      <c r="G1324" s="25"/>
      <c r="H1324" s="56" t="str">
        <f>IFERROR(VLOOKUP(Tabelle1[[#This Row],[Artikelnr. (wenn vorhanden)]],Artikel!A:C,3,FALSE),Tabelle1[[#This Row],[Artikelnr. (wenn vorhanden)]])</f>
        <v>-</v>
      </c>
    </row>
    <row r="1325" spans="1:8" x14ac:dyDescent="0.25">
      <c r="A1325" s="25">
        <v>3110</v>
      </c>
      <c r="B1325" s="25">
        <v>47000260</v>
      </c>
      <c r="C1325" s="25">
        <v>20</v>
      </c>
      <c r="D1325" s="25">
        <v>40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Creme Noblesse 250g Cha</v>
      </c>
    </row>
    <row r="1326" spans="1:8" x14ac:dyDescent="0.25">
      <c r="A1326" s="25" t="s">
        <v>63</v>
      </c>
      <c r="B1326" s="25" t="s">
        <v>36</v>
      </c>
      <c r="C1326" s="25">
        <v>227</v>
      </c>
      <c r="D1326" s="25">
        <v>30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-</v>
      </c>
    </row>
    <row r="1327" spans="1:8" x14ac:dyDescent="0.25">
      <c r="A1327" s="25" t="s">
        <v>8</v>
      </c>
      <c r="B1327" s="25">
        <v>29501066</v>
      </c>
      <c r="C1327" s="25">
        <v>35</v>
      </c>
      <c r="D1327" s="25">
        <v>12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VOS RW-NATUR ENDSTÜCK 3</v>
      </c>
    </row>
    <row r="1328" spans="1:8" x14ac:dyDescent="0.25">
      <c r="A1328" s="25" t="s">
        <v>37</v>
      </c>
      <c r="B1328" s="25">
        <v>29501032</v>
      </c>
      <c r="C1328" s="25">
        <v>27</v>
      </c>
      <c r="D1328" s="25">
        <v>42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ABS CHED-ROT MIT ß-CARO</v>
      </c>
    </row>
    <row r="1329" spans="1:8" x14ac:dyDescent="0.25">
      <c r="A1329" s="25" t="s">
        <v>37</v>
      </c>
      <c r="B1329" s="25" t="s">
        <v>36</v>
      </c>
      <c r="C1329" s="25">
        <f>156.4-62</f>
        <v>94.4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117</v>
      </c>
      <c r="B1330" s="25" t="s">
        <v>36</v>
      </c>
      <c r="C1330" s="25">
        <v>15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 t="s">
        <v>310</v>
      </c>
      <c r="B1331" s="25" t="s">
        <v>36</v>
      </c>
      <c r="C1331" s="25">
        <v>44</v>
      </c>
      <c r="D1331" s="25">
        <v>30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41</v>
      </c>
      <c r="B1332" s="25" t="s">
        <v>36</v>
      </c>
      <c r="C1332" s="25">
        <f>222+123</f>
        <v>345</v>
      </c>
      <c r="D1332" s="25">
        <v>10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7</v>
      </c>
      <c r="B1333" s="25" t="s">
        <v>36</v>
      </c>
      <c r="C1333" s="25">
        <f>23.8+55.2</f>
        <v>79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37</v>
      </c>
      <c r="B1334" s="25">
        <v>29501000</v>
      </c>
      <c r="C1334" s="25">
        <f>35-23.8</f>
        <v>11.2</v>
      </c>
      <c r="D1334" s="25">
        <v>12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ABS Bergkräuterkäse 50%</v>
      </c>
    </row>
    <row r="1335" spans="1:8" x14ac:dyDescent="0.25">
      <c r="A1335" s="25" t="s">
        <v>377</v>
      </c>
      <c r="B1335" s="25" t="s">
        <v>36</v>
      </c>
      <c r="C1335" s="25">
        <v>26.2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8</v>
      </c>
      <c r="B1336" s="25">
        <v>49500204</v>
      </c>
      <c r="C1336" s="25">
        <v>188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GRW-SCHI-NAT-VAKU</v>
      </c>
    </row>
    <row r="1337" spans="1:8" x14ac:dyDescent="0.25">
      <c r="A1337" s="25" t="s">
        <v>8</v>
      </c>
      <c r="B1337" s="25">
        <v>29500498</v>
      </c>
      <c r="C1337" s="25">
        <v>309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x14ac:dyDescent="0.25">
      <c r="A1338" s="25" t="s">
        <v>8</v>
      </c>
      <c r="B1338" s="25">
        <v>29500498</v>
      </c>
      <c r="C1338" s="25">
        <v>321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Räucher Natur Natri</v>
      </c>
    </row>
    <row r="1339" spans="1:8" x14ac:dyDescent="0.25">
      <c r="A1339" s="25" t="s">
        <v>8</v>
      </c>
      <c r="B1339" s="25">
        <v>29500606</v>
      </c>
      <c r="C1339" s="25">
        <v>245</v>
      </c>
      <c r="D1339" s="25">
        <v>12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VOS Würste Jalapeno nat</v>
      </c>
    </row>
    <row r="1340" spans="1:8" x14ac:dyDescent="0.25">
      <c r="A1340" s="25" t="s">
        <v>15228</v>
      </c>
      <c r="B1340" s="25">
        <v>29500532</v>
      </c>
      <c r="C1340" s="25">
        <v>101.8</v>
      </c>
      <c r="D1340" s="25">
        <v>12</v>
      </c>
      <c r="E1340" s="37">
        <v>44494</v>
      </c>
      <c r="F1340" t="s">
        <v>15289</v>
      </c>
      <c r="G1340" s="25"/>
      <c r="H1340" s="56" t="str">
        <f>IFERROR(VLOOKUP(Tabelle1[[#This Row],[Artikelnr. (wenn vorhanden)]],Artikel!A:C,3,FALSE),Tabelle1[[#This Row],[Artikelnr. (wenn vorhanden)]])</f>
        <v>VOS mit Lachskonzentrat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40"/>
  <sheetViews>
    <sheetView tabSelected="1" topLeftCell="A1319" zoomScale="70" zoomScaleNormal="70" workbookViewId="0">
      <selection activeCell="M1345" sqref="M1345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15376</v>
      </c>
      <c r="N1" s="45" t="s">
        <v>33</v>
      </c>
      <c r="O1" s="45" t="s">
        <v>34</v>
      </c>
      <c r="P1" s="45" t="s">
        <v>15161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18.600000000000001</v>
      </c>
      <c r="N2" s="14" t="str">
        <f>Eintragen!A2</f>
        <v>Schmelze</v>
      </c>
      <c r="O2" s="16">
        <f>Eintragen!B2</f>
        <v>29501057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10.6</v>
      </c>
      <c r="N3" s="14" t="str">
        <f>Eintragen!A3</f>
        <v>Schmelze</v>
      </c>
      <c r="O3" s="16">
        <f>Eintragen!B3</f>
        <v>29501052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9.6999999999999993</v>
      </c>
      <c r="N4" s="14" t="str">
        <f>Eintragen!A4</f>
        <v>Schmelze</v>
      </c>
      <c r="O4" s="16">
        <f>Eintragen!B4</f>
        <v>29501021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1.8000000000000002E-3</v>
      </c>
      <c r="N5" s="11" t="str">
        <f>Eintragen!A5</f>
        <v>L22</v>
      </c>
      <c r="O5" s="15">
        <f>Eintragen!B5</f>
        <v>29501028</v>
      </c>
      <c r="P5" s="15">
        <f>Eintragen!D5</f>
        <v>22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1" t="str">
        <f>Eintragen!A6</f>
        <v>L4</v>
      </c>
      <c r="O6" s="15">
        <f>Eintragen!B6</f>
        <v>29500481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23.13</v>
      </c>
      <c r="N7" s="11" t="str">
        <f>Eintragen!A7</f>
        <v>L1</v>
      </c>
      <c r="O7" s="15">
        <f>Eintragen!B7</f>
        <v>49900001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77.100000000000009</v>
      </c>
      <c r="N8" s="11" t="str">
        <f>Eintragen!A8</f>
        <v>L1</v>
      </c>
      <c r="O8" s="15">
        <f>Eintragen!B8</f>
        <v>49900002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1" t="str">
        <f>Eintragen!A9</f>
        <v>Verkauf</v>
      </c>
      <c r="O9" s="15" t="str">
        <f>Eintragen!B9</f>
        <v>Div. Zipfel, Endstücke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IFERROR(VLOOKUP(Tabelle3[[#This Row],[Artikelnr.]],Kennzahlen!S:U,3,FALSE)*Tabelle3[[#This Row],[Menge]],"0")</f>
        <v>0</v>
      </c>
      <c r="N10" s="11" t="str">
        <f>Eintragen!A10</f>
        <v>Labor</v>
      </c>
      <c r="O10" s="15" t="str">
        <f>Eintragen!B10</f>
        <v>Laborproben</v>
      </c>
      <c r="P10" s="15">
        <f>Eintragen!D10</f>
        <v>70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 t="str">
        <f>IFERROR(VLOOKUP(Tabelle3[[#This Row],[Artikelnr.]],Kennzahlen!S:U,3,FALSE)*Tabelle3[[#This Row],[Menge]],"0")</f>
        <v>0</v>
      </c>
      <c r="N11" s="14" t="str">
        <f>Eintragen!A11</f>
        <v>Abfüllung</v>
      </c>
      <c r="O11" s="16" t="str">
        <f>Eintragen!B11</f>
        <v>Diverses aus Abfüllung</v>
      </c>
      <c r="P11" s="15">
        <f>Eintragen!D11</f>
        <v>22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309.27</v>
      </c>
      <c r="N12" s="11" t="str">
        <f>Eintragen!A12</f>
        <v>L1</v>
      </c>
      <c r="O12" s="15">
        <f>Eintragen!B12</f>
        <v>49500052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7.5</v>
      </c>
      <c r="N13" s="14" t="str">
        <f>Eintragen!A13</f>
        <v>Abfüllung</v>
      </c>
      <c r="O13" s="16">
        <f>Eintragen!B13</f>
        <v>29500514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RWV</v>
      </c>
      <c r="O14" s="16" t="str">
        <f>Eintragen!B14</f>
        <v>Räucher Ammerland</v>
      </c>
      <c r="P14" s="15">
        <f>Eintragen!D14</f>
        <v>22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1.1491499999999999</v>
      </c>
      <c r="N15" s="11" t="str">
        <f>Eintragen!A15</f>
        <v>L20</v>
      </c>
      <c r="O15" s="15">
        <f>Eintragen!B15</f>
        <v>49500194</v>
      </c>
      <c r="P15" s="15">
        <f>Eintragen!D15</f>
        <v>12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1" t="str">
        <f>Eintragen!A16</f>
        <v>BU4</v>
      </c>
      <c r="O16" s="15" t="str">
        <f>Eintragen!B16</f>
        <v>Diverses Reinigung</v>
      </c>
      <c r="P16" s="15">
        <f>Eintragen!D16</f>
        <v>10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1" t="str">
        <f>Eintragen!A17</f>
        <v>L9</v>
      </c>
      <c r="O17" s="15" t="str">
        <f>Eintragen!B17</f>
        <v>RW Natur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Schmelze</v>
      </c>
      <c r="O18" s="16" t="str">
        <f>Eintragen!B18</f>
        <v>Diverses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>
        <f>IFERROR(VLOOKUP(Tabelle3[[#This Row],[Artikelnr.]],Kennzahlen!S:U,3,FALSE)*Tabelle3[[#This Row],[Menge]],"0")</f>
        <v>76.7</v>
      </c>
      <c r="N20" s="11" t="str">
        <f>Eintragen!A20</f>
        <v>L34</v>
      </c>
      <c r="O20" s="15">
        <f>Eintragen!B20</f>
        <v>29500939</v>
      </c>
      <c r="P20" s="15">
        <f>Eintragen!D20</f>
        <v>12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32.996340000000004</v>
      </c>
      <c r="N21" s="14" t="str">
        <f>Eintragen!A21</f>
        <v>Schmelze</v>
      </c>
      <c r="O21" s="16">
        <f>Eintragen!B21</f>
        <v>29600027</v>
      </c>
      <c r="P21" s="15">
        <f>Eintragen!D21</f>
        <v>12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1" t="str">
        <f>Eintragen!A22</f>
        <v>BU2</v>
      </c>
      <c r="O22" s="15" t="str">
        <f>Eintragen!B22</f>
        <v>Blöcke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Schmelze</v>
      </c>
      <c r="O23" s="16" t="str">
        <f>Eintragen!B23</f>
        <v>Diverses aus Schmelze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649.86959999999999</v>
      </c>
      <c r="N24" s="14" t="str">
        <f>Eintragen!A24</f>
        <v>Schmelze</v>
      </c>
      <c r="O24" s="16">
        <f>Eintragen!B24</f>
        <v>29600013</v>
      </c>
      <c r="P24" s="15">
        <f>Eintragen!D24</f>
        <v>12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1" t="str">
        <f>Eintragen!A25</f>
        <v>Weisenhorn</v>
      </c>
      <c r="O25" s="15">
        <f>Eintragen!B25</f>
        <v>50000011</v>
      </c>
      <c r="P25" s="15">
        <f>Eintragen!D25</f>
        <v>22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1" t="str">
        <f>Eintragen!A26</f>
        <v>Verkauf</v>
      </c>
      <c r="O26" s="15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1" t="str">
        <f>Eintragen!A27</f>
        <v>Verkauf</v>
      </c>
      <c r="O27" s="15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1" t="str">
        <f>Eintragen!A28</f>
        <v>Verkauf</v>
      </c>
      <c r="O28" s="15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1" t="str">
        <f>Eintragen!A29</f>
        <v>Labor</v>
      </c>
      <c r="O29" s="15" t="str">
        <f>Eintragen!B29</f>
        <v>Laborproben</v>
      </c>
      <c r="P29" s="15">
        <f>Eintragen!D29</f>
        <v>70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1" t="str">
        <f>Eintragen!A30</f>
        <v>Labor</v>
      </c>
      <c r="O30" s="15" t="str">
        <f>Eintragen!B30</f>
        <v>Laborproben</v>
      </c>
      <c r="P30" s="15">
        <f>Eintragen!D30</f>
        <v>70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1" t="str">
        <f>Eintragen!A31</f>
        <v>Labor</v>
      </c>
      <c r="O31" s="15" t="str">
        <f>Eintragen!B31</f>
        <v>Laborproben</v>
      </c>
      <c r="P31" s="15">
        <f>Eintragen!D31</f>
        <v>70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231.3</v>
      </c>
      <c r="N32" s="14" t="str">
        <f>Eintragen!A32</f>
        <v>L1</v>
      </c>
      <c r="O32" s="16">
        <f>Eintragen!B32</f>
        <v>49900002</v>
      </c>
      <c r="P32" s="15">
        <f>Eintragen!D32</f>
        <v>22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L1</v>
      </c>
      <c r="O33" s="16">
        <f>Eintragen!B33</f>
        <v>23500273</v>
      </c>
      <c r="P33" s="15">
        <f>Eintragen!D33</f>
        <v>22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1" t="str">
        <f>Eintragen!A34</f>
        <v>RWV</v>
      </c>
      <c r="O34" s="15" t="str">
        <f>Eintragen!B34</f>
        <v>Div. Zipfel, Endstücke</v>
      </c>
      <c r="P34" s="15">
        <f>Eintragen!D34</f>
        <v>22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IFERROR(VLOOKUP(Tabelle3[[#This Row],[Artikelnr.]],Kennzahlen!S:U,3,FALSE)*Tabelle3[[#This Row],[Menge]],"0")</f>
        <v>0</v>
      </c>
      <c r="N35" s="11" t="str">
        <f>Eintragen!A35</f>
        <v>RWV</v>
      </c>
      <c r="O35" s="15" t="str">
        <f>Eintragen!B35</f>
        <v>Div. Zipfel, Endstücke</v>
      </c>
      <c r="P35" s="15">
        <f>Eintragen!D35</f>
        <v>22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vegan</v>
      </c>
      <c r="P36" s="15">
        <f>Eintragen!D36</f>
        <v>10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Schmelze</v>
      </c>
      <c r="O37" s="16" t="str">
        <f>Eintragen!B37</f>
        <v>Diverses</v>
      </c>
      <c r="P37" s="15">
        <f>Eintragen!D37</f>
        <v>10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IFERROR(VLOOKUP(Tabelle3[[#This Row],[Artikelnr.]],Kennzahlen!S:U,3,FALSE)*Tabelle3[[#This Row],[Menge]],"0")</f>
        <v>0</v>
      </c>
      <c r="N38" s="11" t="str">
        <f>Eintragen!A38</f>
        <v>Schmelze</v>
      </c>
      <c r="O38" s="16" t="str">
        <f>Eintragen!B38</f>
        <v>Diverses</v>
      </c>
      <c r="P38" s="15">
        <f>Eintragen!D38</f>
        <v>10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IFERROR(VLOOKUP(Tabelle3[[#This Row],[Artikelnr.]],Kennzahlen!S:U,3,FALSE)*Tabelle3[[#This Row],[Menge]],"0")</f>
        <v>0</v>
      </c>
      <c r="N39" s="11" t="str">
        <f>Eintragen!A39</f>
        <v>QM</v>
      </c>
      <c r="O39" s="15" t="str">
        <f>Eintragen!B39</f>
        <v>Diverses QM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IFERROR(VLOOKUP(Tabelle3[[#This Row],[Artikelnr.]],Kennzahlen!S:U,3,FALSE)*Tabelle3[[#This Row],[Menge]],"0")</f>
        <v>0</v>
      </c>
      <c r="N40" s="11" t="str">
        <f>Eintragen!A40</f>
        <v>Labor</v>
      </c>
      <c r="O40" s="15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IFERROR(VLOOKUP(Tabelle3[[#This Row],[Artikelnr.]],Kennzahlen!S:U,3,FALSE)*Tabelle3[[#This Row],[Menge]],"0")</f>
        <v>0</v>
      </c>
      <c r="N41" s="11" t="str">
        <f>Eintragen!A41</f>
        <v>Schmelze</v>
      </c>
      <c r="O41" s="15">
        <f>Eintragen!B41</f>
        <v>31000108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88.5</v>
      </c>
      <c r="N43" s="11" t="str">
        <f>Eintragen!A43</f>
        <v>Verkauf</v>
      </c>
      <c r="O43" s="15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45</v>
      </c>
      <c r="N44" s="11" t="str">
        <f>Eintragen!A44</f>
        <v>Verkauf</v>
      </c>
      <c r="O44" s="15">
        <f>Eintragen!B44</f>
        <v>29501022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435</v>
      </c>
      <c r="N45" s="11" t="str">
        <f>Eintragen!A45</f>
        <v>Verkauf</v>
      </c>
      <c r="O45" s="15">
        <f>Eintragen!B45</f>
        <v>29501022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31.5</v>
      </c>
      <c r="N46" s="11" t="str">
        <f>Eintragen!A46</f>
        <v>Verkauf</v>
      </c>
      <c r="O46" s="15">
        <f>Eintragen!B46</f>
        <v>29501053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31.5</v>
      </c>
      <c r="N47" s="11" t="str">
        <f>Eintragen!A47</f>
        <v>L16</v>
      </c>
      <c r="O47" s="15">
        <f>Eintragen!B47</f>
        <v>29501055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273</v>
      </c>
      <c r="N48" s="11" t="str">
        <f>Eintragen!A48</f>
        <v>Verkauf</v>
      </c>
      <c r="O48" s="15">
        <f>Eintragen!B48</f>
        <v>29501063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126</v>
      </c>
      <c r="N49" s="11" t="str">
        <f>Eintragen!A49</f>
        <v>Verkauf</v>
      </c>
      <c r="O49" s="15">
        <f>Eintragen!B49</f>
        <v>29501064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126</v>
      </c>
      <c r="N50" s="11" t="str">
        <f>Eintragen!A50</f>
        <v>Verkauf</v>
      </c>
      <c r="O50" s="15">
        <f>Eintragen!B50</f>
        <v>29501070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1" t="str">
        <f>Eintragen!A51</f>
        <v>Verkauf</v>
      </c>
      <c r="O51" s="15">
        <f>Eintragen!B51</f>
        <v>29501086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103.75</v>
      </c>
      <c r="N52" s="11" t="str">
        <f>Eintragen!A52</f>
        <v>Verkauf</v>
      </c>
      <c r="O52" s="15">
        <f>Eintragen!B52</f>
        <v>29501087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IFERROR(VLOOKUP(Tabelle3[[#This Row],[Artikelnr.]],Kennzahlen!S:U,3,FALSE)*Tabelle3[[#This Row],[Menge]],"0")</f>
        <v>0</v>
      </c>
      <c r="N53" s="11" t="str">
        <f>Eintragen!A53</f>
        <v>Verkauf</v>
      </c>
      <c r="O53" s="15" t="str">
        <f>Eintragen!B53</f>
        <v>Div. Zipfel, Endstücke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IFERROR(VLOOKUP(Tabelle3[[#This Row],[Artikelnr.]],Kennzahlen!S:U,3,FALSE)*Tabelle3[[#This Row],[Menge]],"0")</f>
        <v>0</v>
      </c>
      <c r="N54" s="11" t="str">
        <f>Eintragen!A54</f>
        <v>Labor</v>
      </c>
      <c r="O54" s="15" t="str">
        <f>Eintragen!B54</f>
        <v>Laborproben</v>
      </c>
      <c r="P54" s="15">
        <f>Eintragen!D54</f>
        <v>70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1" t="str">
        <f>Eintragen!A55</f>
        <v>WVP</v>
      </c>
      <c r="O55" s="15" t="str">
        <f>Eintragen!B55</f>
        <v>VOR RW staubk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IFERROR(VLOOKUP(Tabelle3[[#This Row],[Artikelnr.]],Kennzahlen!S:U,3,FALSE)*Tabelle3[[#This Row],[Menge]],"0")</f>
        <v>0</v>
      </c>
      <c r="N56" s="11" t="str">
        <f>Eintragen!A56</f>
        <v>L9</v>
      </c>
      <c r="O56" s="15" t="str">
        <f>Eintragen!B56</f>
        <v>gemischte Räucherstücke</v>
      </c>
      <c r="P56" s="15">
        <f>Eintragen!D56</f>
        <v>10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IFERROR(VLOOKUP(Tabelle3[[#This Row],[Artikelnr.]],Kennzahlen!S:U,3,FALSE)*Tabelle3[[#This Row],[Menge]],"0")</f>
        <v>0</v>
      </c>
      <c r="N57" s="11" t="str">
        <f>Eintragen!A57</f>
        <v>Labor</v>
      </c>
      <c r="O57" s="15" t="str">
        <f>Eintragen!B57</f>
        <v>Laborproben</v>
      </c>
      <c r="P57" s="15">
        <f>Eintragen!D57</f>
        <v>70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 t="str">
        <f>IFERROR(VLOOKUP(Tabelle3[[#This Row],[Artikelnr.]],Kennzahlen!S:U,3,FALSE)*Tabelle3[[#This Row],[Menge]],"0")</f>
        <v>0</v>
      </c>
      <c r="N58" s="14" t="str">
        <f>Eintragen!A58</f>
        <v>RWV</v>
      </c>
      <c r="O58" s="16" t="str">
        <f>Eintragen!B58</f>
        <v>Rinde</v>
      </c>
      <c r="P58" s="15">
        <f>Eintragen!D58</f>
        <v>22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IFERROR(VLOOKUP(Tabelle3[[#This Row],[Artikelnr.]],Kennzahlen!S:U,3,FALSE)*Tabelle3[[#This Row],[Menge]],"0")</f>
        <v>0</v>
      </c>
      <c r="N59" s="11" t="str">
        <f>Eintragen!A59</f>
        <v>L9</v>
      </c>
      <c r="O59" s="15" t="str">
        <f>Eintragen!B59</f>
        <v>gemischte Räucherstücke</v>
      </c>
      <c r="P59" s="15">
        <f>Eintragen!D59</f>
        <v>10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Schmelze</v>
      </c>
      <c r="O60" s="16" t="str">
        <f>Eintragen!B60</f>
        <v>Diverses</v>
      </c>
      <c r="P60" s="15">
        <f>Eintragen!D60</f>
        <v>10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IFERROR(VLOOKUP(Tabelle3[[#This Row],[Artikelnr.]],Kennzahlen!S:U,3,FALSE)*Tabelle3[[#This Row],[Menge]],"0")</f>
        <v>0</v>
      </c>
      <c r="N61" s="11" t="str">
        <f>Eintragen!A61</f>
        <v>Abfüllung</v>
      </c>
      <c r="O61" s="15" t="str">
        <f>Eintragen!B61</f>
        <v>Diverses aus Abfüllung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IFERROR(VLOOKUP(Tabelle3[[#This Row],[Artikelnr.]],Kennzahlen!S:U,3,FALSE)*Tabelle3[[#This Row],[Menge]],"0")</f>
        <v>0</v>
      </c>
      <c r="N62" s="11" t="str">
        <f>Eintragen!A62</f>
        <v>BU2</v>
      </c>
      <c r="O62" s="16" t="str">
        <f>Eintragen!B62</f>
        <v>Diverses</v>
      </c>
      <c r="P62" s="15">
        <f>Eintragen!D62</f>
        <v>10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IFERROR(VLOOKUP(Tabelle3[[#This Row],[Artikelnr.]],Kennzahlen!S:U,3,FALSE)*Tabelle3[[#This Row],[Menge]],"0")</f>
        <v>0</v>
      </c>
      <c r="N63" s="11" t="str">
        <f>Eintragen!A63</f>
        <v>Abfüllung</v>
      </c>
      <c r="O63" s="15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IFERROR(VLOOKUP(Tabelle3[[#This Row],[Artikelnr.]],Kennzahlen!S:U,3,FALSE)*Tabelle3[[#This Row],[Menge]],"0")</f>
        <v>0</v>
      </c>
      <c r="N64" s="11" t="str">
        <f>Eintragen!A64</f>
        <v>Bu3</v>
      </c>
      <c r="O64" s="15" t="str">
        <f>Eintragen!B64</f>
        <v>Diverses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Abfüllung</v>
      </c>
      <c r="O65" s="16" t="str">
        <f>Eintragen!B65</f>
        <v>Diverses aus Abfüllung</v>
      </c>
      <c r="P65" s="15">
        <f>Eintragen!D65</f>
        <v>10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IFERROR(VLOOKUP(Tabelle3[[#This Row],[Artikelnr.]],Kennzahlen!S:U,3,FALSE)*Tabelle3[[#This Row],[Menge]],"0")</f>
        <v>0</v>
      </c>
      <c r="N66" s="11" t="str">
        <f>Eintragen!A66</f>
        <v>QM</v>
      </c>
      <c r="O66" s="15" t="str">
        <f>Eintragen!B66</f>
        <v>Diverses QM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28</v>
      </c>
      <c r="N67" s="11" t="str">
        <f>Eintragen!A67</f>
        <v>Schmelze</v>
      </c>
      <c r="O67" s="15">
        <f>Eintragen!B67</f>
        <v>29500950</v>
      </c>
      <c r="P67" s="15">
        <f>Eintragen!D67</f>
        <v>12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36.25</v>
      </c>
      <c r="N68" s="11" t="str">
        <f>Eintragen!A68</f>
        <v>L1</v>
      </c>
      <c r="O68" s="15">
        <f>Eintragen!B68</f>
        <v>29900002</v>
      </c>
      <c r="P68" s="15">
        <f>Eintragen!D68</f>
        <v>12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1" t="str">
        <f>Eintragen!A69</f>
        <v>Abfüllung</v>
      </c>
      <c r="O69" s="15" t="str">
        <f>Eintragen!B69</f>
        <v>Diverses aus Abfüllung</v>
      </c>
      <c r="P69" s="15">
        <f>Eintragen!D69</f>
        <v>10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IFERROR(VLOOKUP(Tabelle3[[#This Row],[Artikelnr.]],Kennzahlen!S:U,3,FALSE)*Tabelle3[[#This Row],[Menge]],"0")</f>
        <v>0</v>
      </c>
      <c r="N70" s="11" t="str">
        <f>Eintragen!A70</f>
        <v>BU2</v>
      </c>
      <c r="O70" s="15" t="str">
        <f>Eintragen!B70</f>
        <v>Blöcke</v>
      </c>
      <c r="P70" s="15">
        <f>Eintragen!D70</f>
        <v>12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IFERROR(VLOOKUP(Tabelle3[[#This Row],[Artikelnr.]],Kennzahlen!S:U,3,FALSE)*Tabelle3[[#This Row],[Menge]],"0")</f>
        <v>0</v>
      </c>
      <c r="N72" s="11" t="str">
        <f>Eintragen!A72</f>
        <v>Labor</v>
      </c>
      <c r="O72" s="15" t="str">
        <f>Eintragen!B72</f>
        <v>Laborproben</v>
      </c>
      <c r="P72" s="15">
        <f>Eintragen!D72</f>
        <v>70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149.06</v>
      </c>
      <c r="N73" s="11" t="str">
        <f>Eintragen!A73</f>
        <v>L1</v>
      </c>
      <c r="O73" s="15">
        <f>Eintragen!B73</f>
        <v>49900002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1" t="str">
        <f>Eintragen!A74</f>
        <v>Labor</v>
      </c>
      <c r="O74" s="15" t="str">
        <f>Eintragen!B74</f>
        <v>Laborproben</v>
      </c>
      <c r="P74" s="15">
        <f>Eintragen!D74</f>
        <v>70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273.5</v>
      </c>
      <c r="N75" s="11" t="str">
        <f>Eintragen!A75</f>
        <v>WVP</v>
      </c>
      <c r="O75" s="15">
        <f>Eintragen!B75</f>
        <v>29501022</v>
      </c>
      <c r="P75" s="15">
        <f>Eintragen!D75</f>
        <v>22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1" t="str">
        <f>Eintragen!A76</f>
        <v>BU4</v>
      </c>
      <c r="O76" s="15" t="str">
        <f>Eintragen!B76</f>
        <v>Diverses</v>
      </c>
      <c r="P76" s="15">
        <f>Eintragen!D76</f>
        <v>10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IFERROR(VLOOKUP(Tabelle3[[#This Row],[Artikelnr.]],Kennzahlen!S:U,3,FALSE)*Tabelle3[[#This Row],[Menge]],"0")</f>
        <v>0</v>
      </c>
      <c r="N77" s="11" t="str">
        <f>Eintragen!A77</f>
        <v>L9</v>
      </c>
      <c r="O77" s="15" t="str">
        <f>Eintragen!B77</f>
        <v>RW Natur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IFERROR(VLOOKUP(Tabelle3[[#This Row],[Artikelnr.]],Kennzahlen!S:U,3,FALSE)*Tabelle3[[#This Row],[Menge]],"0")</f>
        <v>0</v>
      </c>
      <c r="N78" s="11" t="str">
        <f>Eintragen!A78</f>
        <v>Verkauf</v>
      </c>
      <c r="O78" s="15" t="str">
        <f>Eintragen!B78</f>
        <v>RW Schinken Endstücke</v>
      </c>
      <c r="P78" s="15">
        <f>Eintragen!D78</f>
        <v>12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0.44</v>
      </c>
      <c r="N79" s="11" t="str">
        <f>Eintragen!A79</f>
        <v>RWV</v>
      </c>
      <c r="O79" s="15">
        <f>Eintragen!B79</f>
        <v>29500917</v>
      </c>
      <c r="P79" s="15">
        <f>Eintragen!D79</f>
        <v>22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 t="str">
        <f>IFERROR(VLOOKUP(Tabelle3[[#This Row],[Artikelnr.]],Kennzahlen!S:U,3,FALSE)*Tabelle3[[#This Row],[Menge]],"0")</f>
        <v>0</v>
      </c>
      <c r="N80" s="14" t="str">
        <f>Eintragen!A80</f>
        <v>Verkauf</v>
      </c>
      <c r="O80" s="16" t="str">
        <f>Eintragen!B80</f>
        <v>Div. Zipfel, Endstücke</v>
      </c>
      <c r="P80" s="15">
        <f>Eintragen!D80</f>
        <v>12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1" t="str">
        <f>Eintragen!A81</f>
        <v>Verkauf</v>
      </c>
      <c r="O81" s="15" t="str">
        <f>Eintragen!B81</f>
        <v>Div. Zipfel, Endstücke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IFERROR(VLOOKUP(Tabelle3[[#This Row],[Artikelnr.]],Kennzahlen!S:U,3,FALSE)*Tabelle3[[#This Row],[Menge]],"0")</f>
        <v>0</v>
      </c>
      <c r="N82" s="11" t="str">
        <f>Eintragen!A82</f>
        <v>Verkauf</v>
      </c>
      <c r="O82" s="15" t="str">
        <f>Eintragen!B82</f>
        <v>Div. Zipfel, Endstücke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IFERROR(VLOOKUP(Tabelle3[[#This Row],[Artikelnr.]],Kennzahlen!S:U,3,FALSE)*Tabelle3[[#This Row],[Menge]],"0")</f>
        <v>0</v>
      </c>
      <c r="N83" s="11" t="str">
        <f>Eintragen!A83</f>
        <v>Verkauf</v>
      </c>
      <c r="O83" s="15" t="str">
        <f>Eintragen!B83</f>
        <v>Div. Zipfel, Endstücke</v>
      </c>
      <c r="P83" s="15">
        <f>Eintragen!D83</f>
        <v>12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1" t="str">
        <f>Eintragen!A84</f>
        <v>Verkauf</v>
      </c>
      <c r="O84" s="15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1" t="str">
        <f>Eintragen!A85</f>
        <v>Labor</v>
      </c>
      <c r="O85" s="15" t="str">
        <f>Eintragen!B85</f>
        <v>Laborproben</v>
      </c>
      <c r="P85" s="15">
        <f>Eintragen!D85</f>
        <v>70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1" t="str">
        <f>Eintragen!A86</f>
        <v>Labor</v>
      </c>
      <c r="O86" s="15" t="str">
        <f>Eintragen!B86</f>
        <v>Laborproben</v>
      </c>
      <c r="P86" s="15">
        <f>Eintragen!D86</f>
        <v>70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1" t="str">
        <f>Eintragen!A87</f>
        <v>L9</v>
      </c>
      <c r="O87" s="15" t="str">
        <f>Eintragen!B87</f>
        <v>gemischte Räucherstücke</v>
      </c>
      <c r="P87" s="15">
        <f>Eintragen!D87</f>
        <v>10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>
        <f>IFERROR(VLOOKUP(Tabelle3[[#This Row],[Artikelnr.]],Kennzahlen!S:U,3,FALSE)*Tabelle3[[#This Row],[Menge]],"0")</f>
        <v>240</v>
      </c>
      <c r="N88" s="11" t="str">
        <f>Eintragen!A88</f>
        <v>L33</v>
      </c>
      <c r="O88" s="15">
        <f>Eintragen!B88</f>
        <v>29501003</v>
      </c>
      <c r="P88" s="15">
        <f>Eintragen!D88</f>
        <v>10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>
        <f>IFERROR(VLOOKUP(Tabelle3[[#This Row],[Artikelnr.]],Kennzahlen!S:U,3,FALSE)*Tabelle3[[#This Row],[Menge]],"0")</f>
        <v>15</v>
      </c>
      <c r="N89" s="14" t="str">
        <f>Eintragen!A89</f>
        <v>L16</v>
      </c>
      <c r="O89" s="16">
        <f>Eintragen!B89</f>
        <v>29500861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BU4</v>
      </c>
      <c r="O90" s="16" t="str">
        <f>Eintragen!B90</f>
        <v>Diverses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23</v>
      </c>
      <c r="N91" s="11" t="str">
        <f>Eintragen!A91</f>
        <v>RWV</v>
      </c>
      <c r="O91" s="15">
        <f>Eintragen!B91</f>
        <v>29500498</v>
      </c>
      <c r="P91" s="15">
        <f>Eintragen!D91</f>
        <v>22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60</v>
      </c>
      <c r="N92" s="11" t="str">
        <f>Eintragen!A92</f>
        <v>L33</v>
      </c>
      <c r="O92" s="15">
        <f>Eintragen!B92</f>
        <v>29501032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241</v>
      </c>
      <c r="N93" s="14" t="str">
        <f>Eintragen!A93</f>
        <v>L33</v>
      </c>
      <c r="O93" s="16">
        <f>Eintragen!B93</f>
        <v>29501003</v>
      </c>
      <c r="P93" s="15">
        <f>Eintragen!D93</f>
        <v>10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1" t="str">
        <f>Eintragen!A94</f>
        <v>Schmelze</v>
      </c>
      <c r="O94" s="15" t="str">
        <f>Eintragen!B94</f>
        <v>Diverses aus Schmelze</v>
      </c>
      <c r="P94" s="15">
        <f>Eintragen!D94</f>
        <v>10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1" t="str">
        <f>Eintragen!A95</f>
        <v>Abfüllung</v>
      </c>
      <c r="O95" s="15" t="str">
        <f>Eintragen!B95</f>
        <v>Diverses aus Abfüllung</v>
      </c>
      <c r="P95" s="15">
        <f>Eintragen!D95</f>
        <v>10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1" t="str">
        <f>Eintragen!A96</f>
        <v>Abfüllung</v>
      </c>
      <c r="O96" s="15" t="str">
        <f>Eintragen!B96</f>
        <v>Diverses aus Abfüllung</v>
      </c>
      <c r="P96" s="15">
        <f>Eintragen!D96</f>
        <v>10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 t="str">
        <f>Eintragen!B97</f>
        <v>Diverses aus Abfüllung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1" t="str">
        <f>Eintragen!A98</f>
        <v>Strudelline</v>
      </c>
      <c r="O98" s="15" t="str">
        <f>Eintragen!B98</f>
        <v>Diverses</v>
      </c>
      <c r="P98" s="15">
        <f>Eintragen!D98</f>
        <v>10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QM</v>
      </c>
      <c r="O99" s="16" t="str">
        <f>Eintragen!B99</f>
        <v>Diverses QM</v>
      </c>
      <c r="P99" s="15">
        <f>Eintragen!D99</f>
        <v>70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1" t="str">
        <f>Eintragen!A100</f>
        <v>QM</v>
      </c>
      <c r="O100" s="15" t="str">
        <f>Eintragen!B100</f>
        <v>Diverses QM</v>
      </c>
      <c r="P100" s="15">
        <f>Eintragen!D100</f>
        <v>70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IFERROR(VLOOKUP(Tabelle3[[#This Row],[Artikelnr.]],Kennzahlen!S:U,3,FALSE)*Tabelle3[[#This Row],[Menge]],"0")</f>
        <v>0</v>
      </c>
      <c r="N101" s="11" t="str">
        <f>Eintragen!A101</f>
        <v>L9</v>
      </c>
      <c r="O101" s="15" t="str">
        <f>Eintragen!B101</f>
        <v>RW Natur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IFERROR(VLOOKUP(Tabelle3[[#This Row],[Artikelnr.]],Kennzahlen!S:U,3,FALSE)*Tabelle3[[#This Row],[Menge]],"0")</f>
        <v>0</v>
      </c>
      <c r="N102" s="11" t="str">
        <f>Eintragen!A102</f>
        <v>Abfüllung</v>
      </c>
      <c r="O102" s="15" t="str">
        <f>Eintragen!B102</f>
        <v>Räucher Blauschimmel</v>
      </c>
      <c r="P102" s="15">
        <f>Eintragen!D102</f>
        <v>120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IFERROR(VLOOKUP(Tabelle3[[#This Row],[Artikelnr.]],Kennzahlen!S:U,3,FALSE)*Tabelle3[[#This Row],[Menge]],"0")</f>
        <v>0</v>
      </c>
      <c r="N103" s="11" t="str">
        <f>Eintragen!A103</f>
        <v>Bu3</v>
      </c>
      <c r="O103" s="15">
        <f>Eintragen!B103</f>
        <v>32000070</v>
      </c>
      <c r="P103" s="15">
        <f>Eintragen!D103</f>
        <v>12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IFERROR(VLOOKUP(Tabelle3[[#This Row],[Artikelnr.]],Kennzahlen!S:U,3,FALSE)*Tabelle3[[#This Row],[Menge]],"0")</f>
        <v>0</v>
      </c>
      <c r="N104" s="11" t="str">
        <f>Eintragen!A104</f>
        <v>Verkauf</v>
      </c>
      <c r="O104" s="15" t="str">
        <f>Eintragen!B104</f>
        <v>Div. Zipfel, Endstücke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IFERROR(VLOOKUP(Tabelle3[[#This Row],[Artikelnr.]],Kennzahlen!S:U,3,FALSE)*Tabelle3[[#This Row],[Menge]],"0")</f>
        <v>0</v>
      </c>
      <c r="N105" s="11" t="str">
        <f>Eintragen!A105</f>
        <v>Labor</v>
      </c>
      <c r="O105" s="15" t="str">
        <f>Eintragen!B105</f>
        <v>Laborproben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IFERROR(VLOOKUP(Tabelle3[[#This Row],[Artikelnr.]],Kennzahlen!S:U,3,FALSE)*Tabelle3[[#This Row],[Menge]],"0")</f>
        <v>0</v>
      </c>
      <c r="N106" s="11" t="str">
        <f>Eintragen!A106</f>
        <v>Labor</v>
      </c>
      <c r="O106" s="15" t="str">
        <f>Eintragen!B106</f>
        <v>Laborproben</v>
      </c>
      <c r="P106" s="15">
        <f>Eintragen!D106</f>
        <v>70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IFERROR(VLOOKUP(Tabelle3[[#This Row],[Artikelnr.]],Kennzahlen!S:U,3,FALSE)*Tabelle3[[#This Row],[Menge]],"0")</f>
        <v>0</v>
      </c>
      <c r="N107" s="11" t="str">
        <f>Eintragen!A107</f>
        <v>Abfüllung</v>
      </c>
      <c r="O107" s="15">
        <f>Eintragen!B107</f>
        <v>31000084</v>
      </c>
      <c r="P107" s="15">
        <f>Eintragen!D107</f>
        <v>10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L9</v>
      </c>
      <c r="O108" s="16" t="str">
        <f>Eintragen!B108</f>
        <v>RW Natur</v>
      </c>
      <c r="P108" s="15">
        <f>Eintragen!D108</f>
        <v>10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0.6</v>
      </c>
      <c r="N109" s="11" t="str">
        <f>Eintragen!A109</f>
        <v>WVP</v>
      </c>
      <c r="O109" s="16">
        <f>Eintragen!B109</f>
        <v>29500498</v>
      </c>
      <c r="P109" s="15">
        <f>Eintragen!D109</f>
        <v>10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IFERROR(VLOOKUP(Tabelle3[[#This Row],[Artikelnr.]],Kennzahlen!S:U,3,FALSE)*Tabelle3[[#This Row],[Menge]],"0")</f>
        <v>0</v>
      </c>
      <c r="N110" s="11" t="str">
        <f>Eintragen!A110</f>
        <v>QM</v>
      </c>
      <c r="O110" s="15" t="str">
        <f>Eintragen!B110</f>
        <v>Diverses QM</v>
      </c>
      <c r="P110" s="15">
        <f>Eintragen!D110</f>
        <v>70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WVP</v>
      </c>
      <c r="O111" s="16" t="str">
        <f>Eintragen!B111</f>
        <v>RW</v>
      </c>
      <c r="P111" s="16">
        <f>Eintragen!D111</f>
        <v>10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74.244199999999992</v>
      </c>
      <c r="N112" s="11" t="str">
        <f>Eintragen!A112</f>
        <v>Schmelze</v>
      </c>
      <c r="O112" s="15">
        <f>Eintragen!B112</f>
        <v>29600025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IFERROR(VLOOKUP(Tabelle3[[#This Row],[Artikelnr.]],Kennzahlen!S:U,3,FALSE)*Tabelle3[[#This Row],[Menge]],"0")</f>
        <v>0</v>
      </c>
      <c r="N113" s="11" t="str">
        <f>Eintragen!A113</f>
        <v>L9</v>
      </c>
      <c r="O113" s="15" t="str">
        <f>Eintragen!B113</f>
        <v>gemischte Räucherstücke</v>
      </c>
      <c r="P113" s="15">
        <f>Eintragen!D113</f>
        <v>10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IFERROR(VLOOKUP(Tabelle3[[#This Row],[Artikelnr.]],Kennzahlen!S:U,3,FALSE)*Tabelle3[[#This Row],[Menge]],"0")</f>
        <v>0</v>
      </c>
      <c r="N114" s="11" t="str">
        <f>Eintragen!A114</f>
        <v>Verkauf</v>
      </c>
      <c r="O114" s="15" t="str">
        <f>Eintragen!B114</f>
        <v>Div. Zipfel, Endstücke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IFERROR(VLOOKUP(Tabelle3[[#This Row],[Artikelnr.]],Kennzahlen!S:U,3,FALSE)*Tabelle3[[#This Row],[Menge]],"0")</f>
        <v>0</v>
      </c>
      <c r="N115" s="11" t="str">
        <f>Eintragen!A115</f>
        <v>Verkauf</v>
      </c>
      <c r="O115" s="15" t="str">
        <f>Eintragen!B115</f>
        <v>Div. Zipfel, Endstücke</v>
      </c>
      <c r="P115" s="15">
        <f>Eintragen!D115</f>
        <v>12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 t="str">
        <f>IFERROR(VLOOKUP(Tabelle3[[#This Row],[Artikelnr.]],Kennzahlen!S:U,3,FALSE)*Tabelle3[[#This Row],[Menge]],"0")</f>
        <v>0</v>
      </c>
      <c r="N116" s="14" t="str">
        <f>Eintragen!A116</f>
        <v>Labor</v>
      </c>
      <c r="O116" s="16" t="str">
        <f>Eintragen!B116</f>
        <v>Laborproben</v>
      </c>
      <c r="P116" s="16">
        <f>Eintragen!D116</f>
        <v>70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IFERROR(VLOOKUP(Tabelle3[[#This Row],[Artikelnr.]],Kennzahlen!S:U,3,FALSE)*Tabelle3[[#This Row],[Menge]],"0")</f>
        <v>0</v>
      </c>
      <c r="N117" s="11" t="str">
        <f>Eintragen!A117</f>
        <v>Labor</v>
      </c>
      <c r="O117" s="15" t="str">
        <f>Eintragen!B117</f>
        <v>Laborproben</v>
      </c>
      <c r="P117" s="15">
        <f>Eintragen!D117</f>
        <v>70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RWV</v>
      </c>
      <c r="O118" s="16" t="str">
        <f>Eintragen!B118</f>
        <v>Diverses</v>
      </c>
      <c r="P118" s="16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90</v>
      </c>
      <c r="N119" s="11" t="str">
        <f>Eintragen!A119</f>
        <v>L22</v>
      </c>
      <c r="O119" s="15">
        <f>Eintragen!B119</f>
        <v>29500482</v>
      </c>
      <c r="P119" s="15">
        <f>Eintragen!D119</f>
        <v>120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6</v>
      </c>
      <c r="N120" s="11" t="str">
        <f>Eintragen!A120</f>
        <v>RWV</v>
      </c>
      <c r="O120" s="15">
        <f>Eintragen!B120</f>
        <v>29500879</v>
      </c>
      <c r="P120" s="15">
        <f>Eintragen!D120</f>
        <v>12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20</v>
      </c>
      <c r="N121" s="11" t="str">
        <f>Eintragen!A121</f>
        <v>L18</v>
      </c>
      <c r="O121" s="15">
        <f>Eintragen!B121</f>
        <v>29500821</v>
      </c>
      <c r="P121" s="15">
        <f>Eintragen!D121</f>
        <v>12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IFERROR(VLOOKUP(Tabelle3[[#This Row],[Artikelnr.]],Kennzahlen!S:U,3,FALSE)*Tabelle3[[#This Row],[Menge]],"0")</f>
        <v>0</v>
      </c>
      <c r="N122" s="11" t="str">
        <f>Eintragen!A122</f>
        <v>Schmelze</v>
      </c>
      <c r="O122" s="15" t="str">
        <f>Eintragen!B122</f>
        <v>Diverses aus Schmelze</v>
      </c>
      <c r="P122" s="15">
        <f>Eintragen!D122</f>
        <v>10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4"/>
        <v>34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 t="str">
        <f>IFERROR(VLOOKUP(Tabelle3[[#This Row],[Artikelnr.]],Kennzahlen!S:U,3,FALSE)*Tabelle3[[#This Row],[Menge]],"0")</f>
        <v>0</v>
      </c>
      <c r="N123" s="11" t="str">
        <f>Eintragen!A123</f>
        <v>Abfüllung</v>
      </c>
      <c r="O123" s="15" t="str">
        <f>Eintragen!B123</f>
        <v>Diverses aus Abfüllung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Eintragen!C164</f>
        <v>51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Schwarzer Pfeffer R</v>
      </c>
      <c r="F124" s="11" t="str">
        <f>VLOOKUP(Eintragen!D164,'Liste Gründe'!A:D,2,FALSE)</f>
        <v>keinen Verwendungszweck</v>
      </c>
      <c r="G124" s="13" t="str">
        <f>IF(ISBLANK(Eintragen!F164),VLOOKUP(Tabelle3[[#This Row],[Grund Ziffer]],'Liste Gründe'!A:D,3,FALSE),Eintragen!F164)</f>
        <v>keinen Verwendungszweck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25.5</v>
      </c>
      <c r="N124" s="11" t="str">
        <f>Eintragen!A164</f>
        <v>L22</v>
      </c>
      <c r="O124" s="15">
        <f>Eintragen!B164</f>
        <v>29500482</v>
      </c>
      <c r="P124" s="15">
        <f>Eintragen!D164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IFERROR(VLOOKUP(Tabelle3[[#This Row],[Artikelnr.]],Kennzahlen!S:U,3,FALSE)*Tabelle3[[#This Row],[Menge]],"0")</f>
        <v>0</v>
      </c>
      <c r="N125" s="11" t="str">
        <f>Eintragen!A125</f>
        <v>Verkauf</v>
      </c>
      <c r="O125" s="15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IFERROR(VLOOKUP(Tabelle3[[#This Row],[Artikelnr.]],Kennzahlen!S:U,3,FALSE)*Tabelle3[[#This Row],[Menge]],"0")</f>
        <v>0</v>
      </c>
      <c r="N126" s="11" t="str">
        <f>Eintragen!A126</f>
        <v>Labor</v>
      </c>
      <c r="O126" s="15" t="str">
        <f>Eintragen!B126</f>
        <v>Laborproben</v>
      </c>
      <c r="P126" s="15">
        <f>Eintragen!D126</f>
        <v>70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IFERROR(VLOOKUP(Tabelle3[[#This Row],[Artikelnr.]],Kennzahlen!S:U,3,FALSE)*Tabelle3[[#This Row],[Menge]],"0")</f>
        <v>0</v>
      </c>
      <c r="N127" s="11" t="str">
        <f>Eintragen!A127</f>
        <v>Labor</v>
      </c>
      <c r="O127" s="15" t="str">
        <f>Eintragen!B127</f>
        <v>Laborproben</v>
      </c>
      <c r="P127" s="15">
        <f>Eintragen!D127</f>
        <v>70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IFERROR(VLOOKUP(Tabelle3[[#This Row],[Artikelnr.]],Kennzahlen!S:U,3,FALSE)*Tabelle3[[#This Row],[Menge]],"0")</f>
        <v>0</v>
      </c>
      <c r="N128" s="11" t="str">
        <f>Eintragen!A128</f>
        <v>Labor</v>
      </c>
      <c r="O128" s="15" t="str">
        <f>Eintragen!B128</f>
        <v>Laborproben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IFERROR(VLOOKUP(Tabelle3[[#This Row],[Artikelnr.]],Kennzahlen!S:U,3,FALSE)*Tabelle3[[#This Row],[Menge]],"0")</f>
        <v>0</v>
      </c>
      <c r="N129" s="11" t="str">
        <f>Eintragen!A129</f>
        <v>QM</v>
      </c>
      <c r="O129" s="15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IFERROR(VLOOKUP(Tabelle3[[#This Row],[Artikelnr.]],Kennzahlen!S:U,3,FALSE)*Tabelle3[[#This Row],[Menge]],"0")</f>
        <v>0</v>
      </c>
      <c r="N130" s="11" t="str">
        <f>Eintragen!A130</f>
        <v>Labor</v>
      </c>
      <c r="O130" s="15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1" t="str">
        <f>Eintragen!A131</f>
        <v>Labor</v>
      </c>
      <c r="O131" s="15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150</v>
      </c>
      <c r="N132" s="11" t="str">
        <f>Eintragen!A132</f>
        <v>L33</v>
      </c>
      <c r="O132" s="15">
        <f>Eintragen!B132</f>
        <v>29501003</v>
      </c>
      <c r="P132" s="15">
        <f>Eintragen!D132</f>
        <v>10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1" t="str">
        <f>Eintragen!A133</f>
        <v>Abfüllung</v>
      </c>
      <c r="O133" s="16" t="str">
        <f>Eintragen!B133</f>
        <v>Diverses aus Abfüllung</v>
      </c>
      <c r="P133" s="15">
        <f>Eintragen!D133</f>
        <v>10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1" t="str">
        <f>Eintragen!A134</f>
        <v>QM</v>
      </c>
      <c r="O134" s="15" t="str">
        <f>Eintragen!B134</f>
        <v>Diverses QM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IFERROR(VLOOKUP(Tabelle3[[#This Row],[Artikelnr.]],Kennzahlen!S:U,3,FALSE)*Tabelle3[[#This Row],[Menge]],"0")</f>
        <v>0</v>
      </c>
      <c r="N135" s="11" t="str">
        <f>Eintragen!A135</f>
        <v>Labor</v>
      </c>
      <c r="O135" s="15" t="str">
        <f>Eintragen!B135</f>
        <v>Laborproben</v>
      </c>
      <c r="P135" s="15">
        <f>Eintragen!D135</f>
        <v>70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IFERROR(VLOOKUP(Tabelle3[[#This Row],[Artikelnr.]],Kennzahlen!S:U,3,FALSE)*Tabelle3[[#This Row],[Menge]],"0")</f>
        <v>0</v>
      </c>
      <c r="N136" s="11" t="str">
        <f>Eintragen!A136</f>
        <v>Abfüllung</v>
      </c>
      <c r="O136" s="15" t="str">
        <f>Eintragen!B136</f>
        <v>Diverses aus Abfüllung</v>
      </c>
      <c r="P136" s="15">
        <f>Eintragen!D136</f>
        <v>10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64.25</v>
      </c>
      <c r="N137" s="11" t="str">
        <f>Eintragen!A137</f>
        <v>L9</v>
      </c>
      <c r="O137" s="15">
        <f>Eintragen!B137</f>
        <v>49500205</v>
      </c>
      <c r="P137" s="15">
        <f>Eintragen!D137</f>
        <v>12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514.5</v>
      </c>
      <c r="N138" s="11" t="str">
        <f>Eintragen!A138</f>
        <v>Verkauf</v>
      </c>
      <c r="O138" s="15">
        <f>Eintragen!B138</f>
        <v>29501022</v>
      </c>
      <c r="P138" s="15">
        <f>Eintragen!D138</f>
        <v>12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IFERROR(VLOOKUP(Tabelle3[[#This Row],[Artikelnr.]],Kennzahlen!S:U,3,FALSE)*Tabelle3[[#This Row],[Menge]],"0")</f>
        <v>0</v>
      </c>
      <c r="N139" s="11" t="str">
        <f>Eintragen!A139</f>
        <v>Verkauf</v>
      </c>
      <c r="O139" s="15" t="str">
        <f>Eintragen!B139</f>
        <v>Div. Zipfel, Endstücke</v>
      </c>
      <c r="P139" s="15">
        <f>Eintragen!D139</f>
        <v>12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IFERROR(VLOOKUP(Tabelle3[[#This Row],[Artikelnr.]],Kennzahlen!S:U,3,FALSE)*Tabelle3[[#This Row],[Menge]],"0")</f>
        <v>0</v>
      </c>
      <c r="N140" s="11" t="str">
        <f>Eintragen!A140</f>
        <v>Verkauf</v>
      </c>
      <c r="O140" s="15" t="str">
        <f>Eintragen!B140</f>
        <v>Div. Zipfel, Endstücke</v>
      </c>
      <c r="P140" s="15">
        <f>Eintragen!D140</f>
        <v>12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IFERROR(VLOOKUP(Tabelle3[[#This Row],[Artikelnr.]],Kennzahlen!S:U,3,FALSE)*Tabelle3[[#This Row],[Menge]],"0")</f>
        <v>0</v>
      </c>
      <c r="N141" s="11" t="str">
        <f>Eintragen!A141</f>
        <v>Labor</v>
      </c>
      <c r="O141" s="15" t="str">
        <f>Eintragen!B141</f>
        <v>Laborproben</v>
      </c>
      <c r="P141" s="15">
        <f>Eintragen!D141</f>
        <v>70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IFERROR(VLOOKUP(Tabelle3[[#This Row],[Artikelnr.]],Kennzahlen!S:U,3,FALSE)*Tabelle3[[#This Row],[Menge]],"0")</f>
        <v>0</v>
      </c>
      <c r="N142" s="11" t="str">
        <f>Eintragen!A142</f>
        <v>Labor</v>
      </c>
      <c r="O142" s="15" t="str">
        <f>Eintragen!B142</f>
        <v>Laborproben</v>
      </c>
      <c r="P142" s="15">
        <f>Eintragen!D142</f>
        <v>70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IFERROR(VLOOKUP(Tabelle3[[#This Row],[Artikelnr.]],Kennzahlen!S:U,3,FALSE)*Tabelle3[[#This Row],[Menge]],"0")</f>
        <v>0</v>
      </c>
      <c r="N143" s="11" t="str">
        <f>Eintragen!A143</f>
        <v>Labor</v>
      </c>
      <c r="O143" s="15" t="str">
        <f>Eintragen!B143</f>
        <v>Laborproben</v>
      </c>
      <c r="P143" s="15">
        <f>Eintragen!D143</f>
        <v>70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1" t="str">
        <f>Eintragen!A144</f>
        <v>L23</v>
      </c>
      <c r="O144" s="15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6.9999999999999999E-4</v>
      </c>
      <c r="N145" s="11" t="str">
        <f>Eintragen!A145</f>
        <v>L23</v>
      </c>
      <c r="O145" s="16">
        <f>Eintragen!B145</f>
        <v>29501013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1" t="str">
        <f>Eintragen!A146</f>
        <v>RWV</v>
      </c>
      <c r="O146" s="15" t="str">
        <f>Eintragen!B146</f>
        <v>RW Natriumarm Rinde</v>
      </c>
      <c r="P146" s="15">
        <f>Eintragen!D146</f>
        <v>22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IFERROR(VLOOKUP(Tabelle3[[#This Row],[Artikelnr.]],Kennzahlen!S:U,3,FALSE)*Tabelle3[[#This Row],[Menge]],"0")</f>
        <v>0</v>
      </c>
      <c r="N147" s="11" t="str">
        <f>Eintragen!A147</f>
        <v>Labor</v>
      </c>
      <c r="O147" s="15" t="str">
        <f>Eintragen!B147</f>
        <v>Muster</v>
      </c>
      <c r="P147" s="15">
        <f>Eintragen!D147</f>
        <v>70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IFERROR(VLOOKUP(Tabelle3[[#This Row],[Artikelnr.]],Kennzahlen!S:U,3,FALSE)*Tabelle3[[#This Row],[Menge]],"0")</f>
        <v>0</v>
      </c>
      <c r="N148" s="11" t="str">
        <f>Eintragen!A148</f>
        <v>Labor</v>
      </c>
      <c r="O148" s="15" t="str">
        <f>Eintragen!B148</f>
        <v>Muster</v>
      </c>
      <c r="P148" s="15">
        <f>Eintragen!D148</f>
        <v>70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IFERROR(VLOOKUP(Tabelle3[[#This Row],[Artikelnr.]],Kennzahlen!S:U,3,FALSE)*Tabelle3[[#This Row],[Menge]],"0")</f>
        <v>0</v>
      </c>
      <c r="N149" s="11" t="str">
        <f>Eintragen!A149</f>
        <v>BU4</v>
      </c>
      <c r="O149" s="15">
        <f>Eintragen!B149</f>
        <v>29500966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0.06</v>
      </c>
      <c r="N150" s="11" t="str">
        <f>Eintragen!A150</f>
        <v>L20</v>
      </c>
      <c r="O150" s="15">
        <f>Eintragen!B150</f>
        <v>29500895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96</v>
      </c>
      <c r="N151" s="11" t="str">
        <f>Eintragen!A151</f>
        <v>L21</v>
      </c>
      <c r="O151" s="15">
        <f>Eintragen!B151</f>
        <v>29501029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46.5</v>
      </c>
      <c r="N152" s="11" t="str">
        <f>Eintragen!A152</f>
        <v>L21</v>
      </c>
      <c r="O152" s="15">
        <f>Eintragen!B152</f>
        <v>29501041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IFERROR(VLOOKUP(Tabelle3[[#This Row],[Artikelnr.]],Kennzahlen!S:U,3,FALSE)*Tabelle3[[#This Row],[Menge]],"0")</f>
        <v>0</v>
      </c>
      <c r="N153" s="11" t="str">
        <f>Eintragen!A153</f>
        <v>L21</v>
      </c>
      <c r="O153" s="15">
        <f>Eintragen!B153</f>
        <v>29500925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IFERROR(VLOOKUP(Tabelle3[[#This Row],[Artikelnr.]],Kennzahlen!S:U,3,FALSE)*Tabelle3[[#This Row],[Menge]],"0")</f>
        <v>0</v>
      </c>
      <c r="N154" s="11" t="str">
        <f>Eintragen!A154</f>
        <v>L21</v>
      </c>
      <c r="O154" s="15">
        <f>Eintragen!B154</f>
        <v>29500878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3.1000000000000003E-3</v>
      </c>
      <c r="N155" s="11" t="str">
        <f>Eintragen!A155</f>
        <v>L22</v>
      </c>
      <c r="O155" s="15">
        <f>Eintragen!B155</f>
        <v>29501028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240</v>
      </c>
      <c r="N156" s="11" t="str">
        <f>Eintragen!A156</f>
        <v>L21</v>
      </c>
      <c r="O156" s="15">
        <f>Eintragen!B156</f>
        <v>29500886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2.1000000000000001E-2</v>
      </c>
      <c r="N157" s="11" t="str">
        <f>Eintragen!A157</f>
        <v>L22</v>
      </c>
      <c r="O157" s="15">
        <f>Eintragen!B157</f>
        <v>29501039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79.5</v>
      </c>
      <c r="N158" s="11" t="str">
        <f>Eintragen!A158</f>
        <v>L21</v>
      </c>
      <c r="O158" s="15">
        <f>Eintragen!B158</f>
        <v>29501030</v>
      </c>
      <c r="P158" s="15">
        <f>Eintragen!D158</f>
        <v>61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32.352941176470594</v>
      </c>
      <c r="N159" s="11" t="str">
        <f>Eintragen!A159</f>
        <v>L23</v>
      </c>
      <c r="O159" s="15">
        <f>Eintragen!B159</f>
        <v>29500891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0.44</v>
      </c>
      <c r="N160" s="11" t="str">
        <f>Eintragen!A160</f>
        <v>L23</v>
      </c>
      <c r="O160" s="15">
        <f>Eintragen!B160</f>
        <v>29500900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0.45</v>
      </c>
      <c r="N161" s="11" t="str">
        <f>Eintragen!A161</f>
        <v>L21</v>
      </c>
      <c r="O161" s="15">
        <f>Eintragen!B161</f>
        <v>29500906</v>
      </c>
      <c r="P161" s="15">
        <f>Eintragen!D161</f>
        <v>61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0.15</v>
      </c>
      <c r="N162" s="11" t="str">
        <f>Eintragen!A162</f>
        <v>L23</v>
      </c>
      <c r="O162" s="15">
        <f>Eintragen!B162</f>
        <v>29500904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61.5</v>
      </c>
      <c r="N163" s="11" t="str">
        <f>Eintragen!A163</f>
        <v>L21</v>
      </c>
      <c r="O163" s="15">
        <f>Eintragen!B163</f>
        <v>29501009</v>
      </c>
      <c r="P163" s="15">
        <f>Eintragen!D163</f>
        <v>61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Eintragen!C269</f>
        <v>5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VLOOKUP(Eintragen!D269,'Liste Gründe'!A:D,2,FALSE)</f>
        <v>keinen Verwendungszweck</v>
      </c>
      <c r="G164" s="13" t="str">
        <f>IF(ISBLANK(Eintragen!F269),VLOOKUP(Tabelle3[[#This Row],[Grund Ziffer]],'Liste Gründe'!A:D,3,FALSE),Eintragen!F269)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2.5</v>
      </c>
      <c r="N164" s="11" t="str">
        <f>Eintragen!A269</f>
        <v>L22</v>
      </c>
      <c r="O164" s="15">
        <f>Eintragen!B269</f>
        <v>29500482</v>
      </c>
      <c r="P164" s="15">
        <f>Eintragen!D269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Eintragen!C444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Schwarzer Pfeffer R</v>
      </c>
      <c r="F165" s="11" t="str">
        <f>VLOOKUP(Eintragen!D444,'Liste Gründe'!A:D,2,FALSE)</f>
        <v>keinen Verwendungszweck</v>
      </c>
      <c r="G165" s="13" t="str">
        <f>IF(ISBLANK(Eintragen!F444),VLOOKUP(Tabelle3[[#This Row],[Grund Ziffer]],'Liste Gründe'!A:D,3,FALSE),Eintragen!F444)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10</v>
      </c>
      <c r="N165" s="11" t="str">
        <f>Eintragen!A444</f>
        <v>L22</v>
      </c>
      <c r="O165" s="15">
        <f>Eintragen!B444</f>
        <v>29500482</v>
      </c>
      <c r="P165" s="15">
        <f>Eintragen!D444</f>
        <v>61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IFERROR(VLOOKUP(Tabelle3[[#This Row],[Artikelnr.]],Kennzahlen!S:U,3,FALSE)*Tabelle3[[#This Row],[Menge]],"0")</f>
        <v>0</v>
      </c>
      <c r="N166" s="11" t="str">
        <f>Eintragen!A166</f>
        <v>Abfüllung</v>
      </c>
      <c r="O166" s="15" t="str">
        <f>Eintragen!B166</f>
        <v>Diverses aus Abfüllung</v>
      </c>
      <c r="P166" s="15">
        <f>Eintragen!D166</f>
        <v>10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1" t="str">
        <f>Eintragen!A167</f>
        <v>Bu3</v>
      </c>
      <c r="O167" s="16" t="str">
        <f>Eintragen!B167</f>
        <v>Diverses Reinigung</v>
      </c>
      <c r="P167" s="15">
        <f>Eintragen!D167</f>
        <v>10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IFERROR(VLOOKUP(Tabelle3[[#This Row],[Artikelnr.]],Kennzahlen!S:U,3,FALSE)*Tabelle3[[#This Row],[Menge]],"0")</f>
        <v>0</v>
      </c>
      <c r="N168" s="11" t="str">
        <f>Eintragen!A168</f>
        <v>BU2</v>
      </c>
      <c r="O168" s="15" t="str">
        <f>Eintragen!B168</f>
        <v>Diverses</v>
      </c>
      <c r="P168" s="15">
        <f>Eintragen!D168</f>
        <v>10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IFERROR(VLOOKUP(Tabelle3[[#This Row],[Artikelnr.]],Kennzahlen!S:U,3,FALSE)*Tabelle3[[#This Row],[Menge]],"0")</f>
        <v>0</v>
      </c>
      <c r="N169" s="11" t="str">
        <f>Eintragen!A169</f>
        <v>L1</v>
      </c>
      <c r="O169" s="15">
        <f>Eintragen!B169</f>
        <v>29500776</v>
      </c>
      <c r="P169" s="15">
        <f>Eintragen!D169</f>
        <v>10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IFERROR(VLOOKUP(Tabelle3[[#This Row],[Artikelnr.]],Kennzahlen!S:U,3,FALSE)*Tabelle3[[#This Row],[Menge]],"0")</f>
        <v>0</v>
      </c>
      <c r="N170" s="11" t="str">
        <f>Eintragen!A170</f>
        <v>Bu2</v>
      </c>
      <c r="O170" s="15" t="str">
        <f>Eintragen!B170</f>
        <v>Diverses</v>
      </c>
      <c r="P170" s="15">
        <f>Eintragen!D170</f>
        <v>10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IFERROR(VLOOKUP(Tabelle3[[#This Row],[Artikelnr.]],Kennzahlen!S:U,3,FALSE)*Tabelle3[[#This Row],[Menge]],"0")</f>
        <v>0</v>
      </c>
      <c r="N171" s="11" t="str">
        <f>Eintragen!A171</f>
        <v>Abfüllung</v>
      </c>
      <c r="O171" s="16" t="str">
        <f>Eintragen!B171</f>
        <v>Diverses aus Abfüllung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61.75</v>
      </c>
      <c r="N172" s="11" t="str">
        <f>Eintragen!A172</f>
        <v>Schmelze</v>
      </c>
      <c r="O172" s="16">
        <f>Eintragen!B172</f>
        <v>29500860</v>
      </c>
      <c r="P172" s="15">
        <f>Eintragen!D172</f>
        <v>12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IFERROR(VLOOKUP(Tabelle3[[#This Row],[Artikelnr.]],Kennzahlen!S:U,3,FALSE)*Tabelle3[[#This Row],[Menge]],"0")</f>
        <v>0</v>
      </c>
      <c r="N173" s="11" t="str">
        <f>Eintragen!A173</f>
        <v>Labor</v>
      </c>
      <c r="O173" s="15" t="str">
        <f>Eintragen!B173</f>
        <v>Laborproben</v>
      </c>
      <c r="P173" s="15">
        <f>Eintragen!D173</f>
        <v>70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IFERROR(VLOOKUP(Tabelle3[[#This Row],[Artikelnr.]],Kennzahlen!S:U,3,FALSE)*Tabelle3[[#This Row],[Menge]],"0")</f>
        <v>0</v>
      </c>
      <c r="N174" s="11" t="str">
        <f>Eintragen!A174</f>
        <v>BU2</v>
      </c>
      <c r="O174" s="15" t="str">
        <f>Eintragen!B174</f>
        <v>Diverses</v>
      </c>
      <c r="P174" s="15">
        <f>Eintragen!D174</f>
        <v>10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IFERROR(VLOOKUP(Tabelle3[[#This Row],[Artikelnr.]],Kennzahlen!S:U,3,FALSE)*Tabelle3[[#This Row],[Menge]],"0")</f>
        <v>0</v>
      </c>
      <c r="N175" s="11" t="str">
        <f>Eintragen!A175</f>
        <v>Abfüllung</v>
      </c>
      <c r="O175" s="15">
        <f>Eintragen!B175</f>
        <v>31000076</v>
      </c>
      <c r="P175" s="15">
        <f>Eintragen!D175</f>
        <v>10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IFERROR(VLOOKUP(Tabelle3[[#This Row],[Artikelnr.]],Kennzahlen!S:U,3,FALSE)*Tabelle3[[#This Row],[Menge]],"0")</f>
        <v>0</v>
      </c>
      <c r="N176" s="11" t="str">
        <f>Eintragen!A176</f>
        <v>L16</v>
      </c>
      <c r="O176" s="15" t="str">
        <f>Eintragen!B176</f>
        <v>Div. Zipfel, Endstücke</v>
      </c>
      <c r="P176" s="15">
        <f>Eintragen!D176</f>
        <v>10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IFERROR(VLOOKUP(Tabelle3[[#This Row],[Artikelnr.]],Kennzahlen!S:U,3,FALSE)*Tabelle3[[#This Row],[Menge]],"0")</f>
        <v>0</v>
      </c>
      <c r="N177" s="11" t="str">
        <f>Eintragen!A177</f>
        <v>Bu3</v>
      </c>
      <c r="O177" s="15" t="str">
        <f>Eintragen!B177</f>
        <v>Diverses</v>
      </c>
      <c r="P177" s="15">
        <f>Eintragen!D177</f>
        <v>10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IFERROR(VLOOKUP(Tabelle3[[#This Row],[Artikelnr.]],Kennzahlen!S:U,3,FALSE)*Tabelle3[[#This Row],[Menge]],"0")</f>
        <v>0</v>
      </c>
      <c r="N178" s="11" t="str">
        <f>Eintragen!A178</f>
        <v>BU2</v>
      </c>
      <c r="O178" s="15" t="str">
        <f>Eintragen!B178</f>
        <v>Blöcke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223.614</v>
      </c>
      <c r="N179" s="11" t="str">
        <f>Eintragen!A179</f>
        <v>L1</v>
      </c>
      <c r="O179" s="15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IFERROR(VLOOKUP(Tabelle3[[#This Row],[Artikelnr.]],Kennzahlen!S:U,3,FALSE)*Tabelle3[[#This Row],[Menge]],"0")</f>
        <v>0</v>
      </c>
      <c r="N180" s="11" t="str">
        <f>Eintragen!A180</f>
        <v>Labor</v>
      </c>
      <c r="O180" s="15" t="str">
        <f>Eintragen!B180</f>
        <v>Laborproben</v>
      </c>
      <c r="P180" s="15">
        <f>Eintragen!D180</f>
        <v>70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111</v>
      </c>
      <c r="N181" s="11" t="str">
        <f>Eintragen!A181</f>
        <v>Verkauf</v>
      </c>
      <c r="O181" s="15">
        <f>Eintragen!B181</f>
        <v>29500489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24</v>
      </c>
      <c r="N182" s="11" t="str">
        <f>Eintragen!A182</f>
        <v>Verkauf</v>
      </c>
      <c r="O182" s="16">
        <f>Eintragen!B182</f>
        <v>29501079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IFERROR(VLOOKUP(Tabelle3[[#This Row],[Artikelnr.]],Kennzahlen!S:U,3,FALSE)*Tabelle3[[#This Row],[Menge]],"0")</f>
        <v>0</v>
      </c>
      <c r="N183" s="11" t="str">
        <f>Eintragen!A183</f>
        <v>Verkauf</v>
      </c>
      <c r="O183" s="16">
        <f>Eintragen!B183</f>
        <v>29500963</v>
      </c>
      <c r="P183" s="15">
        <f>Eintragen!D183</f>
        <v>12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IFERROR(VLOOKUP(Tabelle3[[#This Row],[Artikelnr.]],Kennzahlen!S:U,3,FALSE)*Tabelle3[[#This Row],[Menge]],"0")</f>
        <v>0</v>
      </c>
      <c r="N184" s="11" t="str">
        <f>Eintragen!A184</f>
        <v>Verkauf</v>
      </c>
      <c r="O184" s="16" t="str">
        <f>Eintragen!B184</f>
        <v>Div. Zipfel, Endstücke</v>
      </c>
      <c r="P184" s="15">
        <f>Eintragen!D184</f>
        <v>12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IFERROR(VLOOKUP(Tabelle3[[#This Row],[Artikelnr.]],Kennzahlen!S:U,3,FALSE)*Tabelle3[[#This Row],[Menge]],"0")</f>
        <v>0</v>
      </c>
      <c r="N185" s="11" t="str">
        <f>Eintragen!A185</f>
        <v>Labor</v>
      </c>
      <c r="O185" s="15" t="str">
        <f>Eintragen!B185</f>
        <v>Laborproben</v>
      </c>
      <c r="P185" s="15">
        <f>Eintragen!D185</f>
        <v>70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IFERROR(VLOOKUP(Tabelle3[[#This Row],[Artikelnr.]],Kennzahlen!S:U,3,FALSE)*Tabelle3[[#This Row],[Menge]],"0")</f>
        <v>0</v>
      </c>
      <c r="N186" s="11" t="str">
        <f>Eintragen!A186</f>
        <v>RWV</v>
      </c>
      <c r="O186" s="15">
        <f>Eintragen!B186</f>
        <v>23000512</v>
      </c>
      <c r="P186" s="15">
        <f>Eintragen!D186</f>
        <v>12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104.05799999999999</v>
      </c>
      <c r="N187" s="11" t="str">
        <f>Eintragen!A187</f>
        <v>RWV</v>
      </c>
      <c r="O187" s="16">
        <f>Eintragen!B187</f>
        <v>49500056</v>
      </c>
      <c r="P187" s="15">
        <f>Eintragen!D187</f>
        <v>12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234.684</v>
      </c>
      <c r="N188" s="11" t="str">
        <f>Eintragen!A188</f>
        <v>RWV</v>
      </c>
      <c r="O188" s="15">
        <f>Eintragen!B188</f>
        <v>49500056</v>
      </c>
      <c r="P188" s="15">
        <f>Eintragen!D188</f>
        <v>12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IFERROR(VLOOKUP(Tabelle3[[#This Row],[Artikelnr.]],Kennzahlen!S:U,3,FALSE)*Tabelle3[[#This Row],[Menge]],"0")</f>
        <v>0</v>
      </c>
      <c r="N189" s="11" t="str">
        <f>Eintragen!A189</f>
        <v>Labor</v>
      </c>
      <c r="O189" s="15" t="str">
        <f>Eintragen!B189</f>
        <v>Laborproben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IFERROR(VLOOKUP(Tabelle3[[#This Row],[Artikelnr.]],Kennzahlen!S:U,3,FALSE)*Tabelle3[[#This Row],[Menge]],"0")</f>
        <v>0</v>
      </c>
      <c r="N190" s="11" t="str">
        <f>Eintragen!A190</f>
        <v>Labor</v>
      </c>
      <c r="O190" s="15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IFERROR(VLOOKUP(Tabelle3[[#This Row],[Artikelnr.]],Kennzahlen!S:U,3,FALSE)*Tabelle3[[#This Row],[Menge]],"0")</f>
        <v>0</v>
      </c>
      <c r="N191" s="11" t="str">
        <f>Eintragen!A191</f>
        <v>RWV</v>
      </c>
      <c r="O191" s="15" t="str">
        <f>Eintragen!B191</f>
        <v>RW Natrium</v>
      </c>
      <c r="P191" s="15">
        <f>Eintragen!D191</f>
        <v>22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IFERROR(VLOOKUP(Tabelle3[[#This Row],[Artikelnr.]],Kennzahlen!S:U,3,FALSE)*Tabelle3[[#This Row],[Menge]],"0")</f>
        <v>0</v>
      </c>
      <c r="N192" s="11" t="str">
        <f>Eintragen!A192</f>
        <v>WVP</v>
      </c>
      <c r="O192" s="15" t="str">
        <f>Eintragen!B192</f>
        <v>RW Natrium</v>
      </c>
      <c r="P192" s="15">
        <f>Eintragen!D192</f>
        <v>10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IFERROR(VLOOKUP(Tabelle3[[#This Row],[Artikelnr.]],Kennzahlen!S:U,3,FALSE)*Tabelle3[[#This Row],[Menge]],"0")</f>
        <v>0</v>
      </c>
      <c r="N193" s="11" t="str">
        <f>Eintragen!A193</f>
        <v>Abfüllung</v>
      </c>
      <c r="O193" s="16" t="str">
        <f>Eintragen!B193</f>
        <v>Diverses aus Abfüllung</v>
      </c>
      <c r="P193" s="15">
        <f>Eintragen!D193</f>
        <v>10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IFERROR(VLOOKUP(Tabelle3[[#This Row],[Artikelnr.]],Kennzahlen!S:U,3,FALSE)*Tabelle3[[#This Row],[Menge]],"0")</f>
        <v>0</v>
      </c>
      <c r="N194" s="11" t="str">
        <f>Eintragen!A194</f>
        <v>Abfüllung</v>
      </c>
      <c r="O194" s="16" t="str">
        <f>Eintragen!B194</f>
        <v>Diverses aus Abfüllung</v>
      </c>
      <c r="P194" s="15">
        <f>Eintragen!D194</f>
        <v>10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1" t="str">
        <f>Eintragen!A195</f>
        <v>QM</v>
      </c>
      <c r="O195" s="16" t="str">
        <f>Eintragen!B195</f>
        <v>Diverses QM</v>
      </c>
      <c r="P195" s="15">
        <f>Eintragen!D195</f>
        <v>70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IFERROR(VLOOKUP(Tabelle3[[#This Row],[Artikelnr.]],Kennzahlen!S:U,3,FALSE)*Tabelle3[[#This Row],[Menge]],"0")</f>
        <v>0</v>
      </c>
      <c r="N196" s="11" t="str">
        <f>Eintragen!A196</f>
        <v>BU2</v>
      </c>
      <c r="O196" s="15" t="str">
        <f>Eintragen!B196</f>
        <v>Diverses</v>
      </c>
      <c r="P196" s="15">
        <f>Eintragen!D196</f>
        <v>10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IFERROR(VLOOKUP(Tabelle3[[#This Row],[Artikelnr.]],Kennzahlen!S:U,3,FALSE)*Tabelle3[[#This Row],[Menge]],"0")</f>
        <v>0</v>
      </c>
      <c r="N197" s="11" t="str">
        <f>Eintragen!A197</f>
        <v>BU2</v>
      </c>
      <c r="O197" s="16" t="str">
        <f>Eintragen!B197</f>
        <v>Blöcke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286.25</v>
      </c>
      <c r="N198" s="11" t="str">
        <f>Eintragen!A198</f>
        <v>Schmelze</v>
      </c>
      <c r="O198" s="15">
        <f>Eintragen!B198</f>
        <v>29500949</v>
      </c>
      <c r="P198" s="15">
        <f>Eintragen!D198</f>
        <v>12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81</v>
      </c>
      <c r="N199" s="11" t="str">
        <f>Eintragen!A199</f>
        <v>L21</v>
      </c>
      <c r="O199" s="15">
        <f>Eintragen!B199</f>
        <v>29500886</v>
      </c>
      <c r="P199" s="15">
        <f>Eintragen!D199</f>
        <v>22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4.5000000000000005E-3</v>
      </c>
      <c r="N200" s="11" t="str">
        <f>Eintragen!A200</f>
        <v>L22</v>
      </c>
      <c r="O200" s="15">
        <f>Eintragen!B200</f>
        <v>29501039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0.22</v>
      </c>
      <c r="N201" s="11" t="str">
        <f>Eintragen!A201</f>
        <v>L23</v>
      </c>
      <c r="O201" s="15">
        <f>Eintragen!B201</f>
        <v>29500900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31.5</v>
      </c>
      <c r="N202" s="11" t="str">
        <f>Eintragen!A202</f>
        <v>L21</v>
      </c>
      <c r="O202" s="15">
        <f>Eintragen!B202</f>
        <v>29501029</v>
      </c>
      <c r="P202" s="15">
        <f>Eintragen!D202</f>
        <v>22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0.1</v>
      </c>
      <c r="N203" s="11" t="str">
        <f>Eintragen!A203</f>
        <v>L29</v>
      </c>
      <c r="O203" s="15">
        <f>Eintragen!B203</f>
        <v>29501101</v>
      </c>
      <c r="P203" s="15">
        <f>Eintragen!D203</f>
        <v>22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34</v>
      </c>
      <c r="N204" s="11" t="str">
        <f>Eintragen!A204</f>
        <v>Verkauf</v>
      </c>
      <c r="O204" s="15">
        <f>Eintragen!B204</f>
        <v>29501067</v>
      </c>
      <c r="P204" s="15">
        <f>Eintragen!D204</f>
        <v>12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29</v>
      </c>
      <c r="N205" s="11" t="str">
        <f>Eintragen!A205</f>
        <v>Verkauf</v>
      </c>
      <c r="O205" s="15">
        <f>Eintragen!B205</f>
        <v>29501072</v>
      </c>
      <c r="P205" s="15">
        <f>Eintragen!D205</f>
        <v>12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1" t="str">
        <f>Eintragen!A206</f>
        <v>Verkauf</v>
      </c>
      <c r="O206" s="15" t="str">
        <f>Eintragen!B206</f>
        <v>Div. Zipfel, Endstücke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1" t="str">
        <f>Eintragen!A207</f>
        <v>Labor</v>
      </c>
      <c r="O207" s="15" t="str">
        <f>Eintragen!B207</f>
        <v>Laborproben</v>
      </c>
      <c r="P207" s="15">
        <f>Eintragen!D207</f>
        <v>70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1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1" t="str">
        <f>Eintragen!A209</f>
        <v>Abfüllung</v>
      </c>
      <c r="O209" s="16">
        <f>Eintragen!B209</f>
        <v>31000169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1" t="str">
        <f>Eintragen!A210</f>
        <v>RWV</v>
      </c>
      <c r="O210" s="16" t="str">
        <f>Eintragen!B210</f>
        <v>RW Natrium</v>
      </c>
      <c r="P210" s="15">
        <f>Eintragen!D210</f>
        <v>22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1" t="str">
        <f>Eintragen!A211</f>
        <v>RWV</v>
      </c>
      <c r="O211" s="15" t="str">
        <f>Eintragen!B211</f>
        <v>Rächer Natrium</v>
      </c>
      <c r="P211" s="15">
        <f>Eintragen!D211</f>
        <v>22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143</v>
      </c>
      <c r="N212" s="11" t="str">
        <f>Eintragen!A212</f>
        <v>L18</v>
      </c>
      <c r="O212" s="15">
        <f>Eintragen!B212</f>
        <v>29500754</v>
      </c>
      <c r="P212" s="15">
        <f>Eintragen!D212</f>
        <v>61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1" t="str">
        <f>Eintragen!A213</f>
        <v>Bu2</v>
      </c>
      <c r="O213" s="16" t="str">
        <f>Eintragen!B213</f>
        <v>Diverses</v>
      </c>
      <c r="P213" s="15">
        <f>Eintragen!D213</f>
        <v>10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1" t="str">
        <f>Eintragen!A214</f>
        <v>BU2</v>
      </c>
      <c r="O214" s="15" t="str">
        <f>Eintragen!B214</f>
        <v>Diverses</v>
      </c>
      <c r="P214" s="15">
        <f>Eintragen!D214</f>
        <v>10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1" t="str">
        <f>Eintragen!A215</f>
        <v>BU4</v>
      </c>
      <c r="O215" s="15" t="str">
        <f>Eintragen!B215</f>
        <v>Diverses</v>
      </c>
      <c r="P215" s="15">
        <f>Eintragen!D215</f>
        <v>10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1" t="str">
        <f>Eintragen!A216</f>
        <v>Strudelline</v>
      </c>
      <c r="O216" s="16" t="str">
        <f>Eintragen!B216</f>
        <v>Diverses</v>
      </c>
      <c r="P216" s="15">
        <f>Eintragen!D216</f>
        <v>10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1" t="str">
        <f>Eintragen!A217</f>
        <v>Abfüllung</v>
      </c>
      <c r="O217" s="16" t="str">
        <f>Eintragen!B217</f>
        <v>Diverses aus Abfüllung</v>
      </c>
      <c r="P217" s="15">
        <f>Eintragen!D217</f>
        <v>10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IFERROR(VLOOKUP(Tabelle3[[#This Row],[Artikelnr.]],Kennzahlen!S:U,3,FALSE)*Tabelle3[[#This Row],[Menge]],"0")</f>
        <v>0</v>
      </c>
      <c r="N218" s="11" t="str">
        <f>Eintragen!A218</f>
        <v>Labor</v>
      </c>
      <c r="O218" s="15" t="str">
        <f>Eintragen!B218</f>
        <v>Laborproben</v>
      </c>
      <c r="P218" s="15">
        <f>Eintragen!D218</f>
        <v>70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1" t="str">
        <f>Eintragen!A219</f>
        <v>Abfüllung</v>
      </c>
      <c r="O219" s="15" t="str">
        <f>Eintragen!B219</f>
        <v>Diverses aus Abfüllung</v>
      </c>
      <c r="P219" s="15">
        <f>Eintragen!D219</f>
        <v>10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IFERROR(VLOOKUP(Tabelle3[[#This Row],[Artikelnr.]],Kennzahlen!S:U,3,FALSE)*Tabelle3[[#This Row],[Menge]],"0")</f>
        <v>0</v>
      </c>
      <c r="N220" s="11" t="str">
        <f>Eintragen!A220</f>
        <v>BU4</v>
      </c>
      <c r="O220" s="15" t="str">
        <f>Eintragen!B220</f>
        <v>Diverses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IFERROR(VLOOKUP(Tabelle3[[#This Row],[Artikelnr.]],Kennzahlen!S:U,3,FALSE)*Tabelle3[[#This Row],[Menge]],"0")</f>
        <v>0</v>
      </c>
      <c r="N221" s="11" t="str">
        <f>Eintragen!A221</f>
        <v>Abfüllung</v>
      </c>
      <c r="O221" s="16">
        <f>Eintragen!B221</f>
        <v>31000083</v>
      </c>
      <c r="P221" s="15">
        <f>Eintragen!D221</f>
        <v>10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IFERROR(VLOOKUP(Tabelle3[[#This Row],[Artikelnr.]],Kennzahlen!S:U,3,FALSE)*Tabelle3[[#This Row],[Menge]],"0")</f>
        <v>0</v>
      </c>
      <c r="N222" s="11" t="str">
        <f>Eintragen!A222</f>
        <v>Labor</v>
      </c>
      <c r="O222" s="15" t="str">
        <f>Eintragen!B222</f>
        <v>Laborproben</v>
      </c>
      <c r="P222" s="15">
        <f>Eintragen!D222</f>
        <v>70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IFERROR(VLOOKUP(Tabelle3[[#This Row],[Artikelnr.]],Kennzahlen!S:U,3,FALSE)*Tabelle3[[#This Row],[Menge]],"0")</f>
        <v>0</v>
      </c>
      <c r="N223" s="11" t="str">
        <f>Eintragen!A223</f>
        <v>BU2</v>
      </c>
      <c r="O223" s="15" t="str">
        <f>Eintragen!B223</f>
        <v>Blöcke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12.5</v>
      </c>
      <c r="N224" s="11" t="str">
        <f>Eintragen!A224</f>
        <v>Schmelze</v>
      </c>
      <c r="O224" s="15">
        <f>Eintragen!B224</f>
        <v>29501056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IFERROR(VLOOKUP(Tabelle3[[#This Row],[Artikelnr.]],Kennzahlen!S:U,3,FALSE)*Tabelle3[[#This Row],[Menge]],"0")</f>
        <v>0</v>
      </c>
      <c r="N225" s="11" t="str">
        <f>Eintragen!A225</f>
        <v>Labor</v>
      </c>
      <c r="O225" s="15" t="str">
        <f>Eintragen!B225</f>
        <v>Laborproben</v>
      </c>
      <c r="P225" s="15">
        <f>Eintragen!D225</f>
        <v>70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IFERROR(VLOOKUP(Tabelle3[[#This Row],[Artikelnr.]],Kennzahlen!S:U,3,FALSE)*Tabelle3[[#This Row],[Menge]],"0")</f>
        <v>0</v>
      </c>
      <c r="N226" s="11" t="str">
        <f>Eintragen!A226</f>
        <v>L9</v>
      </c>
      <c r="O226" s="15" t="str">
        <f>Eintragen!B226</f>
        <v>Räucher Natur OGT</v>
      </c>
      <c r="P226" s="15">
        <f>Eintragen!D226</f>
        <v>12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IFERROR(VLOOKUP(Tabelle3[[#This Row],[Artikelnr.]],Kennzahlen!S:U,3,FALSE)*Tabelle3[[#This Row],[Menge]],"0")</f>
        <v>0</v>
      </c>
      <c r="N227" s="11" t="str">
        <f>Eintragen!A227</f>
        <v>L9</v>
      </c>
      <c r="O227" s="15" t="str">
        <f>Eintragen!B227</f>
        <v>RW Natur</v>
      </c>
      <c r="P227" s="15">
        <f>Eintragen!D227</f>
        <v>12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IFERROR(VLOOKUP(Tabelle3[[#This Row],[Artikelnr.]],Kennzahlen!S:U,3,FALSE)*Tabelle3[[#This Row],[Menge]],"0")</f>
        <v>0</v>
      </c>
      <c r="N228" s="11" t="str">
        <f>Eintragen!A228</f>
        <v>L9</v>
      </c>
      <c r="O228" s="15" t="str">
        <f>Eintragen!B228</f>
        <v>RW Natur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148</v>
      </c>
      <c r="N229" s="11" t="str">
        <f>Eintragen!A229</f>
        <v>L33</v>
      </c>
      <c r="O229" s="15">
        <f>Eintragen!B229</f>
        <v>29501003</v>
      </c>
      <c r="P229" s="15">
        <f>Eintragen!D229</f>
        <v>10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10</v>
      </c>
      <c r="N230" s="11" t="str">
        <f>Eintragen!A230</f>
        <v>Verkauf</v>
      </c>
      <c r="O230" s="15">
        <f>Eintragen!B230</f>
        <v>29501072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1.5</v>
      </c>
      <c r="N231" s="11" t="str">
        <f>Eintragen!A231</f>
        <v>Verkauf</v>
      </c>
      <c r="O231" s="15">
        <f>Eintragen!B231</f>
        <v>29501075</v>
      </c>
      <c r="P231" s="15">
        <f>Eintragen!D231</f>
        <v>12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12</v>
      </c>
      <c r="N232" s="11" t="str">
        <f>Eintragen!A232</f>
        <v>Verkauf</v>
      </c>
      <c r="O232" s="15">
        <f>Eintragen!B232</f>
        <v>29501082</v>
      </c>
      <c r="P232" s="15">
        <f>Eintragen!D232</f>
        <v>12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3622.6659999999997</v>
      </c>
      <c r="N233" s="11" t="str">
        <f>Eintragen!A233</f>
        <v>Verkauf</v>
      </c>
      <c r="O233" s="16">
        <f>Eintragen!B233</f>
        <v>32100108</v>
      </c>
      <c r="P233" s="15">
        <f>Eintragen!D233</f>
        <v>12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IFERROR(VLOOKUP(Tabelle3[[#This Row],[Artikelnr.]],Kennzahlen!S:U,3,FALSE)*Tabelle3[[#This Row],[Menge]],"0")</f>
        <v>0</v>
      </c>
      <c r="N234" s="11" t="str">
        <f>Eintragen!A234</f>
        <v>Labor</v>
      </c>
      <c r="O234" s="15" t="str">
        <f>Eintragen!B234</f>
        <v>Laborproben</v>
      </c>
      <c r="P234" s="15">
        <f>Eintragen!D234</f>
        <v>70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IFERROR(VLOOKUP(Tabelle3[[#This Row],[Artikelnr.]],Kennzahlen!S:U,3,FALSE)*Tabelle3[[#This Row],[Menge]],"0")</f>
        <v>0</v>
      </c>
      <c r="N235" s="11" t="str">
        <f>Eintragen!A235</f>
        <v>Labor</v>
      </c>
      <c r="O235" s="16" t="str">
        <f>Eintragen!B235</f>
        <v>Laborproben</v>
      </c>
      <c r="P235" s="15">
        <f>Eintragen!D235</f>
        <v>70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IFERROR(VLOOKUP(Tabelle3[[#This Row],[Artikelnr.]],Kennzahlen!S:U,3,FALSE)*Tabelle3[[#This Row],[Menge]],"0")</f>
        <v>0</v>
      </c>
      <c r="N236" s="11" t="str">
        <f>Eintragen!A236</f>
        <v>bu2</v>
      </c>
      <c r="O236" s="16" t="str">
        <f>Eintragen!B236</f>
        <v>Blöcke</v>
      </c>
      <c r="P236" s="15">
        <f>Eintragen!D236</f>
        <v>12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IFERROR(VLOOKUP(Tabelle3[[#This Row],[Artikelnr.]],Kennzahlen!S:U,3,FALSE)*Tabelle3[[#This Row],[Menge]],"0")</f>
        <v>0</v>
      </c>
      <c r="N237" s="11" t="str">
        <f>Eintragen!A237</f>
        <v>Abfüllung</v>
      </c>
      <c r="O237" s="16" t="str">
        <f>Eintragen!B237</f>
        <v>Skinkeost 250g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IFERROR(VLOOKUP(Tabelle3[[#This Row],[Artikelnr.]],Kennzahlen!S:U,3,FALSE)*Tabelle3[[#This Row],[Menge]],"0")</f>
        <v>0</v>
      </c>
      <c r="N238" s="11" t="str">
        <f>Eintragen!A238</f>
        <v>Labor</v>
      </c>
      <c r="O238" s="15" t="str">
        <f>Eintragen!B238</f>
        <v>Laborproben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IFERROR(VLOOKUP(Tabelle3[[#This Row],[Artikelnr.]],Kennzahlen!S:U,3,FALSE)*Tabelle3[[#This Row],[Menge]],"0")</f>
        <v>0</v>
      </c>
      <c r="N239" s="11" t="str">
        <f>Eintragen!A239</f>
        <v>L9</v>
      </c>
      <c r="O239" s="15" t="str">
        <f>Eintragen!B239</f>
        <v>gemischte Räucherstücke</v>
      </c>
      <c r="P239" s="15">
        <f>Eintragen!D239</f>
        <v>10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IFERROR(VLOOKUP(Tabelle3[[#This Row],[Artikelnr.]],Kennzahlen!S:U,3,FALSE)*Tabelle3[[#This Row],[Menge]],"0")</f>
        <v>0</v>
      </c>
      <c r="N240" s="11" t="str">
        <f>Eintragen!A240</f>
        <v>Schmelze</v>
      </c>
      <c r="O240" s="15">
        <f>Eintragen!B240</f>
        <v>29500967</v>
      </c>
      <c r="P240" s="15">
        <f>Eintragen!D240</f>
        <v>12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2676.18624</v>
      </c>
      <c r="N241" s="11" t="str">
        <f>Eintragen!A241</f>
        <v>Abfüllung</v>
      </c>
      <c r="O241" s="15">
        <f>Eintragen!B241</f>
        <v>32000059</v>
      </c>
      <c r="P241" s="15">
        <f>Eintragen!D241</f>
        <v>120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349.87270000000001</v>
      </c>
      <c r="N242" s="11" t="str">
        <f>Eintragen!A242</f>
        <v>RWV</v>
      </c>
      <c r="O242" s="15">
        <f>Eintragen!B242</f>
        <v>23500062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IFERROR(VLOOKUP(Tabelle3[[#This Row],[Artikelnr.]],Kennzahlen!S:U,3,FALSE)*Tabelle3[[#This Row],[Menge]],"0")</f>
        <v>0</v>
      </c>
      <c r="N243" s="11" t="str">
        <f>Eintragen!A243</f>
        <v>Bu3</v>
      </c>
      <c r="O243" s="15" t="str">
        <f>Eintragen!B243</f>
        <v>Div. Zipfel, Endstücke</v>
      </c>
      <c r="P243" s="15">
        <f>Eintragen!D243</f>
        <v>10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IFERROR(VLOOKUP(Tabelle3[[#This Row],[Artikelnr.]],Kennzahlen!S:U,3,FALSE)*Tabelle3[[#This Row],[Menge]],"0")</f>
        <v>0</v>
      </c>
      <c r="N244" s="11" t="str">
        <f>Eintragen!A244</f>
        <v>Bu3</v>
      </c>
      <c r="O244" s="15" t="str">
        <f>Eintragen!B244</f>
        <v>Diverses</v>
      </c>
      <c r="P244" s="15">
        <f>Eintragen!D244</f>
        <v>10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IFERROR(VLOOKUP(Tabelle3[[#This Row],[Artikelnr.]],Kennzahlen!S:U,3,FALSE)*Tabelle3[[#This Row],[Menge]],"0")</f>
        <v>0</v>
      </c>
      <c r="N245" s="11" t="str">
        <f>Eintragen!A245</f>
        <v>Abfüllung</v>
      </c>
      <c r="O245" s="15" t="str">
        <f>Eintragen!B245</f>
        <v>Diverses aus Abfüllung</v>
      </c>
      <c r="P245" s="15">
        <f>Eintragen!D245</f>
        <v>10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IFERROR(VLOOKUP(Tabelle3[[#This Row],[Artikelnr.]],Kennzahlen!S:U,3,FALSE)*Tabelle3[[#This Row],[Menge]],"0")</f>
        <v>0</v>
      </c>
      <c r="N246" s="11" t="str">
        <f>Eintragen!A246</f>
        <v>Abfüllung</v>
      </c>
      <c r="O246" s="15" t="str">
        <f>Eintragen!B246</f>
        <v>Diverses aus Abfüllung</v>
      </c>
      <c r="P246" s="15">
        <f>Eintragen!D246</f>
        <v>10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IFERROR(VLOOKUP(Tabelle3[[#This Row],[Artikelnr.]],Kennzahlen!S:U,3,FALSE)*Tabelle3[[#This Row],[Menge]],"0")</f>
        <v>0</v>
      </c>
      <c r="N247" s="11" t="str">
        <f>Eintragen!A247</f>
        <v>BU2</v>
      </c>
      <c r="O247" s="15" t="str">
        <f>Eintragen!B247</f>
        <v>Diverses</v>
      </c>
      <c r="P247" s="15">
        <f>Eintragen!D247</f>
        <v>10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QM</v>
      </c>
      <c r="O248" s="16" t="str">
        <f>Eintragen!B248</f>
        <v>Diverses QM</v>
      </c>
      <c r="P248" s="15">
        <f>Eintragen!D248</f>
        <v>70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QM</v>
      </c>
      <c r="O249" s="16" t="str">
        <f>Eintragen!B249</f>
        <v>Diverses QM</v>
      </c>
      <c r="P249" s="15">
        <f>Eintragen!D249</f>
        <v>70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IFERROR(VLOOKUP(Tabelle3[[#This Row],[Artikelnr.]],Kennzahlen!S:U,3,FALSE)*Tabelle3[[#This Row],[Menge]],"0")</f>
        <v>0</v>
      </c>
      <c r="N250" s="11" t="str">
        <f>Eintragen!A250</f>
        <v>QM</v>
      </c>
      <c r="O250" s="15" t="str">
        <f>Eintragen!B250</f>
        <v>Diverses QM</v>
      </c>
      <c r="P250" s="15">
        <f>Eintragen!D250</f>
        <v>70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 t="shared" si="12"/>
        <v>35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IFERROR(VLOOKUP(Tabelle3[[#This Row],[Artikelnr.]],Kennzahlen!S:U,3,FALSE)*Tabelle3[[#This Row],[Menge]],"0")</f>
        <v>0</v>
      </c>
      <c r="N251" s="11" t="str">
        <f>Eintragen!A251</f>
        <v>BU2</v>
      </c>
      <c r="O251" s="15" t="str">
        <f>Eintragen!B251</f>
        <v>Diverses</v>
      </c>
      <c r="P251" s="15">
        <f>Eintragen!D251</f>
        <v>10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2"/>
        <v>35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145</v>
      </c>
      <c r="N252" s="11" t="str">
        <f>Eintragen!A252</f>
        <v>L33</v>
      </c>
      <c r="O252" s="15">
        <f>Eintragen!B252</f>
        <v>29501003</v>
      </c>
      <c r="P252" s="15">
        <f>Eintragen!D252</f>
        <v>10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 t="str">
        <f>IFERROR(VLOOKUP(Tabelle3[[#This Row],[Artikelnr.]],Kennzahlen!S:U,3,FALSE)*Tabelle3[[#This Row],[Menge]],"0")</f>
        <v>0</v>
      </c>
      <c r="N253" s="14" t="str">
        <f>Eintragen!A253</f>
        <v>Verkauf</v>
      </c>
      <c r="O253" s="16" t="str">
        <f>Eintragen!B253</f>
        <v>Div. Zipfel, Endstücke</v>
      </c>
      <c r="P253" s="15">
        <f>Eintragen!D253</f>
        <v>12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2"/>
        <v>34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143</v>
      </c>
      <c r="N254" s="11" t="str">
        <f>Eintragen!A254</f>
        <v>L33</v>
      </c>
      <c r="O254" s="15">
        <f>Eintragen!B254</f>
        <v>29501003</v>
      </c>
      <c r="P254" s="15">
        <f>Eintragen!D254</f>
        <v>10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 t="str">
        <f>IFERROR(VLOOKUP(Tabelle3[[#This Row],[Artikelnr.]],Kennzahlen!S:U,3,FALSE)*Tabelle3[[#This Row],[Menge]],"0")</f>
        <v>0</v>
      </c>
      <c r="N255" s="11" t="str">
        <f>Eintragen!A255</f>
        <v>Schmelze</v>
      </c>
      <c r="O255" s="15">
        <f>Eintragen!B255</f>
        <v>29500967</v>
      </c>
      <c r="P255" s="15">
        <f>Eintragen!D255</f>
        <v>12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4.0000000000000002E-4</v>
      </c>
      <c r="N256" s="11" t="str">
        <f>Eintragen!A256</f>
        <v>L23</v>
      </c>
      <c r="O256" s="15">
        <f>Eintragen!B256</f>
        <v>29501013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0.1</v>
      </c>
      <c r="N257" s="11" t="str">
        <f>Eintragen!A257</f>
        <v>L29</v>
      </c>
      <c r="O257" s="15">
        <f>Eintragen!B257</f>
        <v>29501101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60</v>
      </c>
      <c r="N258" s="14" t="str">
        <f>Eintragen!A258</f>
        <v>L21</v>
      </c>
      <c r="O258" s="16">
        <f>Eintragen!B258</f>
        <v>29501041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12</v>
      </c>
      <c r="N259" s="11" t="str">
        <f>Eintragen!A259</f>
        <v>L21</v>
      </c>
      <c r="O259" s="15">
        <f>Eintragen!B259</f>
        <v>29500886</v>
      </c>
      <c r="P259" s="15">
        <f>Eintragen!D259</f>
        <v>61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IFERROR(VLOOKUP(Tabelle3[[#This Row],[Artikelnr.]],Kennzahlen!S:U,3,FALSE)*Tabelle3[[#This Row],[Menge]],"0")</f>
        <v>0</v>
      </c>
      <c r="N260" s="11" t="str">
        <f>Eintragen!A260</f>
        <v>Abfüllung</v>
      </c>
      <c r="O260" s="15">
        <f>Eintragen!B260</f>
        <v>35000343</v>
      </c>
      <c r="P260" s="15">
        <f>Eintragen!D260</f>
        <v>22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4.5</v>
      </c>
      <c r="N261" s="11" t="str">
        <f>Eintragen!A261</f>
        <v>L21</v>
      </c>
      <c r="O261" s="15">
        <f>Eintragen!B261</f>
        <v>29501030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5.882352941176471</v>
      </c>
      <c r="N262" s="11" t="str">
        <f>Eintragen!A262</f>
        <v>L23</v>
      </c>
      <c r="O262" s="15">
        <f>Eintragen!B262</f>
        <v>29500891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0.08</v>
      </c>
      <c r="N263" s="11" t="str">
        <f>Eintragen!A263</f>
        <v>L23</v>
      </c>
      <c r="O263" s="15">
        <f>Eintragen!B263</f>
        <v>29500900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3.0000000000000003E-4</v>
      </c>
      <c r="N264" s="11" t="str">
        <f>Eintragen!A264</f>
        <v>L20</v>
      </c>
      <c r="O264" s="15">
        <f>Eintragen!B264</f>
        <v>29501036</v>
      </c>
      <c r="P264" s="15">
        <f>Eintragen!D264</f>
        <v>61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0.36</v>
      </c>
      <c r="N265" s="11" t="str">
        <f>Eintragen!A265</f>
        <v>L22</v>
      </c>
      <c r="O265" s="15">
        <f>Eintragen!B265</f>
        <v>29500910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0.09</v>
      </c>
      <c r="N266" s="11" t="str">
        <f>Eintragen!A266</f>
        <v>L22</v>
      </c>
      <c r="O266" s="15">
        <f>Eintragen!B266</f>
        <v>29500910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69</v>
      </c>
      <c r="N267" s="11" t="str">
        <f>Eintragen!A267</f>
        <v>L21</v>
      </c>
      <c r="O267" s="15">
        <f>Eintragen!B267</f>
        <v>29501009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0.22</v>
      </c>
      <c r="N268" s="11" t="str">
        <f>Eintragen!A268</f>
        <v>L20</v>
      </c>
      <c r="O268" s="15">
        <f>Eintragen!B268</f>
        <v>29500913</v>
      </c>
      <c r="P268" s="15">
        <f>Eintragen!D268</f>
        <v>61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BU4</v>
      </c>
      <c r="B269" s="12">
        <f>Eintragen!C445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VLOOKUP(Eintragen!D445,'Liste Gründe'!A:D,2,FALSE)</f>
        <v>keinen Verwendungszweck</v>
      </c>
      <c r="G269" s="13" t="str">
        <f>IF(ISBLANK(Eintragen!F445),VLOOKUP(Tabelle3[[#This Row],[Grund Ziffer]],'Liste Gründe'!A:D,3,FALSE),Eintragen!F445)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2.5</v>
      </c>
      <c r="N269" s="11" t="str">
        <f>Eintragen!A445</f>
        <v>L22</v>
      </c>
      <c r="O269" s="15">
        <f>Eintragen!B445</f>
        <v>29500482</v>
      </c>
      <c r="P269" s="15">
        <f>Eintragen!D445</f>
        <v>61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138</v>
      </c>
      <c r="N270" s="14" t="str">
        <f>Eintragen!A270</f>
        <v>L33</v>
      </c>
      <c r="O270" s="16">
        <f>Eintragen!B270</f>
        <v>29501003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1" t="str">
        <f>Eintragen!A271</f>
        <v>Bu4</v>
      </c>
      <c r="O271" s="15" t="str">
        <f>Eintragen!B271</f>
        <v>Diverses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1" t="str">
        <f>Eintragen!A272</f>
        <v>L9</v>
      </c>
      <c r="O272" s="15" t="str">
        <f>Eintragen!B272</f>
        <v>RW Natur diverse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WVP</v>
      </c>
      <c r="O273" s="16" t="str">
        <f>Eintragen!B273</f>
        <v>Diverses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1" t="str">
        <f>Eintragen!A274</f>
        <v>Bu3</v>
      </c>
      <c r="O274" s="15" t="str">
        <f>Eintragen!B274</f>
        <v>DIverses</v>
      </c>
      <c r="P274" s="15">
        <f>Eintragen!D274</f>
        <v>10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1" t="str">
        <f>Eintragen!A275</f>
        <v>Abfüllung</v>
      </c>
      <c r="O275" s="15" t="str">
        <f>Eintragen!B275</f>
        <v>Diverses aus Abfüllung</v>
      </c>
      <c r="P275" s="15">
        <f>Eintragen!D275</f>
        <v>10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1" t="str">
        <f>Eintragen!A276</f>
        <v>Abfüllung</v>
      </c>
      <c r="O276" s="15">
        <f>Eintragen!B276</f>
        <v>32000106</v>
      </c>
      <c r="P276" s="15">
        <f>Eintragen!D276</f>
        <v>10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1" t="str">
        <f>Eintragen!A277</f>
        <v>BU2</v>
      </c>
      <c r="O277" s="15" t="str">
        <f>Eintragen!B277</f>
        <v>Diverses</v>
      </c>
      <c r="P277" s="15">
        <f>Eintragen!D277</f>
        <v>10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1" t="str">
        <f>Eintragen!A278</f>
        <v>Abfüllung</v>
      </c>
      <c r="O278" s="15">
        <f>Eintragen!B278</f>
        <v>32000049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1" t="str">
        <f>Eintragen!A279</f>
        <v>Abfüllung</v>
      </c>
      <c r="O279" s="15">
        <f>Eintragen!B279</f>
        <v>32000049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1" t="str">
        <f>Eintragen!A280</f>
        <v>Abfüllung</v>
      </c>
      <c r="O280" s="15">
        <f>Eintragen!B280</f>
        <v>32000049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Abfüllung</v>
      </c>
      <c r="O281" s="16">
        <f>Eintragen!B281</f>
        <v>32000049</v>
      </c>
      <c r="P281" s="15">
        <f>Eintragen!D281</f>
        <v>10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IFERROR(VLOOKUP(Tabelle3[[#This Row],[Artikelnr.]],Kennzahlen!S:U,3,FALSE)*Tabelle3[[#This Row],[Menge]],"0")</f>
        <v>0</v>
      </c>
      <c r="N282" s="11" t="str">
        <f>Eintragen!A282</f>
        <v>Schmelze</v>
      </c>
      <c r="O282" s="15">
        <f>Eintragen!B282</f>
        <v>29500480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323.54289999999997</v>
      </c>
      <c r="N283" s="11" t="str">
        <f>Eintragen!A283</f>
        <v>Verkauf</v>
      </c>
      <c r="O283" s="15">
        <f>Eintragen!B283</f>
        <v>49500188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88.863839999999996</v>
      </c>
      <c r="N284" s="11" t="str">
        <f>Eintragen!A284</f>
        <v>Verkauf</v>
      </c>
      <c r="O284" s="15">
        <f>Eintragen!B284</f>
        <v>49500213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174.5</v>
      </c>
      <c r="N285" s="11" t="str">
        <f>Eintragen!A285</f>
        <v>Verkauf</v>
      </c>
      <c r="O285" s="15">
        <f>Eintragen!B285</f>
        <v>29501064</v>
      </c>
      <c r="P285" s="15">
        <f>Eintragen!D285</f>
        <v>12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185.5</v>
      </c>
      <c r="N286" s="11" t="str">
        <f>Eintragen!A286</f>
        <v>Verkauf</v>
      </c>
      <c r="O286" s="15">
        <f>Eintragen!B286</f>
        <v>29501069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1" t="str">
        <f>Eintragen!A287</f>
        <v>Verkauf</v>
      </c>
      <c r="O287" s="15" t="str">
        <f>Eintragen!B287</f>
        <v>Div. Zipfel, Endstücke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IFERROR(VLOOKUP(Tabelle3[[#This Row],[Artikelnr.]],Kennzahlen!S:U,3,FALSE)*Tabelle3[[#This Row],[Menge]],"0")</f>
        <v>0</v>
      </c>
      <c r="N288" s="11" t="str">
        <f>Eintragen!A288</f>
        <v>Labor</v>
      </c>
      <c r="O288" s="15" t="str">
        <f>Eintragen!B288</f>
        <v>Rückstellproben</v>
      </c>
      <c r="P288" s="15">
        <f>Eintragen!D288</f>
        <v>70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IFERROR(VLOOKUP(Tabelle3[[#This Row],[Artikelnr.]],Kennzahlen!S:U,3,FALSE)*Tabelle3[[#This Row],[Menge]],"0")</f>
        <v>0</v>
      </c>
      <c r="N289" s="11" t="str">
        <f>Eintragen!A289</f>
        <v>RWV</v>
      </c>
      <c r="O289" s="15" t="str">
        <f>Eintragen!B289</f>
        <v>Diverse Rinde</v>
      </c>
      <c r="P289" s="15">
        <f>Eintragen!D289</f>
        <v>22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48</v>
      </c>
      <c r="N290" s="11" t="str">
        <f>Eintragen!A290</f>
        <v>L21</v>
      </c>
      <c r="O290" s="15">
        <f>Eintragen!B290</f>
        <v>29501029</v>
      </c>
      <c r="P290" s="15">
        <f>Eintragen!D290</f>
        <v>61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10.5</v>
      </c>
      <c r="N291" s="11" t="str">
        <f>Eintragen!A291</f>
        <v>L21</v>
      </c>
      <c r="O291" s="15">
        <f>Eintragen!B291</f>
        <v>29500952</v>
      </c>
      <c r="P291" s="15">
        <f>Eintragen!D291</f>
        <v>61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IFERROR(VLOOKUP(Tabelle3[[#This Row],[Artikelnr.]],Kennzahlen!S:U,3,FALSE)*Tabelle3[[#This Row],[Menge]],"0")</f>
        <v>0</v>
      </c>
      <c r="N292" s="11" t="str">
        <f>Eintragen!A292</f>
        <v>Abfüllung</v>
      </c>
      <c r="O292" s="15">
        <f>Eintragen!B292</f>
        <v>32000067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57</v>
      </c>
      <c r="N293" s="11" t="str">
        <f>Eintragen!A293</f>
        <v>L21</v>
      </c>
      <c r="O293" s="15">
        <f>Eintragen!B293</f>
        <v>29500886</v>
      </c>
      <c r="P293" s="15">
        <f>Eintragen!D293</f>
        <v>61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1.17E-2</v>
      </c>
      <c r="N294" s="11" t="str">
        <f>Eintragen!A294</f>
        <v>L22</v>
      </c>
      <c r="O294" s="15">
        <f>Eintragen!B294</f>
        <v>29501039</v>
      </c>
      <c r="P294" s="15">
        <f>Eintragen!D294</f>
        <v>61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7.5</v>
      </c>
      <c r="N295" s="11" t="str">
        <f>Eintragen!A295</f>
        <v>L21</v>
      </c>
      <c r="O295" s="15">
        <f>Eintragen!B295</f>
        <v>29501030</v>
      </c>
      <c r="P295" s="15">
        <f>Eintragen!D295</f>
        <v>61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>
        <f>IFERROR(VLOOKUP(Tabelle3[[#This Row],[Artikelnr.]],Kennzahlen!S:U,3,FALSE)*Tabelle3[[#This Row],[Menge]],"0")</f>
        <v>0.19</v>
      </c>
      <c r="N296" s="11" t="str">
        <f>Eintragen!A296</f>
        <v>L23</v>
      </c>
      <c r="O296" s="15">
        <f>Eintragen!B296</f>
        <v>29500900</v>
      </c>
      <c r="P296" s="15">
        <f>Eintragen!D296</f>
        <v>61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0.66</v>
      </c>
      <c r="N297" s="11" t="str">
        <f>Eintragen!A297</f>
        <v>L22</v>
      </c>
      <c r="O297" s="15">
        <f>Eintragen!B297</f>
        <v>29500910</v>
      </c>
      <c r="P297" s="15">
        <f>Eintragen!D297</f>
        <v>61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IFERROR(VLOOKUP(Tabelle3[[#This Row],[Artikelnr.]],Kennzahlen!S:U,3,FALSE)*Tabelle3[[#This Row],[Menge]],"0")</f>
        <v>0</v>
      </c>
      <c r="N298" s="11" t="str">
        <f>Eintragen!A298</f>
        <v>Bu3</v>
      </c>
      <c r="O298" s="15" t="str">
        <f>Eintragen!B298</f>
        <v>Diverses</v>
      </c>
      <c r="P298" s="15">
        <f>Eintragen!D298</f>
        <v>10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IFERROR(VLOOKUP(Tabelle3[[#This Row],[Artikelnr.]],Kennzahlen!S:U,3,FALSE)*Tabelle3[[#This Row],[Menge]],"0")</f>
        <v>0</v>
      </c>
      <c r="N299" s="11" t="str">
        <f>Eintragen!A299</f>
        <v>L33</v>
      </c>
      <c r="O299" s="15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IFERROR(VLOOKUP(Tabelle3[[#This Row],[Artikelnr.]],Kennzahlen!S:U,3,FALSE)*Tabelle3[[#This Row],[Menge]],"0")</f>
        <v>0</v>
      </c>
      <c r="N300" s="11" t="str">
        <f>Eintragen!A300</f>
        <v>Abfüllung</v>
      </c>
      <c r="O300" s="15" t="str">
        <f>Eintragen!B300</f>
        <v>Diverses aus Abfüllung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IFERROR(VLOOKUP(Tabelle3[[#This Row],[Artikelnr.]],Kennzahlen!S:U,3,FALSE)*Tabelle3[[#This Row],[Menge]],"0")</f>
        <v>0</v>
      </c>
      <c r="N301" s="11" t="str">
        <f>Eintragen!A301</f>
        <v>Abfüllung</v>
      </c>
      <c r="O301" s="15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IFERROR(VLOOKUP(Tabelle3[[#This Row],[Artikelnr.]],Kennzahlen!S:U,3,FALSE)*Tabelle3[[#This Row],[Menge]],"0")</f>
        <v>0</v>
      </c>
      <c r="N302" s="11" t="str">
        <f>Eintragen!A302</f>
        <v>Abfüllung</v>
      </c>
      <c r="O302" s="15">
        <f>Eintragen!B302</f>
        <v>32000068</v>
      </c>
      <c r="P302" s="15">
        <f>Eintragen!D302</f>
        <v>10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240</v>
      </c>
      <c r="N303" s="11" t="str">
        <f>Eintragen!A303</f>
        <v>Schmelze</v>
      </c>
      <c r="O303" s="15">
        <f>Eintragen!B303</f>
        <v>29600001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IFERROR(VLOOKUP(Tabelle3[[#This Row],[Artikelnr.]],Kennzahlen!S:U,3,FALSE)*Tabelle3[[#This Row],[Menge]],"0")</f>
        <v>0</v>
      </c>
      <c r="N304" s="11" t="str">
        <f>Eintragen!A304</f>
        <v>Labor</v>
      </c>
      <c r="O304" s="15" t="str">
        <f>Eintragen!B304</f>
        <v>Laborproben</v>
      </c>
      <c r="P304" s="15">
        <f>Eintragen!D304</f>
        <v>70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IFERROR(VLOOKUP(Tabelle3[[#This Row],[Artikelnr.]],Kennzahlen!S:U,3,FALSE)*Tabelle3[[#This Row],[Menge]],"0")</f>
        <v>0</v>
      </c>
      <c r="N305" s="11" t="str">
        <f>Eintragen!A305</f>
        <v>Labor</v>
      </c>
      <c r="O305" s="15" t="str">
        <f>Eintragen!B305</f>
        <v>Laborproben</v>
      </c>
      <c r="P305" s="15">
        <f>Eintragen!D305</f>
        <v>70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IFERROR(VLOOKUP(Tabelle3[[#This Row],[Artikelnr.]],Kennzahlen!S:U,3,FALSE)*Tabelle3[[#This Row],[Menge]],"0")</f>
        <v>0</v>
      </c>
      <c r="N306" s="11" t="str">
        <f>Eintragen!A306</f>
        <v>Labor</v>
      </c>
      <c r="O306" s="15" t="str">
        <f>Eintragen!B306</f>
        <v>Laborproben</v>
      </c>
      <c r="P306" s="15">
        <f>Eintragen!D306</f>
        <v>70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0.12</v>
      </c>
      <c r="N307" s="11" t="str">
        <f>Eintragen!A307</f>
        <v>RWV</v>
      </c>
      <c r="O307" s="15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0.35000000000000003</v>
      </c>
      <c r="N308" s="11" t="str">
        <f>Eintragen!A308</f>
        <v>RWV</v>
      </c>
      <c r="O308" s="15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282.5</v>
      </c>
      <c r="N309" s="11" t="str">
        <f>Eintragen!A309</f>
        <v>Verkauf</v>
      </c>
      <c r="O309" s="15">
        <f>Eintragen!B309</f>
        <v>29501022</v>
      </c>
      <c r="P309" s="15">
        <f>Eintragen!D309</f>
        <v>12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574</v>
      </c>
      <c r="N310" s="11" t="str">
        <f>Eintragen!A310</f>
        <v>Verkauf</v>
      </c>
      <c r="O310" s="15">
        <f>Eintragen!B310</f>
        <v>29501022</v>
      </c>
      <c r="P310" s="15">
        <f>Eintragen!D310</f>
        <v>12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74</v>
      </c>
      <c r="N311" s="11" t="str">
        <f>Eintragen!A311</f>
        <v>Verkauf</v>
      </c>
      <c r="O311" s="15">
        <f>Eintragen!B311</f>
        <v>29501061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 t="str">
        <f>IFERROR(VLOOKUP(Tabelle3[[#This Row],[Artikelnr.]],Kennzahlen!S:U,3,FALSE)*Tabelle3[[#This Row],[Menge]],"0")</f>
        <v>0</v>
      </c>
      <c r="N312" s="11" t="str">
        <f>Eintragen!A312</f>
        <v>Verkauf</v>
      </c>
      <c r="O312" s="15" t="str">
        <f>Eintragen!B312</f>
        <v>Div. Zipfel, Endstücke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 t="str">
        <f>IFERROR(VLOOKUP(Tabelle3[[#This Row],[Artikelnr.]],Kennzahlen!S:U,3,FALSE)*Tabelle3[[#This Row],[Menge]],"0")</f>
        <v>0</v>
      </c>
      <c r="N313" s="11" t="str">
        <f>Eintragen!A313</f>
        <v>Verkauf</v>
      </c>
      <c r="O313" s="15" t="str">
        <f>Eintragen!B313</f>
        <v>Div. Zipfel, Endstücke</v>
      </c>
      <c r="P313" s="15">
        <f>Eintragen!D313</f>
        <v>12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 t="str">
        <f>IFERROR(VLOOKUP(Tabelle3[[#This Row],[Artikelnr.]],Kennzahlen!S:U,3,FALSE)*Tabelle3[[#This Row],[Menge]],"0")</f>
        <v>0</v>
      </c>
      <c r="N314" s="11" t="str">
        <f>Eintragen!A314</f>
        <v>Labor</v>
      </c>
      <c r="O314" s="15" t="str">
        <f>Eintragen!B314</f>
        <v>Laborproben</v>
      </c>
      <c r="P314" s="15">
        <f>Eintragen!D314</f>
        <v>70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 t="str">
        <f>IFERROR(VLOOKUP(Tabelle3[[#This Row],[Artikelnr.]],Kennzahlen!S:U,3,FALSE)*Tabelle3[[#This Row],[Menge]],"0")</f>
        <v>0</v>
      </c>
      <c r="N315" s="11" t="str">
        <f>Eintragen!A315</f>
        <v>Labor</v>
      </c>
      <c r="O315" s="15" t="str">
        <f>Eintragen!B315</f>
        <v>Laborproben</v>
      </c>
      <c r="P315" s="15">
        <f>Eintragen!D315</f>
        <v>70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201.47399999999999</v>
      </c>
      <c r="N316" s="11" t="str">
        <f>Eintragen!A316</f>
        <v>RWV</v>
      </c>
      <c r="O316" s="15">
        <f>Eintragen!B316</f>
        <v>49500056</v>
      </c>
      <c r="P316" s="15">
        <f>Eintragen!D316</f>
        <v>12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16"/>
        <v>39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IFERROR(VLOOKUP(Tabelle3[[#This Row],[Artikelnr.]],Kennzahlen!S:U,3,FALSE)*Tabelle3[[#This Row],[Menge]],"0")</f>
        <v>0</v>
      </c>
      <c r="N317" s="11" t="str">
        <f>Eintragen!A317</f>
        <v>L1</v>
      </c>
      <c r="O317" s="15" t="str">
        <f>Eintragen!B317</f>
        <v>ABS Tilster</v>
      </c>
      <c r="P317" s="15">
        <f>Eintragen!D317</f>
        <v>22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 t="str">
        <f>IFERROR(VLOOKUP(Tabelle3[[#This Row],[Artikelnr.]],Kennzahlen!S:U,3,FALSE)*Tabelle3[[#This Row],[Menge]],"0")</f>
        <v>0</v>
      </c>
      <c r="N318" s="11" t="str">
        <f>Eintragen!A318</f>
        <v>Abfüllung</v>
      </c>
      <c r="O318" s="15" t="str">
        <f>Eintragen!B318</f>
        <v>Div. Zipfel, Endstücke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0.56000000000000005</v>
      </c>
      <c r="N319" s="11" t="str">
        <f>Eintragen!A319</f>
        <v>L20</v>
      </c>
      <c r="O319" s="15">
        <f>Eintragen!B319</f>
        <v>29500892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37.008000000000003</v>
      </c>
      <c r="N320" s="11" t="str">
        <f>Eintragen!A320</f>
        <v>L1</v>
      </c>
      <c r="O320" s="15">
        <f>Eintragen!B320</f>
        <v>49500055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42.588000000000001</v>
      </c>
      <c r="N321" s="11" t="str">
        <f>Eintragen!A321</f>
        <v>L33</v>
      </c>
      <c r="O321" s="15">
        <f>Eintragen!B321</f>
        <v>49500166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1.23E-2</v>
      </c>
      <c r="N322" s="11" t="str">
        <f>Eintragen!A322</f>
        <v>L20</v>
      </c>
      <c r="O322" s="15">
        <f>Eintragen!B322</f>
        <v>29501023</v>
      </c>
      <c r="P322" s="15">
        <f>Eintragen!D322</f>
        <v>61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0.02</v>
      </c>
      <c r="N323" s="11" t="str">
        <f>Eintragen!A323</f>
        <v>L29</v>
      </c>
      <c r="O323" s="15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>
        <f>IFERROR(VLOOKUP(Tabelle3[[#This Row],[Artikelnr.]],Kennzahlen!S:U,3,FALSE)*Tabelle3[[#This Row],[Menge]],"0")</f>
        <v>1.7000000000000001E-3</v>
      </c>
      <c r="N324" s="11" t="str">
        <f>Eintragen!A324</f>
        <v>L4</v>
      </c>
      <c r="O324" s="15">
        <f>Eintragen!B324</f>
        <v>29501017</v>
      </c>
      <c r="P324" s="15">
        <f>Eintragen!D324</f>
        <v>61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>
        <f>IFERROR(VLOOKUP(Tabelle3[[#This Row],[Artikelnr.]],Kennzahlen!S:U,3,FALSE)*Tabelle3[[#This Row],[Menge]],"0")</f>
        <v>0.04</v>
      </c>
      <c r="N325" s="11" t="str">
        <f>Eintragen!A325</f>
        <v>L20</v>
      </c>
      <c r="O325" s="15">
        <f>Eintragen!B325</f>
        <v>29500913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1" t="str">
        <f>Eintragen!A326</f>
        <v>WVP</v>
      </c>
      <c r="O326" s="15" t="str">
        <f>Eintragen!B326</f>
        <v>Reste Zipfel</v>
      </c>
      <c r="P326" s="15">
        <f>Eintragen!D326</f>
        <v>61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BU4</v>
      </c>
      <c r="B327" s="12">
        <f>Eintragen!C502</f>
        <v>18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Schwarzer Pfeffer R</v>
      </c>
      <c r="F327" s="11" t="str">
        <f>VLOOKUP(Eintragen!D502,'Liste Gründe'!A:D,2,FALSE)</f>
        <v>keinen Verwendungszweck</v>
      </c>
      <c r="G327" s="13" t="str">
        <f>IF(ISBLANK(Eintragen!F502),VLOOKUP(Tabelle3[[#This Row],[Grund Ziffer]],'Liste Gründe'!A:D,3,FALSE),Eintragen!F502)</f>
        <v>keinen Verwendungszweck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>
        <f>IFERROR(VLOOKUP(Tabelle3[[#This Row],[Artikelnr.]],Kennzahlen!S:U,3,FALSE)*Tabelle3[[#This Row],[Menge]],"0")</f>
        <v>9</v>
      </c>
      <c r="N327" s="11" t="str">
        <f>Eintragen!A502</f>
        <v>L22</v>
      </c>
      <c r="O327" s="15">
        <f>Eintragen!B502</f>
        <v>29500482</v>
      </c>
      <c r="P327" s="15">
        <f>Eintragen!D502</f>
        <v>61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1" t="str">
        <f>Eintragen!A328</f>
        <v>Strudelline</v>
      </c>
      <c r="O328" s="15" t="str">
        <f>Eintragen!B328</f>
        <v>Diverses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1" t="str">
        <f>Eintragen!A329</f>
        <v>Abfüllung</v>
      </c>
      <c r="O329" s="15">
        <f>Eintragen!B329</f>
        <v>32000069</v>
      </c>
      <c r="P329" s="15">
        <f>Eintragen!D329</f>
        <v>10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1" t="str">
        <f>Eintragen!A330</f>
        <v>BU3</v>
      </c>
      <c r="O330" s="15" t="str">
        <f>Eintragen!B330</f>
        <v>Diverses</v>
      </c>
      <c r="P330" s="15">
        <f>Eintragen!D330</f>
        <v>10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1" t="str">
        <f>Eintragen!A331</f>
        <v>Abfüllung</v>
      </c>
      <c r="O331" s="15" t="str">
        <f>Eintragen!B331</f>
        <v>Diverses aus Abfüllung</v>
      </c>
      <c r="P331" s="15">
        <f>Eintragen!D331</f>
        <v>10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1" t="str">
        <f>Eintragen!A332</f>
        <v>Abfüllung</v>
      </c>
      <c r="O332" s="15">
        <f>Eintragen!B332</f>
        <v>32000106</v>
      </c>
      <c r="P332" s="15">
        <f>Eintragen!D332</f>
        <v>10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Abfüllung</v>
      </c>
      <c r="O333" s="16">
        <f>Eintragen!B333</f>
        <v>31000097</v>
      </c>
      <c r="P333" s="15">
        <f>Eintragen!D333</f>
        <v>10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 xml:space="preserve">RW Schinken 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1" t="str">
        <f>Eintragen!A335</f>
        <v>Abfüllung</v>
      </c>
      <c r="O335" s="16">
        <f>Eintragen!B335</f>
        <v>32000066</v>
      </c>
      <c r="P335" s="15">
        <f>Eintragen!D335</f>
        <v>10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1" t="str">
        <f>Eintragen!A336</f>
        <v>Abfüllung</v>
      </c>
      <c r="O336" s="15">
        <f>Eintragen!B336</f>
        <v>32000049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IFERROR(VLOOKUP(Tabelle3[[#This Row],[Artikelnr.]],Kennzahlen!S:U,3,FALSE)*Tabelle3[[#This Row],[Menge]],"0")</f>
        <v>0</v>
      </c>
      <c r="N337" s="11" t="str">
        <f>Eintragen!A337</f>
        <v>Verkauf</v>
      </c>
      <c r="O337" s="15">
        <f>Eintragen!B337</f>
        <v>31000094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IFERROR(VLOOKUP(Tabelle3[[#This Row],[Artikelnr.]],Kennzahlen!S:U,3,FALSE)*Tabelle3[[#This Row],[Menge]],"0")</f>
        <v>0</v>
      </c>
      <c r="N338" s="11" t="str">
        <f>Eintragen!A338</f>
        <v>Verkauf</v>
      </c>
      <c r="O338" s="15" t="str">
        <f>Eintragen!B338</f>
        <v>Div. Zipfel, Endstücke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IFERROR(VLOOKUP(Tabelle3[[#This Row],[Artikelnr.]],Kennzahlen!S:U,3,FALSE)*Tabelle3[[#This Row],[Menge]],"0")</f>
        <v>0</v>
      </c>
      <c r="N339" s="11" t="str">
        <f>Eintragen!A339</f>
        <v>Labor</v>
      </c>
      <c r="O339" s="15" t="str">
        <f>Eintragen!B339</f>
        <v>Laborproben</v>
      </c>
      <c r="P339" s="15">
        <f>Eintragen!D339</f>
        <v>70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IFERROR(VLOOKUP(Tabelle3[[#This Row],[Artikelnr.]],Kennzahlen!S:U,3,FALSE)*Tabelle3[[#This Row],[Menge]],"0")</f>
        <v>0</v>
      </c>
      <c r="N340" s="11" t="str">
        <f>Eintragen!A340</f>
        <v>RWV</v>
      </c>
      <c r="O340" s="15" t="str">
        <f>Eintragen!B340</f>
        <v>Cheddar Cheese 50% Block</v>
      </c>
      <c r="P340" s="15">
        <f>Eintragen!D340</f>
        <v>12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66.5</v>
      </c>
      <c r="N341" s="11" t="str">
        <f>Eintragen!A341</f>
        <v>L1</v>
      </c>
      <c r="O341" s="15">
        <f>Eintragen!B341</f>
        <v>29900003</v>
      </c>
      <c r="P341" s="15">
        <f>Eintragen!D341</f>
        <v>12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55.5</v>
      </c>
      <c r="N342" s="11" t="str">
        <f>Eintragen!A342</f>
        <v>BU3</v>
      </c>
      <c r="O342" s="15">
        <f>Eintragen!B342</f>
        <v>29500593</v>
      </c>
      <c r="P342" s="15">
        <f>Eintragen!D342</f>
        <v>12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IFERROR(VLOOKUP(Tabelle3[[#This Row],[Artikelnr.]],Kennzahlen!S:U,3,FALSE)*Tabelle3[[#This Row],[Menge]],"0")</f>
        <v>0</v>
      </c>
      <c r="N343" s="11" t="str">
        <f>Eintragen!A343</f>
        <v>Logistik</v>
      </c>
      <c r="O343" s="15" t="str">
        <f>Eintragen!B343</f>
        <v>Käsesnack</v>
      </c>
      <c r="P343" s="15">
        <f>Eintragen!D343</f>
        <v>120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39.6</v>
      </c>
      <c r="N344" s="11" t="str">
        <f>Eintragen!A344</f>
        <v>L18</v>
      </c>
      <c r="O344" s="15">
        <f>Eintragen!B344</f>
        <v>29500754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3.0000000000000003E-4</v>
      </c>
      <c r="N345" s="11" t="str">
        <f>Eintragen!A345</f>
        <v>L23</v>
      </c>
      <c r="O345" s="15">
        <f>Eintragen!B345</f>
        <v>29501013</v>
      </c>
      <c r="P345" s="15">
        <f>Eintragen!D345</f>
        <v>61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45</v>
      </c>
      <c r="N346" s="11" t="str">
        <f>Eintragen!A346</f>
        <v>L21</v>
      </c>
      <c r="O346" s="15">
        <f>Eintragen!B346</f>
        <v>29500886</v>
      </c>
      <c r="P346" s="15">
        <f>Eintragen!D346</f>
        <v>61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16.176470588235297</v>
      </c>
      <c r="N347" s="11" t="str">
        <f>Eintragen!A347</f>
        <v>L23</v>
      </c>
      <c r="O347" s="15">
        <f>Eintragen!B347</f>
        <v>29500891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0.08</v>
      </c>
      <c r="N348" s="11" t="str">
        <f>Eintragen!A348</f>
        <v>L23</v>
      </c>
      <c r="O348" s="15">
        <f>Eintragen!B348</f>
        <v>29500900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1" t="str">
        <f>Eintragen!A349</f>
        <v>Abfüllung</v>
      </c>
      <c r="O349" s="15" t="str">
        <f>Eintragen!B349</f>
        <v>Diverses aus Abfüllung</v>
      </c>
      <c r="P349" s="15">
        <f>Eintragen!D349</f>
        <v>10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1" t="str">
        <f>Eintragen!A350</f>
        <v>Abfüllung</v>
      </c>
      <c r="O350" s="15" t="str">
        <f>Eintragen!B350</f>
        <v>Räucher VS</v>
      </c>
      <c r="P350" s="15">
        <f>Eintragen!D350</f>
        <v>10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1" t="str">
        <f>Eintragen!A351</f>
        <v>QM</v>
      </c>
      <c r="O351" s="15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1" t="str">
        <f>Eintragen!A352</f>
        <v>QM</v>
      </c>
      <c r="O352" s="16" t="str">
        <f>Eintragen!B352</f>
        <v>Diverses QM</v>
      </c>
      <c r="P352" s="15">
        <f>Eintragen!D352</f>
        <v>70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1" t="str">
        <f>Eintragen!A353</f>
        <v>QM</v>
      </c>
      <c r="O353" s="15" t="str">
        <f>Eintragen!B353</f>
        <v>Diverses QM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IFERROR(VLOOKUP(Tabelle3[[#This Row],[Artikelnr.]],Kennzahlen!S:U,3,FALSE)*Tabelle3[[#This Row],[Menge]],"0")</f>
        <v>0</v>
      </c>
      <c r="N354" s="11" t="str">
        <f>Eintragen!A354</f>
        <v>BU2</v>
      </c>
      <c r="O354" s="15" t="str">
        <f>Eintragen!B354</f>
        <v>Blöcke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287.5</v>
      </c>
      <c r="N355" s="11" t="str">
        <f>Eintragen!A355</f>
        <v>Schmelze</v>
      </c>
      <c r="O355" s="15">
        <f>Eintragen!B355</f>
        <v>29600029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IFERROR(VLOOKUP(Tabelle3[[#This Row],[Artikelnr.]],Kennzahlen!S:U,3,FALSE)*Tabelle3[[#This Row],[Menge]],"0")</f>
        <v>0</v>
      </c>
      <c r="N356" s="11" t="str">
        <f>Eintragen!A356</f>
        <v>Labor</v>
      </c>
      <c r="O356" s="15" t="str">
        <f>Eintragen!B356</f>
        <v>Laborproben</v>
      </c>
      <c r="P356" s="15">
        <f>Eintragen!D356</f>
        <v>70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1343.0820000000001</v>
      </c>
      <c r="N357" s="11" t="str">
        <f>Eintragen!A357</f>
        <v>L1</v>
      </c>
      <c r="O357" s="15">
        <f>Eintragen!B357</f>
        <v>49900002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>
        <f>IFERROR(VLOOKUP(Tabelle3[[#This Row],[Artikelnr.]],Kennzahlen!S:U,3,FALSE)*Tabelle3[[#This Row],[Menge]],"0")</f>
        <v>311.48399999999998</v>
      </c>
      <c r="N358" s="11" t="str">
        <f>Eintragen!A358</f>
        <v>L1</v>
      </c>
      <c r="O358" s="15">
        <f>Eintragen!B358</f>
        <v>49900001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0.22</v>
      </c>
      <c r="N359" s="11" t="str">
        <f>Eintragen!A359</f>
        <v>RWV</v>
      </c>
      <c r="O359" s="16">
        <f>Eintragen!B359</f>
        <v>29500917</v>
      </c>
      <c r="P359" s="15">
        <f>Eintragen!D359</f>
        <v>22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IFERROR(VLOOKUP(Tabelle3[[#This Row],[Artikelnr.]],Kennzahlen!S:U,3,FALSE)*Tabelle3[[#This Row],[Menge]],"0")</f>
        <v>0</v>
      </c>
      <c r="N360" s="11" t="str">
        <f>Eintragen!A360</f>
        <v>Labor</v>
      </c>
      <c r="O360" s="15" t="str">
        <f>Eintragen!B360</f>
        <v>Laborproben</v>
      </c>
      <c r="P360" s="15">
        <f>Eintragen!D360</f>
        <v>70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66.8</v>
      </c>
      <c r="N361" s="11" t="str">
        <f>Eintragen!A361</f>
        <v>BU3</v>
      </c>
      <c r="O361" s="15">
        <f>Eintragen!B361</f>
        <v>29500593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IFERROR(VLOOKUP(Tabelle3[[#This Row],[Artikelnr.]],Kennzahlen!S:U,3,FALSE)*Tabelle3[[#This Row],[Menge]],"0")</f>
        <v>0</v>
      </c>
      <c r="N362" s="11" t="str">
        <f>Eintragen!A362</f>
        <v>Labor</v>
      </c>
      <c r="O362" s="15" t="str">
        <f>Eintragen!B362</f>
        <v>Laborproben</v>
      </c>
      <c r="P362" s="15">
        <f>Eintragen!D362</f>
        <v>70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77</v>
      </c>
      <c r="N363" s="11" t="str">
        <f>Eintragen!A363</f>
        <v>L18</v>
      </c>
      <c r="O363" s="15">
        <f>Eintragen!B363</f>
        <v>29500754</v>
      </c>
      <c r="P363" s="15">
        <f>Eintragen!D363</f>
        <v>12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IFERROR(VLOOKUP(Tabelle3[[#This Row],[Artikelnr.]],Kennzahlen!S:U,3,FALSE)*Tabelle3[[#This Row],[Menge]],"0")</f>
        <v>0</v>
      </c>
      <c r="N364" s="11" t="str">
        <f>Eintragen!A364</f>
        <v>Logistik</v>
      </c>
      <c r="O364" s="15">
        <f>Eintragen!B364</f>
        <v>57000277</v>
      </c>
      <c r="P364" s="15">
        <f>Eintragen!D364</f>
        <v>22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IFERROR(VLOOKUP(Tabelle3[[#This Row],[Artikelnr.]],Kennzahlen!S:U,3,FALSE)*Tabelle3[[#This Row],[Menge]],"0")</f>
        <v>0</v>
      </c>
      <c r="N365" s="11" t="str">
        <f>Eintragen!A365</f>
        <v>Abfüllung</v>
      </c>
      <c r="O365" s="15">
        <f>Eintragen!B365</f>
        <v>49500173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0.19</v>
      </c>
      <c r="N366" s="11" t="str">
        <f>Eintragen!A366</f>
        <v>L22</v>
      </c>
      <c r="O366" s="15">
        <f>Eintragen!B366</f>
        <v>29500910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0.19</v>
      </c>
      <c r="N367" s="11" t="str">
        <f>Eintragen!A367</f>
        <v>L22</v>
      </c>
      <c r="O367" s="15">
        <f>Eintragen!B367</f>
        <v>29500910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10.5</v>
      </c>
      <c r="N368" s="11" t="str">
        <f>Eintragen!A368</f>
        <v>L21</v>
      </c>
      <c r="O368" s="15">
        <f>Eintragen!B368</f>
        <v>29501009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10.5</v>
      </c>
      <c r="N369" s="11" t="str">
        <f>Eintragen!A369</f>
        <v>L21</v>
      </c>
      <c r="O369" s="15">
        <f>Eintragen!B369</f>
        <v>29501009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IFERROR(VLOOKUP(Tabelle3[[#This Row],[Artikelnr.]],Kennzahlen!S:U,3,FALSE)*Tabelle3[[#This Row],[Menge]],"0")</f>
        <v>0</v>
      </c>
      <c r="N370" s="11" t="str">
        <f>Eintragen!A370</f>
        <v>Abfüllung</v>
      </c>
      <c r="O370" s="15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IFERROR(VLOOKUP(Tabelle3[[#This Row],[Artikelnr.]],Kennzahlen!S:U,3,FALSE)*Tabelle3[[#This Row],[Menge]],"0")</f>
        <v>0</v>
      </c>
      <c r="N371" s="11" t="str">
        <f>Eintragen!A371</f>
        <v>Abfüllung</v>
      </c>
      <c r="O371" s="15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IFERROR(VLOOKUP(Tabelle3[[#This Row],[Artikelnr.]],Kennzahlen!S:U,3,FALSE)*Tabelle3[[#This Row],[Menge]],"0")</f>
        <v>0</v>
      </c>
      <c r="N372" s="11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IFERROR(VLOOKUP(Tabelle3[[#This Row],[Artikelnr.]],Kennzahlen!S:U,3,FALSE)*Tabelle3[[#This Row],[Menge]],"0")</f>
        <v>0</v>
      </c>
      <c r="N373" s="11" t="str">
        <f>Eintragen!A373</f>
        <v>Abfüllung</v>
      </c>
      <c r="O373" s="16" t="str">
        <f>Eintragen!B373</f>
        <v>Diverses aus Abfüllung</v>
      </c>
      <c r="P373" s="15">
        <f>Eintragen!D373</f>
        <v>10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IFERROR(VLOOKUP(Tabelle3[[#This Row],[Artikelnr.]],Kennzahlen!S:U,3,FALSE)*Tabelle3[[#This Row],[Menge]],"0")</f>
        <v>0</v>
      </c>
      <c r="N374" s="11" t="str">
        <f>Eintragen!A374</f>
        <v>Abfüllung</v>
      </c>
      <c r="O374" s="16">
        <f>Eintragen!B374</f>
        <v>23500428</v>
      </c>
      <c r="P374" s="15">
        <f>Eintragen!D374</f>
        <v>10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IFERROR(VLOOKUP(Tabelle3[[#This Row],[Artikelnr.]],Kennzahlen!S:U,3,FALSE)*Tabelle3[[#This Row],[Menge]],"0")</f>
        <v>0</v>
      </c>
      <c r="N375" s="11" t="str">
        <f>Eintragen!A375</f>
        <v>Abfüllung</v>
      </c>
      <c r="O375" s="16" t="str">
        <f>Eintragen!B375</f>
        <v>Diverses aus Abfüllung</v>
      </c>
      <c r="P375" s="15">
        <f>Eintragen!D375</f>
        <v>10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IFERROR(VLOOKUP(Tabelle3[[#This Row],[Artikelnr.]],Kennzahlen!S:U,3,FALSE)*Tabelle3[[#This Row],[Menge]],"0")</f>
        <v>0</v>
      </c>
      <c r="N376" s="11" t="str">
        <f>Eintragen!A376</f>
        <v>QM</v>
      </c>
      <c r="O376" s="16" t="str">
        <f>Eintragen!B376</f>
        <v>Diverses QM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IFERROR(VLOOKUP(Tabelle3[[#This Row],[Artikelnr.]],Kennzahlen!S:U,3,FALSE)*Tabelle3[[#This Row],[Menge]],"0")</f>
        <v>0</v>
      </c>
      <c r="N377" s="11" t="str">
        <f>Eintragen!A377</f>
        <v>BU2</v>
      </c>
      <c r="O377" s="15" t="str">
        <f>Eintragen!B377</f>
        <v>Blöcke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21.769000000000002</v>
      </c>
      <c r="N378" s="11" t="str">
        <f>Eintragen!A378</f>
        <v>Schmelze</v>
      </c>
      <c r="O378" s="15">
        <f>Eintragen!B378</f>
        <v>29600009</v>
      </c>
      <c r="P378" s="15">
        <f>Eintragen!D378</f>
        <v>12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23.5</v>
      </c>
      <c r="N379" s="11" t="str">
        <f>Eintragen!A379</f>
        <v>Schmelze</v>
      </c>
      <c r="O379" s="16">
        <f>Eintragen!B379</f>
        <v>29501052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23.5</v>
      </c>
      <c r="N380" s="11" t="str">
        <f>Eintragen!A380</f>
        <v>Schmelze</v>
      </c>
      <c r="O380" s="16">
        <f>Eintragen!B380</f>
        <v>29500949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1" t="str">
        <f>Eintragen!A381</f>
        <v>Schmelze</v>
      </c>
      <c r="O381" s="15">
        <f>Eintragen!B381</f>
        <v>29500948</v>
      </c>
      <c r="P381" s="15">
        <f>Eintragen!D381</f>
        <v>12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 t="str">
        <f>IFERROR(VLOOKUP(Tabelle3[[#This Row],[Artikelnr.]],Kennzahlen!S:U,3,FALSE)*Tabelle3[[#This Row],[Menge]],"0")</f>
        <v>0</v>
      </c>
      <c r="N382" s="11" t="str">
        <f>Eintragen!A382</f>
        <v>Labor</v>
      </c>
      <c r="O382" s="15" t="str">
        <f>Eintragen!B382</f>
        <v>Laborproben</v>
      </c>
      <c r="P382" s="15">
        <f>Eintragen!D382</f>
        <v>70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 t="str">
        <f>IFERROR(VLOOKUP(Tabelle3[[#This Row],[Artikelnr.]],Kennzahlen!S:U,3,FALSE)*Tabelle3[[#This Row],[Menge]],"0")</f>
        <v>0</v>
      </c>
      <c r="N383" s="11" t="str">
        <f>Eintragen!A383</f>
        <v>Labor</v>
      </c>
      <c r="O383" s="15" t="str">
        <f>Eintragen!B383</f>
        <v>Laborproben</v>
      </c>
      <c r="P383" s="15">
        <f>Eintragen!D383</f>
        <v>70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 t="str">
        <f>IFERROR(VLOOKUP(Tabelle3[[#This Row],[Artikelnr.]],Kennzahlen!S:U,3,FALSE)*Tabelle3[[#This Row],[Menge]],"0")</f>
        <v>0</v>
      </c>
      <c r="N384" s="11" t="str">
        <f>Eintragen!A384</f>
        <v>Labor</v>
      </c>
      <c r="O384" s="15" t="str">
        <f>Eintragen!B384</f>
        <v>Laborproben</v>
      </c>
      <c r="P384" s="15">
        <f>Eintragen!D384</f>
        <v>70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0.11</v>
      </c>
      <c r="N385" s="11" t="str">
        <f>Eintragen!A385</f>
        <v>RWV</v>
      </c>
      <c r="O385" s="15">
        <f>Eintragen!B385</f>
        <v>29500917</v>
      </c>
      <c r="P385" s="15">
        <f>Eintragen!D385</f>
        <v>22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0.42</v>
      </c>
      <c r="N386" s="11" t="str">
        <f>Eintragen!A386</f>
        <v>RWV</v>
      </c>
      <c r="O386" s="15">
        <f>Eintragen!B386</f>
        <v>29500917</v>
      </c>
      <c r="P386" s="15">
        <f>Eintragen!D386</f>
        <v>22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0.45</v>
      </c>
      <c r="N387" s="11" t="str">
        <f>Eintragen!A387</f>
        <v>RWV</v>
      </c>
      <c r="O387" s="15">
        <f>Eintragen!B387</f>
        <v>29500917</v>
      </c>
      <c r="P387" s="15">
        <f>Eintragen!D387</f>
        <v>22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117</v>
      </c>
      <c r="N388" s="11" t="str">
        <f>Eintragen!A388</f>
        <v>L33</v>
      </c>
      <c r="O388" s="15">
        <f>Eintragen!B388</f>
        <v>29501003</v>
      </c>
      <c r="P388" s="15">
        <f>Eintragen!D388</f>
        <v>10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188.5</v>
      </c>
      <c r="N389" s="11" t="str">
        <f>Eintragen!A389</f>
        <v>Verkauf</v>
      </c>
      <c r="O389" s="15">
        <f>Eintragen!B389</f>
        <v>29500527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194.9</v>
      </c>
      <c r="N390" s="11" t="str">
        <f>Eintragen!A390</f>
        <v>Verkauf</v>
      </c>
      <c r="O390" s="15">
        <f>Eintragen!B390</f>
        <v>29500528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138</v>
      </c>
      <c r="N391" s="11" t="str">
        <f>Eintragen!A391</f>
        <v>Verkauf</v>
      </c>
      <c r="O391" s="15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1" t="str">
        <f>Eintragen!A392</f>
        <v>Verkauf</v>
      </c>
      <c r="O392" s="15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1" t="str">
        <f>Eintragen!A393</f>
        <v>Verkauf</v>
      </c>
      <c r="O393" s="15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1" t="str">
        <f>Eintragen!A394</f>
        <v>Verkauf</v>
      </c>
      <c r="O394" s="15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1" t="str">
        <f>Eintragen!A395</f>
        <v>Verkauf</v>
      </c>
      <c r="O395" s="15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IFERROR(VLOOKUP(Tabelle3[[#This Row],[Artikelnr.]],Kennzahlen!S:U,3,FALSE)*Tabelle3[[#This Row],[Menge]],"0")</f>
        <v>0</v>
      </c>
      <c r="N396" s="11" t="str">
        <f>Eintragen!A396</f>
        <v>Verkauf</v>
      </c>
      <c r="O396" s="15" t="str">
        <f>Eintragen!B396</f>
        <v>Div. Zipfel, Endstücke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IFERROR(VLOOKUP(Tabelle3[[#This Row],[Artikelnr.]],Kennzahlen!S:U,3,FALSE)*Tabelle3[[#This Row],[Menge]],"0")</f>
        <v>0</v>
      </c>
      <c r="N397" s="11" t="str">
        <f>Eintragen!A397</f>
        <v>Labor</v>
      </c>
      <c r="O397" s="15" t="str">
        <f>Eintragen!B397</f>
        <v>Laborproben</v>
      </c>
      <c r="P397" s="15">
        <f>Eintragen!D397</f>
        <v>70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1" t="str">
        <f>Eintragen!A398</f>
        <v>Labor</v>
      </c>
      <c r="O398" s="15" t="str">
        <f>Eintragen!B398</f>
        <v>Laborproben</v>
      </c>
      <c r="P398" s="15">
        <f>Eintragen!D398</f>
        <v>70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1" t="str">
        <f>Eintragen!A399</f>
        <v>Labor</v>
      </c>
      <c r="O399" s="15" t="str">
        <f>Eintragen!B399</f>
        <v>Laborproben</v>
      </c>
      <c r="P399" s="15">
        <f>Eintragen!D399</f>
        <v>70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1" t="str">
        <f>Eintragen!A400</f>
        <v>RWV</v>
      </c>
      <c r="O400" s="15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207.60480000000001</v>
      </c>
      <c r="N401" s="11" t="str">
        <f>Eintragen!A401</f>
        <v>Schmelze</v>
      </c>
      <c r="O401" s="15">
        <f>Eintragen!B401</f>
        <v>23500290</v>
      </c>
      <c r="P401" s="15">
        <f>Eintragen!D401</f>
        <v>22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1" t="str">
        <f>Eintragen!A402</f>
        <v>Labor</v>
      </c>
      <c r="O402" s="15" t="str">
        <f>Eintragen!B402</f>
        <v>Laborproben</v>
      </c>
      <c r="P402" s="15">
        <f>Eintragen!D402</f>
        <v>70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105</v>
      </c>
      <c r="N403" s="11" t="str">
        <f>Eintragen!A403</f>
        <v>L33</v>
      </c>
      <c r="O403" s="15">
        <f>Eintragen!B403</f>
        <v>29501003</v>
      </c>
      <c r="P403" s="15">
        <f>Eintragen!D403</f>
        <v>10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86</v>
      </c>
      <c r="N404" s="11" t="str">
        <f>Eintragen!A404</f>
        <v>L33</v>
      </c>
      <c r="O404" s="15">
        <f>Eintragen!B404</f>
        <v>29501003</v>
      </c>
      <c r="P404" s="15">
        <f>Eintragen!D404</f>
        <v>10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1" t="str">
        <f>Eintragen!A405</f>
        <v>L36</v>
      </c>
      <c r="O405" s="15">
        <f>Eintragen!B405</f>
        <v>23000532</v>
      </c>
      <c r="P405" s="15">
        <f>Eintragen!D405</f>
        <v>12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1" t="str">
        <f>Eintragen!A406</f>
        <v>Abfüllung</v>
      </c>
      <c r="O406" s="15" t="str">
        <f>Eintragen!B406</f>
        <v>Div. Zipfel, Endstücke</v>
      </c>
      <c r="P406" s="15">
        <f>Eintragen!D406</f>
        <v>12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1" t="str">
        <f>Eintragen!A407</f>
        <v>Abfüllung</v>
      </c>
      <c r="O407" s="15" t="str">
        <f>Eintragen!B407</f>
        <v>Div. Zipfel, Endstücke</v>
      </c>
      <c r="P407" s="15">
        <f>Eintragen!D407</f>
        <v>12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27</v>
      </c>
      <c r="N408" s="11" t="str">
        <f>Eintragen!A408</f>
        <v>L1</v>
      </c>
      <c r="O408" s="15">
        <f>Eintragen!B408</f>
        <v>29900003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1" t="str">
        <f>Eintragen!A409</f>
        <v>Abfüllung</v>
      </c>
      <c r="O409" s="15">
        <f>Eintragen!B409</f>
        <v>31000098</v>
      </c>
      <c r="P409" s="15">
        <f>Eintragen!D409</f>
        <v>120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1" t="str">
        <f>Eintragen!A410</f>
        <v>L9</v>
      </c>
      <c r="O410" s="15" t="str">
        <f>Eintragen!B410</f>
        <v>gemischte Räucherstücke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1" t="str">
        <f>Eintragen!A411</f>
        <v>Abfüllung</v>
      </c>
      <c r="O411" s="15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1" t="str">
        <f>Eintragen!A412</f>
        <v>Abfüllung</v>
      </c>
      <c r="O412" s="15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1" t="str">
        <f>Eintragen!A413</f>
        <v>Abfüllung</v>
      </c>
      <c r="O413" s="15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1" t="str">
        <f>Eintragen!A414</f>
        <v>Abfüllung</v>
      </c>
      <c r="O414" s="15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1" t="str">
        <f>Eintragen!A415</f>
        <v>Abfüllung</v>
      </c>
      <c r="O415" s="15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1" t="str">
        <f>Eintragen!A416</f>
        <v>Abfüllung</v>
      </c>
      <c r="O416" s="15" t="str">
        <f>Eintragen!B416</f>
        <v>Diverses aus Abfüllung</v>
      </c>
      <c r="P416" s="15">
        <f>Eintragen!D416</f>
        <v>10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1" t="str">
        <f>Eintragen!A417</f>
        <v>Abfüllung</v>
      </c>
      <c r="O417" s="15" t="str">
        <f>Eintragen!B417</f>
        <v>Diverses aus Abfüllung</v>
      </c>
      <c r="P417" s="15">
        <f>Eintragen!D417</f>
        <v>10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1" t="str">
        <f>Eintragen!A418</f>
        <v>Abfüllung</v>
      </c>
      <c r="O418" s="15">
        <f>Eintragen!B418</f>
        <v>32000107</v>
      </c>
      <c r="P418" s="15">
        <f>Eintragen!D418</f>
        <v>10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IFERROR(VLOOKUP(Tabelle3[[#This Row],[Artikelnr.]],Kennzahlen!S:U,3,FALSE)*Tabelle3[[#This Row],[Menge]],"0")</f>
        <v>0</v>
      </c>
      <c r="N419" s="11" t="str">
        <f>Eintragen!A419</f>
        <v>Abfüllung</v>
      </c>
      <c r="O419" s="15" t="str">
        <f>Eintragen!B419</f>
        <v>Diverses aus Abfüllung</v>
      </c>
      <c r="P419" s="15">
        <f>Eintragen!D419</f>
        <v>10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IFERROR(VLOOKUP(Tabelle3[[#This Row],[Artikelnr.]],Kennzahlen!S:U,3,FALSE)*Tabelle3[[#This Row],[Menge]],"0")</f>
        <v>0</v>
      </c>
      <c r="N420" s="11" t="str">
        <f>Eintragen!A420</f>
        <v>Abfüllung</v>
      </c>
      <c r="O420" s="15" t="str">
        <f>Eintragen!B420</f>
        <v>Diverses aus Abfüllung</v>
      </c>
      <c r="P420" s="15">
        <f>Eintragen!D420</f>
        <v>10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IFERROR(VLOOKUP(Tabelle3[[#This Row],[Artikelnr.]],Kennzahlen!S:U,3,FALSE)*Tabelle3[[#This Row],[Menge]],"0")</f>
        <v>0</v>
      </c>
      <c r="N421" s="11" t="str">
        <f>Eintragen!A421</f>
        <v>Abfüllung</v>
      </c>
      <c r="O421" s="15" t="str">
        <f>Eintragen!B421</f>
        <v>Diverses aus Abfüllung</v>
      </c>
      <c r="P421" s="15">
        <f>Eintragen!D421</f>
        <v>10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IFERROR(VLOOKUP(Tabelle3[[#This Row],[Artikelnr.]],Kennzahlen!S:U,3,FALSE)*Tabelle3[[#This Row],[Menge]],"0")</f>
        <v>0</v>
      </c>
      <c r="N422" s="11" t="str">
        <f>Eintragen!A422</f>
        <v>Abfüllung</v>
      </c>
      <c r="O422" s="15" t="str">
        <f>Eintragen!B422</f>
        <v>Diverses aus Abfüllung</v>
      </c>
      <c r="P422" s="15">
        <f>Eintragen!D422</f>
        <v>10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IFERROR(VLOOKUP(Tabelle3[[#This Row],[Artikelnr.]],Kennzahlen!S:U,3,FALSE)*Tabelle3[[#This Row],[Menge]],"0")</f>
        <v>0</v>
      </c>
      <c r="N423" s="11" t="str">
        <f>Eintragen!A423</f>
        <v>QM</v>
      </c>
      <c r="O423" s="15" t="str">
        <f>Eintragen!B423</f>
        <v>Diverses QM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12.5</v>
      </c>
      <c r="N424" s="11" t="str">
        <f>Eintragen!A424</f>
        <v>Schmelze</v>
      </c>
      <c r="O424" s="15">
        <f>Eintragen!B424</f>
        <v>29501021</v>
      </c>
      <c r="P424" s="15">
        <f>Eintragen!D424</f>
        <v>12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168.59200000000001</v>
      </c>
      <c r="N425" s="11" t="str">
        <f>Eintragen!A425</f>
        <v>L33</v>
      </c>
      <c r="O425" s="15">
        <f>Eintragen!B425</f>
        <v>49500204</v>
      </c>
      <c r="P425" s="15">
        <f>Eintragen!D425</f>
        <v>12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IFERROR(VLOOKUP(Tabelle3[[#This Row],[Artikelnr.]],Kennzahlen!S:U,3,FALSE)*Tabelle3[[#This Row],[Menge]],"0")</f>
        <v>0</v>
      </c>
      <c r="N426" s="11" t="str">
        <f>Eintragen!A426</f>
        <v>Labor</v>
      </c>
      <c r="O426" s="15" t="str">
        <f>Eintragen!B426</f>
        <v>Laborproben</v>
      </c>
      <c r="P426" s="15">
        <f>Eintragen!D426</f>
        <v>70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262.5</v>
      </c>
      <c r="N427" s="11" t="str">
        <f>Eintragen!A427</f>
        <v>Verkauf</v>
      </c>
      <c r="O427" s="15">
        <f>Eintragen!B427</f>
        <v>29501022</v>
      </c>
      <c r="P427" s="15">
        <f>Eintragen!D427</f>
        <v>12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144.94800000000001</v>
      </c>
      <c r="N428" s="11" t="str">
        <f>Eintragen!A428</f>
        <v>L16</v>
      </c>
      <c r="O428" s="15">
        <f>Eintragen!B428</f>
        <v>49500089</v>
      </c>
      <c r="P428" s="15">
        <f>Eintragen!D428</f>
        <v>12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206.62800000000001</v>
      </c>
      <c r="N429" s="11" t="str">
        <f>Eintragen!A429</f>
        <v>L11</v>
      </c>
      <c r="O429" s="15">
        <f>Eintragen!B429</f>
        <v>49500091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104.342</v>
      </c>
      <c r="N430" s="11" t="str">
        <f>Eintragen!A430</f>
        <v>Verkauf</v>
      </c>
      <c r="O430" s="15">
        <f>Eintragen!B430</f>
        <v>49500143</v>
      </c>
      <c r="P430" s="15">
        <f>Eintragen!D430</f>
        <v>12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IFERROR(VLOOKUP(Tabelle3[[#This Row],[Artikelnr.]],Kennzahlen!S:U,3,FALSE)*Tabelle3[[#This Row],[Menge]],"0")</f>
        <v>0</v>
      </c>
      <c r="N431" s="11" t="str">
        <f>Eintragen!A431</f>
        <v>Verkauf</v>
      </c>
      <c r="O431" s="15">
        <f>Eintragen!B431</f>
        <v>49500092</v>
      </c>
      <c r="P431" s="15">
        <f>Eintragen!D431</f>
        <v>12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IFERROR(VLOOKUP(Tabelle3[[#This Row],[Artikelnr.]],Kennzahlen!S:U,3,FALSE)*Tabelle3[[#This Row],[Menge]],"0")</f>
        <v>0</v>
      </c>
      <c r="N432" s="11" t="str">
        <f>Eintragen!A432</f>
        <v>Abfüllung</v>
      </c>
      <c r="O432" s="15">
        <f>Eintragen!B432</f>
        <v>31000098</v>
      </c>
      <c r="P432" s="15">
        <f>Eintragen!D432</f>
        <v>12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21</v>
      </c>
      <c r="N433" s="11" t="str">
        <f>Eintragen!A433</f>
        <v>L21</v>
      </c>
      <c r="O433" s="15">
        <f>Eintragen!B433</f>
        <v>29501029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18</v>
      </c>
      <c r="N434" s="11" t="str">
        <f>Eintragen!A434</f>
        <v>L21</v>
      </c>
      <c r="O434" s="15">
        <f>Eintragen!B434</f>
        <v>29500952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0.1</v>
      </c>
      <c r="N435" s="11" t="str">
        <f>Eintragen!A435</f>
        <v>L21</v>
      </c>
      <c r="O435" s="15">
        <f>Eintragen!B435</f>
        <v>29500885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1.4E-3</v>
      </c>
      <c r="N436" s="11" t="str">
        <f>Eintragen!A436</f>
        <v>L22</v>
      </c>
      <c r="O436" s="15">
        <f>Eintragen!B436</f>
        <v>29501039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12</v>
      </c>
      <c r="N437" s="11" t="str">
        <f>Eintragen!A437</f>
        <v>L21</v>
      </c>
      <c r="O437" s="15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10.5</v>
      </c>
      <c r="N438" s="11" t="str">
        <f>Eintragen!A438</f>
        <v>L21</v>
      </c>
      <c r="O438" s="15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9</v>
      </c>
      <c r="N439" s="11" t="str">
        <f>Eintragen!A439</f>
        <v>Bu4</v>
      </c>
      <c r="O439" s="15">
        <f>Eintragen!B439</f>
        <v>29501030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3.0000000000000003E-4</v>
      </c>
      <c r="N440" s="11" t="str">
        <f>Eintragen!A440</f>
        <v>L20</v>
      </c>
      <c r="O440" s="15">
        <f>Eintragen!B440</f>
        <v>29501036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0.09</v>
      </c>
      <c r="N441" s="11" t="str">
        <f>Eintragen!A441</f>
        <v>L23</v>
      </c>
      <c r="O441" s="15">
        <f>Eintragen!B441</f>
        <v>29500904</v>
      </c>
      <c r="P441" s="15">
        <f>Eintragen!D441</f>
        <v>61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9</v>
      </c>
      <c r="N442" s="11" t="str">
        <f>Eintragen!A442</f>
        <v>L21</v>
      </c>
      <c r="O442" s="15">
        <f>Eintragen!B442</f>
        <v>29501009</v>
      </c>
      <c r="P442" s="15">
        <f>Eintragen!D442</f>
        <v>61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7.0000000000000007E-2</v>
      </c>
      <c r="N443" s="11" t="str">
        <f>Eintragen!A443</f>
        <v>L20</v>
      </c>
      <c r="O443" s="15">
        <f>Eintragen!B443</f>
        <v>29500913</v>
      </c>
      <c r="P443" s="15">
        <f>Eintragen!D443</f>
        <v>61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BU4</v>
      </c>
      <c r="B444" s="12">
        <f>Eintragen!C607</f>
        <v>12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VLOOKUP(Eintragen!D607,'Liste Gründe'!A:D,2,FALSE)</f>
        <v>keinen Verwendungszweck</v>
      </c>
      <c r="G444" s="13" t="str">
        <f>IF(ISBLANK(Eintragen!F607),VLOOKUP(Tabelle3[[#This Row],[Grund Ziffer]],'Liste Gründe'!A:D,3,FALSE),Eintragen!F607)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6</v>
      </c>
      <c r="N444" s="11" t="str">
        <f>Eintragen!A607</f>
        <v>L22</v>
      </c>
      <c r="O444" s="15">
        <f>Eintragen!B607</f>
        <v>29500482</v>
      </c>
      <c r="P444" s="15">
        <f>Eintragen!D607</f>
        <v>61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BU4</v>
      </c>
      <c r="B445" s="12">
        <f>Eintragen!C752</f>
        <v>11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VLOOKUP(Eintragen!D752,'Liste Gründe'!A:D,2,FALSE)</f>
        <v>keinen Verwendungszweck</v>
      </c>
      <c r="G445" s="13" t="str">
        <f>IF(ISBLANK(Eintragen!F752),VLOOKUP(Tabelle3[[#This Row],[Grund Ziffer]],'Liste Gründe'!A:D,3,FALSE),Eintragen!F752)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5.5</v>
      </c>
      <c r="N445" s="11" t="str">
        <f>Eintragen!A752</f>
        <v>L22</v>
      </c>
      <c r="O445" s="15">
        <f>Eintragen!B752</f>
        <v>29500482</v>
      </c>
      <c r="P445" s="15">
        <f>Eintragen!D752</f>
        <v>61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BU4</v>
      </c>
      <c r="B446" s="12">
        <f>Eintragen!C753</f>
        <v>7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Schwarzer Pfeffer R</v>
      </c>
      <c r="F446" s="11" t="str">
        <f>VLOOKUP(Eintragen!D753,'Liste Gründe'!A:D,2,FALSE)</f>
        <v>keinen Verwendungszweck</v>
      </c>
      <c r="G446" s="13" t="str">
        <f>IF(ISBLANK(Eintragen!F753),VLOOKUP(Tabelle3[[#This Row],[Grund Ziffer]],'Liste Gründe'!A:D,3,FALSE),Eintragen!F753)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3.5</v>
      </c>
      <c r="N446" s="11" t="str">
        <f>Eintragen!A753</f>
        <v>Bu4</v>
      </c>
      <c r="O446" s="15">
        <f>Eintragen!B753</f>
        <v>29500482</v>
      </c>
      <c r="P446" s="15">
        <f>Eintragen!D753</f>
        <v>61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24</v>
      </c>
      <c r="N447" s="11" t="str">
        <f>Eintragen!A447</f>
        <v>Schmelze</v>
      </c>
      <c r="O447" s="15">
        <f>Eintragen!B447</f>
        <v>29500918</v>
      </c>
      <c r="P447" s="15">
        <f>Eintragen!D447</f>
        <v>12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IFERROR(VLOOKUP(Tabelle3[[#This Row],[Artikelnr.]],Kennzahlen!S:U,3,FALSE)*Tabelle3[[#This Row],[Menge]],"0")</f>
        <v>0</v>
      </c>
      <c r="N448" s="11" t="str">
        <f>Eintragen!A448</f>
        <v>Labor</v>
      </c>
      <c r="O448" s="15" t="str">
        <f>Eintragen!B448</f>
        <v>Laborproben</v>
      </c>
      <c r="P448" s="15">
        <f>Eintragen!D448</f>
        <v>70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 t="str">
        <f>IFERROR(VLOOKUP(Tabelle3[[#This Row],[Artikelnr.]],Kennzahlen!S:U,3,FALSE)*Tabelle3[[#This Row],[Menge]],"0")</f>
        <v>0</v>
      </c>
      <c r="N449" s="11" t="str">
        <f>Eintragen!A449</f>
        <v>Bu2</v>
      </c>
      <c r="O449" s="15" t="str">
        <f>Eintragen!B449</f>
        <v>Blöcke</v>
      </c>
      <c r="P449" s="15">
        <f>Eintragen!D449</f>
        <v>12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 t="str">
        <f>IFERROR(VLOOKUP(Tabelle3[[#This Row],[Artikelnr.]],Kennzahlen!S:U,3,FALSE)*Tabelle3[[#This Row],[Menge]],"0")</f>
        <v>0</v>
      </c>
      <c r="N450" s="11" t="str">
        <f>Eintragen!A450</f>
        <v>BU2</v>
      </c>
      <c r="O450" s="15" t="str">
        <f>Eintragen!B450</f>
        <v>Blöcke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787.61370000000011</v>
      </c>
      <c r="N451" s="11" t="str">
        <f>Eintragen!A451</f>
        <v>Schmelze</v>
      </c>
      <c r="O451" s="15">
        <f>Eintragen!B451</f>
        <v>29600013</v>
      </c>
      <c r="P451" s="15">
        <f>Eintragen!D451</f>
        <v>12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106</v>
      </c>
      <c r="N452" s="11" t="str">
        <f>Eintragen!A452</f>
        <v>Schmelze</v>
      </c>
      <c r="O452" s="15">
        <f>Eintragen!B452</f>
        <v>29600011</v>
      </c>
      <c r="P452" s="15">
        <f>Eintragen!D452</f>
        <v>12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IFERROR(VLOOKUP(Tabelle3[[#This Row],[Artikelnr.]],Kennzahlen!S:U,3,FALSE)*Tabelle3[[#This Row],[Menge]],"0")</f>
        <v>0</v>
      </c>
      <c r="N453" s="11" t="str">
        <f>Eintragen!A453</f>
        <v>Räucherei</v>
      </c>
      <c r="O453" s="15">
        <f>Eintragen!B453</f>
        <v>32000074</v>
      </c>
      <c r="P453" s="15">
        <f>Eintragen!D453</f>
        <v>120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IFERROR(VLOOKUP(Tabelle3[[#This Row],[Artikelnr.]],Kennzahlen!S:U,3,FALSE)*Tabelle3[[#This Row],[Menge]],"0")</f>
        <v>0</v>
      </c>
      <c r="N454" s="11" t="str">
        <f>Eintragen!A454</f>
        <v>RWV</v>
      </c>
      <c r="O454" s="15" t="str">
        <f>Eintragen!B454</f>
        <v>Div. Zipfel, Endstücke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24.651699999999998</v>
      </c>
      <c r="N455" s="11" t="str">
        <f>Eintragen!A455</f>
        <v>Verkauf</v>
      </c>
      <c r="O455" s="15">
        <f>Eintragen!B455</f>
        <v>49500185</v>
      </c>
      <c r="P455" s="15">
        <f>Eintragen!D455</f>
        <v>12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63.975000000000001</v>
      </c>
      <c r="N456" s="11" t="str">
        <f>Eintragen!A456</f>
        <v>Verkauf</v>
      </c>
      <c r="O456" s="15">
        <f>Eintragen!B456</f>
        <v>49500185</v>
      </c>
      <c r="P456" s="15">
        <f>Eintragen!D456</f>
        <v>12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45.891399999999997</v>
      </c>
      <c r="N457" s="11" t="str">
        <f>Eintragen!A457</f>
        <v>Verkauf</v>
      </c>
      <c r="O457" s="15">
        <f>Eintragen!B457</f>
        <v>49500188</v>
      </c>
      <c r="P457" s="15">
        <f>Eintragen!D457</f>
        <v>12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24.195599999999999</v>
      </c>
      <c r="N458" s="11" t="str">
        <f>Eintragen!A458</f>
        <v>Verkauf</v>
      </c>
      <c r="O458" s="15">
        <f>Eintragen!B458</f>
        <v>49500213</v>
      </c>
      <c r="P458" s="15">
        <f>Eintragen!D458</f>
        <v>12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60.855599999999995</v>
      </c>
      <c r="N459" s="11" t="str">
        <f>Eintragen!A459</f>
        <v>Verkauf</v>
      </c>
      <c r="O459" s="15">
        <f>Eintragen!B459</f>
        <v>49500214</v>
      </c>
      <c r="P459" s="15">
        <f>Eintragen!D459</f>
        <v>12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13.9308</v>
      </c>
      <c r="N460" s="11" t="str">
        <f>Eintragen!A460</f>
        <v>Verkauf</v>
      </c>
      <c r="O460" s="15">
        <f>Eintragen!B460</f>
        <v>49500215</v>
      </c>
      <c r="P460" s="15">
        <f>Eintragen!D460</f>
        <v>12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28.961399999999998</v>
      </c>
      <c r="N461" s="11" t="str">
        <f>Eintragen!A461</f>
        <v>Verkauf</v>
      </c>
      <c r="O461" s="15">
        <f>Eintragen!B461</f>
        <v>49500215</v>
      </c>
      <c r="P461" s="15">
        <f>Eintragen!D461</f>
        <v>12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101.95739999999999</v>
      </c>
      <c r="N462" s="11" t="str">
        <f>Eintragen!A462</f>
        <v>Verkauf</v>
      </c>
      <c r="O462" s="15">
        <f>Eintragen!B462</f>
        <v>49500216</v>
      </c>
      <c r="P462" s="15">
        <f>Eintragen!D462</f>
        <v>12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148.03019999999998</v>
      </c>
      <c r="N463" s="11" t="str">
        <f>Eintragen!A463</f>
        <v>Verkauf</v>
      </c>
      <c r="O463" s="15">
        <f>Eintragen!B463</f>
        <v>49500216</v>
      </c>
      <c r="P463" s="15">
        <f>Eintragen!D463</f>
        <v>12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58.870799999999996</v>
      </c>
      <c r="N464" s="11" t="str">
        <f>Eintragen!A464</f>
        <v>Verkauf</v>
      </c>
      <c r="O464" s="15">
        <f>Eintragen!B464</f>
        <v>49500218</v>
      </c>
      <c r="P464" s="15">
        <f>Eintragen!D464</f>
        <v>12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97.5</v>
      </c>
      <c r="N465" s="11" t="str">
        <f>Eintragen!A465</f>
        <v>Verkauf</v>
      </c>
      <c r="O465" s="15">
        <f>Eintragen!B465</f>
        <v>29501063</v>
      </c>
      <c r="P465" s="15">
        <f>Eintragen!D465</f>
        <v>12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43.5</v>
      </c>
      <c r="N466" s="11" t="str">
        <f>Eintragen!A466</f>
        <v>Verkauf</v>
      </c>
      <c r="O466" s="15">
        <f>Eintragen!B466</f>
        <v>29501074</v>
      </c>
      <c r="P466" s="15">
        <f>Eintragen!D466</f>
        <v>12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28</v>
      </c>
      <c r="N467" s="11" t="str">
        <f>Eintragen!A467</f>
        <v>Verkauf</v>
      </c>
      <c r="O467" s="15">
        <f>Eintragen!B467</f>
        <v>29501077</v>
      </c>
      <c r="P467" s="15">
        <f>Eintragen!D467</f>
        <v>12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600</v>
      </c>
      <c r="N468" s="11" t="str">
        <f>Eintragen!A468</f>
        <v>Abfüllung</v>
      </c>
      <c r="O468" s="15">
        <f>Eintragen!B468</f>
        <v>29500823</v>
      </c>
      <c r="P468" s="15">
        <f>Eintragen!D468</f>
        <v>22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IFERROR(VLOOKUP(Tabelle3[[#This Row],[Artikelnr.]],Kennzahlen!S:U,3,FALSE)*Tabelle3[[#This Row],[Menge]],"0")</f>
        <v>0</v>
      </c>
      <c r="N469" s="11" t="str">
        <f>Eintragen!A469</f>
        <v>Labor</v>
      </c>
      <c r="O469" s="15" t="str">
        <f>Eintragen!B469</f>
        <v>Laborproben</v>
      </c>
      <c r="P469" s="15">
        <f>Eintragen!D469</f>
        <v>70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IFERROR(VLOOKUP(Tabelle3[[#This Row],[Artikelnr.]],Kennzahlen!S:U,3,FALSE)*Tabelle3[[#This Row],[Menge]],"0")</f>
        <v>0</v>
      </c>
      <c r="N470" s="11" t="str">
        <f>Eintragen!A470</f>
        <v>Labor</v>
      </c>
      <c r="O470" s="15" t="str">
        <f>Eintragen!B470</f>
        <v>Laborproben</v>
      </c>
      <c r="P470" s="15">
        <f>Eintragen!D470</f>
        <v>70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IFERROR(VLOOKUP(Tabelle3[[#This Row],[Artikelnr.]],Kennzahlen!S:U,3,FALSE)*Tabelle3[[#This Row],[Menge]],"0")</f>
        <v>0</v>
      </c>
      <c r="N471" s="11" t="str">
        <f>Eintragen!A471</f>
        <v>Labor</v>
      </c>
      <c r="O471" s="15" t="str">
        <f>Eintragen!B471</f>
        <v>Laborproben</v>
      </c>
      <c r="P471" s="15">
        <f>Eintragen!D471</f>
        <v>70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IFERROR(VLOOKUP(Tabelle3[[#This Row],[Artikelnr.]],Kennzahlen!S:U,3,FALSE)*Tabelle3[[#This Row],[Menge]],"0")</f>
        <v>0</v>
      </c>
      <c r="N472" s="11" t="str">
        <f>Eintragen!A472</f>
        <v>Labor</v>
      </c>
      <c r="O472" s="15" t="str">
        <f>Eintragen!B472</f>
        <v>Laborproben</v>
      </c>
      <c r="P472" s="15">
        <f>Eintragen!D472</f>
        <v>70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IFERROR(VLOOKUP(Tabelle3[[#This Row],[Artikelnr.]],Kennzahlen!S:U,3,FALSE)*Tabelle3[[#This Row],[Menge]],"0")</f>
        <v>0</v>
      </c>
      <c r="N473" s="11" t="str">
        <f>Eintragen!A473</f>
        <v>RWV</v>
      </c>
      <c r="O473" s="15">
        <f>Eintragen!B473</f>
        <v>49500154</v>
      </c>
      <c r="P473" s="15">
        <f>Eintragen!D473</f>
        <v>12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22.5</v>
      </c>
      <c r="N474" s="11" t="str">
        <f>Eintragen!A474</f>
        <v>BU3</v>
      </c>
      <c r="O474" s="15">
        <f>Eintragen!B474</f>
        <v>29500593</v>
      </c>
      <c r="P474" s="15">
        <f>Eintragen!D474</f>
        <v>12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IFERROR(VLOOKUP(Tabelle3[[#This Row],[Artikelnr.]],Kennzahlen!S:U,3,FALSE)*Tabelle3[[#This Row],[Menge]],"0")</f>
        <v>0</v>
      </c>
      <c r="N475" s="11" t="str">
        <f>Eintragen!A475</f>
        <v>Labor</v>
      </c>
      <c r="O475" s="15" t="str">
        <f>Eintragen!B475</f>
        <v>Laborproben</v>
      </c>
      <c r="P475" s="15">
        <f>Eintragen!D475</f>
        <v>70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IFERROR(VLOOKUP(Tabelle3[[#This Row],[Artikelnr.]],Kennzahlen!S:U,3,FALSE)*Tabelle3[[#This Row],[Menge]],"0")</f>
        <v>0</v>
      </c>
      <c r="N476" s="11" t="str">
        <f>Eintragen!A476</f>
        <v>RWV</v>
      </c>
      <c r="O476" s="15" t="str">
        <f>Eintragen!B476</f>
        <v>Div. Zipfel, Endstücke</v>
      </c>
      <c r="P476" s="15">
        <f>Eintragen!D476</f>
        <v>22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0.06</v>
      </c>
      <c r="N477" s="11" t="str">
        <f>Eintragen!A477</f>
        <v>L29</v>
      </c>
      <c r="O477" s="15">
        <f>Eintragen!B477</f>
        <v>29501101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22.5</v>
      </c>
      <c r="N478" s="11" t="str">
        <f>Eintragen!A478</f>
        <v>L18</v>
      </c>
      <c r="O478" s="15">
        <f>Eintragen!B478</f>
        <v>29500594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543.78</v>
      </c>
      <c r="N479" s="11" t="str">
        <f>Eintragen!A479</f>
        <v>Abfüllung</v>
      </c>
      <c r="O479" s="15">
        <f>Eintragen!B479</f>
        <v>49500039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IFERROR(VLOOKUP(Tabelle3[[#This Row],[Artikelnr.]],Kennzahlen!S:U,3,FALSE)*Tabelle3[[#This Row],[Menge]],"0")</f>
        <v>0</v>
      </c>
      <c r="N480" s="11" t="str">
        <f>Eintragen!A480</f>
        <v>Abfüllung</v>
      </c>
      <c r="O480" s="15">
        <f>Eintragen!B480</f>
        <v>23500351</v>
      </c>
      <c r="P480" s="15">
        <f>Eintragen!D480</f>
        <v>22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27</v>
      </c>
      <c r="N481" s="11" t="str">
        <f>Eintragen!A481</f>
        <v>L21</v>
      </c>
      <c r="O481" s="15">
        <f>Eintragen!B481</f>
        <v>29501029</v>
      </c>
      <c r="P481" s="15">
        <f>Eintragen!D481</f>
        <v>61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0.03</v>
      </c>
      <c r="N482" s="11" t="str">
        <f>Eintragen!A482</f>
        <v>L29</v>
      </c>
      <c r="O482" s="15">
        <f>Eintragen!B482</f>
        <v>29500957</v>
      </c>
      <c r="P482" s="15">
        <f>Eintragen!D482</f>
        <v>61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33</v>
      </c>
      <c r="N483" s="11" t="str">
        <f>Eintragen!A483</f>
        <v>Bu4</v>
      </c>
      <c r="O483" s="15">
        <f>Eintragen!B483</f>
        <v>29500952</v>
      </c>
      <c r="P483" s="15">
        <f>Eintragen!D483</f>
        <v>61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30</v>
      </c>
      <c r="N484" s="11" t="str">
        <f>Eintragen!A484</f>
        <v>L21</v>
      </c>
      <c r="O484" s="15">
        <f>Eintragen!B484</f>
        <v>29500952</v>
      </c>
      <c r="P484" s="15">
        <f>Eintragen!D484</f>
        <v>61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30</v>
      </c>
      <c r="N485" s="11" t="str">
        <f>Eintragen!A485</f>
        <v>Bu4</v>
      </c>
      <c r="O485" s="15">
        <f>Eintragen!B485</f>
        <v>29500952</v>
      </c>
      <c r="P485" s="15">
        <f>Eintragen!D485</f>
        <v>61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22.5</v>
      </c>
      <c r="N486" s="11" t="str">
        <f>Eintragen!A486</f>
        <v>Bu4</v>
      </c>
      <c r="O486" s="15">
        <f>Eintragen!B486</f>
        <v>29500952</v>
      </c>
      <c r="P486" s="15">
        <f>Eintragen!D486</f>
        <v>61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0.1</v>
      </c>
      <c r="N487" s="11" t="str">
        <f>Eintragen!A487</f>
        <v>L21</v>
      </c>
      <c r="O487" s="15">
        <f>Eintragen!B487</f>
        <v>29500885</v>
      </c>
      <c r="P487" s="15">
        <f>Eintragen!D487</f>
        <v>61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8.0000000000000004E-4</v>
      </c>
      <c r="N488" s="11" t="str">
        <f>Eintragen!A488</f>
        <v>L22</v>
      </c>
      <c r="O488" s="15">
        <f>Eintragen!B488</f>
        <v>29501028</v>
      </c>
      <c r="P488" s="15">
        <f>Eintragen!D488</f>
        <v>61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8.0000000000000004E-4</v>
      </c>
      <c r="N489" s="11" t="str">
        <f>Eintragen!A489</f>
        <v>L22</v>
      </c>
      <c r="O489" s="15">
        <f>Eintragen!B489</f>
        <v>29501028</v>
      </c>
      <c r="P489" s="15">
        <f>Eintragen!D489</f>
        <v>61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30</v>
      </c>
      <c r="N490" s="11" t="str">
        <f>Eintragen!A490</f>
        <v>L21</v>
      </c>
      <c r="O490" s="15">
        <f>Eintragen!B490</f>
        <v>29500886</v>
      </c>
      <c r="P490" s="15">
        <f>Eintragen!D490</f>
        <v>61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30</v>
      </c>
      <c r="N491" s="11" t="str">
        <f>Eintragen!A491</f>
        <v>L21</v>
      </c>
      <c r="O491" s="15">
        <f>Eintragen!B491</f>
        <v>29500886</v>
      </c>
      <c r="P491" s="15">
        <f>Eintragen!D491</f>
        <v>61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30</v>
      </c>
      <c r="N492" s="11" t="str">
        <f>Eintragen!A492</f>
        <v>L21</v>
      </c>
      <c r="O492" s="15">
        <f>Eintragen!B492</f>
        <v>29500886</v>
      </c>
      <c r="P492" s="15">
        <f>Eintragen!D492</f>
        <v>61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6.0000000000000006E-4</v>
      </c>
      <c r="N493" s="11" t="str">
        <f>Eintragen!A493</f>
        <v>L20</v>
      </c>
      <c r="O493" s="15">
        <f>Eintragen!B493</f>
        <v>29501040</v>
      </c>
      <c r="P493" s="15">
        <f>Eintragen!D493</f>
        <v>61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2.2000000000000001E-3</v>
      </c>
      <c r="N494" s="11" t="str">
        <f>Eintragen!A494</f>
        <v>L22</v>
      </c>
      <c r="O494" s="15">
        <f>Eintragen!B494</f>
        <v>29501039</v>
      </c>
      <c r="P494" s="15">
        <f>Eintragen!D494</f>
        <v>61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22.5</v>
      </c>
      <c r="N495" s="11" t="str">
        <f>Eintragen!A495</f>
        <v>L21</v>
      </c>
      <c r="O495" s="15">
        <f>Eintragen!B495</f>
        <v>29501030</v>
      </c>
      <c r="P495" s="15">
        <f>Eintragen!D495</f>
        <v>61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22.058823529411768</v>
      </c>
      <c r="N496" s="11" t="str">
        <f>Eintragen!A496</f>
        <v>L23</v>
      </c>
      <c r="O496" s="15">
        <f>Eintragen!B496</f>
        <v>29500891</v>
      </c>
      <c r="P496" s="15">
        <f>Eintragen!D496</f>
        <v>61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22.058823529411768</v>
      </c>
      <c r="N497" s="11" t="str">
        <f>Eintragen!A497</f>
        <v>Bu4</v>
      </c>
      <c r="O497" s="15">
        <f>Eintragen!B497</f>
        <v>29500891</v>
      </c>
      <c r="P497" s="15">
        <f>Eintragen!D497</f>
        <v>61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0.06</v>
      </c>
      <c r="N498" s="11" t="str">
        <f>Eintragen!A498</f>
        <v>L23</v>
      </c>
      <c r="O498" s="15">
        <f>Eintragen!B498</f>
        <v>29500900</v>
      </c>
      <c r="P498" s="15">
        <f>Eintragen!D498</f>
        <v>61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0.17</v>
      </c>
      <c r="N499" s="11" t="str">
        <f>Eintragen!A499</f>
        <v>L21</v>
      </c>
      <c r="O499" s="15">
        <f>Eintragen!B499</f>
        <v>29500906</v>
      </c>
      <c r="P499" s="15">
        <f>Eintragen!D499</f>
        <v>61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0.06</v>
      </c>
      <c r="N500" s="11" t="str">
        <f>Eintragen!A500</f>
        <v>L22</v>
      </c>
      <c r="O500" s="15">
        <f>Eintragen!B500</f>
        <v>29500910</v>
      </c>
      <c r="P500" s="15">
        <f>Eintragen!D500</f>
        <v>61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4.5</v>
      </c>
      <c r="N501" s="11" t="str">
        <f>Eintragen!A501</f>
        <v>L21</v>
      </c>
      <c r="O501" s="15">
        <f>Eintragen!B501</f>
        <v>29501009</v>
      </c>
      <c r="P501" s="15">
        <f>Eintragen!D501</f>
        <v>61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BU4</v>
      </c>
      <c r="B502" s="12">
        <f>Eintragen!C1197</f>
        <v>13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4" t="str">
        <f>VLOOKUP(Eintragen!D1197,'Liste Gründe'!A:D,2,FALSE)</f>
        <v>Schimmel</v>
      </c>
      <c r="G502" s="13" t="str">
        <f>IF(ISBLANK(Eintragen!F1197),VLOOKUP(Tabelle3[[#This Row],[Grund Ziffer]],'Liste Gründe'!A:D,3,FALSE),Eintragen!F1197)</f>
        <v>Schimmel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6.5</v>
      </c>
      <c r="N502" s="14" t="str">
        <f>Eintragen!A1197</f>
        <v>BU4</v>
      </c>
      <c r="O502" s="16">
        <f>Eintragen!B1197</f>
        <v>29500482</v>
      </c>
      <c r="P502" s="16">
        <f>Eintragen!D1197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BU4</v>
      </c>
      <c r="B503" s="12">
        <f>Eintragen!C1195</f>
        <v>66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VOS-ABS ENTSORGUNG</v>
      </c>
      <c r="F503" s="14" t="str">
        <f>VLOOKUP(Eintragen!D1195,'Liste Gründe'!A:D,2,FALSE)</f>
        <v>Schimmel</v>
      </c>
      <c r="G503" s="13" t="str">
        <f>IF(ISBLANK(Eintragen!F1195),VLOOKUP(Tabelle3[[#This Row],[Grund Ziffer]],'Liste Gründe'!A:D,3,FALSE),Eintragen!F1195)</f>
        <v>Schimmel</v>
      </c>
      <c r="H503" s="11" t="str">
        <f>IF(ISBLANK(Tabelle1[[#This Row],[noch genauer]]),"-",Tabelle1[[#This Row],[noch genauer]])</f>
        <v>keinen Verwendungszweck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0.66</v>
      </c>
      <c r="N503" s="14" t="str">
        <f>Eintragen!A1195</f>
        <v>BU4</v>
      </c>
      <c r="O503" s="16">
        <f>Eintragen!B1195</f>
        <v>29500917</v>
      </c>
      <c r="P503" s="16">
        <f>Eintragen!D1195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IFERROR(VLOOKUP(Tabelle3[[#This Row],[Artikelnr.]],Kennzahlen!S:U,3,FALSE)*Tabelle3[[#This Row],[Menge]],"0")</f>
        <v>0</v>
      </c>
      <c r="N504" s="11" t="str">
        <f>Eintragen!A504</f>
        <v>Abfüllung</v>
      </c>
      <c r="O504" s="15" t="str">
        <f>Eintragen!B504</f>
        <v>Diverses aus Abfüllung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IFERROR(VLOOKUP(Tabelle3[[#This Row],[Artikelnr.]],Kennzahlen!S:U,3,FALSE)*Tabelle3[[#This Row],[Menge]],"0")</f>
        <v>0</v>
      </c>
      <c r="N505" s="11" t="str">
        <f>Eintragen!A505</f>
        <v>Abfüllung</v>
      </c>
      <c r="O505" s="15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IFERROR(VLOOKUP(Tabelle3[[#This Row],[Artikelnr.]],Kennzahlen!S:U,3,FALSE)*Tabelle3[[#This Row],[Menge]],"0")</f>
        <v>0</v>
      </c>
      <c r="N506" s="11" t="str">
        <f>Eintragen!A506</f>
        <v>Abfüllung</v>
      </c>
      <c r="O506" s="15" t="str">
        <f>Eintragen!B506</f>
        <v>Diverses aus Abfüllung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IFERROR(VLOOKUP(Tabelle3[[#This Row],[Artikelnr.]],Kennzahlen!S:U,3,FALSE)*Tabelle3[[#This Row],[Menge]],"0")</f>
        <v>0</v>
      </c>
      <c r="N507" s="11" t="str">
        <f>Eintragen!A507</f>
        <v>Abfüllung</v>
      </c>
      <c r="O507" s="15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IFERROR(VLOOKUP(Tabelle3[[#This Row],[Artikelnr.]],Kennzahlen!S:U,3,FALSE)*Tabelle3[[#This Row],[Menge]],"0")</f>
        <v>0</v>
      </c>
      <c r="N508" s="11" t="str">
        <f>Eintragen!A508</f>
        <v>Abfüllung</v>
      </c>
      <c r="O508" s="15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IFERROR(VLOOKUP(Tabelle3[[#This Row],[Artikelnr.]],Kennzahlen!S:U,3,FALSE)*Tabelle3[[#This Row],[Menge]],"0")</f>
        <v>0</v>
      </c>
      <c r="N509" s="11" t="str">
        <f>Eintragen!A509</f>
        <v>Abfüllung</v>
      </c>
      <c r="O509" s="15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IFERROR(VLOOKUP(Tabelle3[[#This Row],[Artikelnr.]],Kennzahlen!S:U,3,FALSE)*Tabelle3[[#This Row],[Menge]],"0")</f>
        <v>0</v>
      </c>
      <c r="N510" s="11" t="str">
        <f>Eintragen!A510</f>
        <v>Abfüllung</v>
      </c>
      <c r="O510" s="15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IFERROR(VLOOKUP(Tabelle3[[#This Row],[Artikelnr.]],Kennzahlen!S:U,3,FALSE)*Tabelle3[[#This Row],[Menge]],"0")</f>
        <v>0</v>
      </c>
      <c r="N511" s="11" t="str">
        <f>Eintragen!A511</f>
        <v>Abfüllung</v>
      </c>
      <c r="O511" s="15">
        <f>Eintragen!B511</f>
        <v>32000106</v>
      </c>
      <c r="P511" s="15">
        <f>Eintragen!D511</f>
        <v>10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IFERROR(VLOOKUP(Tabelle3[[#This Row],[Artikelnr.]],Kennzahlen!S:U,3,FALSE)*Tabelle3[[#This Row],[Menge]],"0")</f>
        <v>0</v>
      </c>
      <c r="N512" s="11" t="str">
        <f>Eintragen!A512</f>
        <v>Abfüllung</v>
      </c>
      <c r="O512" s="15">
        <f>Eintragen!B512</f>
        <v>32000106</v>
      </c>
      <c r="P512" s="15">
        <f>Eintragen!D512</f>
        <v>10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IFERROR(VLOOKUP(Tabelle3[[#This Row],[Artikelnr.]],Kennzahlen!S:U,3,FALSE)*Tabelle3[[#This Row],[Menge]],"0")</f>
        <v>0</v>
      </c>
      <c r="N513" s="11" t="str">
        <f>Eintragen!A513</f>
        <v>Abfüllung</v>
      </c>
      <c r="O513" s="15">
        <f>Eintragen!B513</f>
        <v>31000207</v>
      </c>
      <c r="P513" s="15">
        <f>Eintragen!D513</f>
        <v>10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IFERROR(VLOOKUP(Tabelle3[[#This Row],[Artikelnr.]],Kennzahlen!S:U,3,FALSE)*Tabelle3[[#This Row],[Menge]],"0")</f>
        <v>0</v>
      </c>
      <c r="N514" s="11" t="str">
        <f>Eintragen!A514</f>
        <v>Abfüllung</v>
      </c>
      <c r="O514" s="15">
        <f>Eintragen!B514</f>
        <v>31000084</v>
      </c>
      <c r="P514" s="15">
        <f>Eintragen!D514</f>
        <v>10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1" t="str">
        <f>Eintragen!A515</f>
        <v>L16</v>
      </c>
      <c r="O515" s="15" t="str">
        <f>Eintragen!B515</f>
        <v>Div. Zipfel, Endstücke</v>
      </c>
      <c r="P515" s="15">
        <f>Eintragen!D515</f>
        <v>10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1" t="str">
        <f>Eintragen!A516</f>
        <v>L16</v>
      </c>
      <c r="O516" s="15" t="str">
        <f>Eintragen!B516</f>
        <v>RW Natur</v>
      </c>
      <c r="P516" s="15">
        <f>Eintragen!D516</f>
        <v>10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1" t="str">
        <f>Eintragen!A517</f>
        <v>Abfüllung</v>
      </c>
      <c r="O517" s="15" t="str">
        <f>Eintragen!B517</f>
        <v>Diverses</v>
      </c>
      <c r="P517" s="15">
        <f>Eintragen!D517</f>
        <v>10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1" t="str">
        <f>Eintragen!A518</f>
        <v>QM</v>
      </c>
      <c r="O518" s="15" t="str">
        <f>Eintragen!B518</f>
        <v>Diverses QM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1" t="str">
        <f>Eintragen!A519</f>
        <v>QM</v>
      </c>
      <c r="O519" s="15" t="str">
        <f>Eintragen!B519</f>
        <v>Diverses QM</v>
      </c>
      <c r="P519" s="15">
        <f>Eintragen!D519</f>
        <v>70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IFERROR(VLOOKUP(Tabelle3[[#This Row],[Artikelnr.]],Kennzahlen!S:U,3,FALSE)*Tabelle3[[#This Row],[Menge]],"0")</f>
        <v>0</v>
      </c>
      <c r="N520" s="11" t="str">
        <f>Eintragen!A520</f>
        <v>Verkauf</v>
      </c>
      <c r="O520" s="15" t="str">
        <f>Eintragen!B520</f>
        <v>Diverses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7.5</v>
      </c>
      <c r="N521" s="11" t="str">
        <f>Eintragen!A521</f>
        <v>L11</v>
      </c>
      <c r="O521" s="15">
        <f>Eintragen!B521</f>
        <v>29500613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12</v>
      </c>
      <c r="N522" s="11" t="str">
        <f>Eintragen!A522</f>
        <v>Verkauf</v>
      </c>
      <c r="O522" s="15">
        <f>Eintragen!B522</f>
        <v>29501063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IFERROR(VLOOKUP(Tabelle3[[#This Row],[Artikelnr.]],Kennzahlen!S:U,3,FALSE)*Tabelle3[[#This Row],[Menge]],"0")</f>
        <v>0</v>
      </c>
      <c r="N523" s="11" t="str">
        <f>Eintragen!A523</f>
        <v>Labor</v>
      </c>
      <c r="O523" s="15" t="str">
        <f>Eintragen!B523</f>
        <v>Laborproben</v>
      </c>
      <c r="P523" s="15">
        <f>Eintragen!D523</f>
        <v>70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IFERROR(VLOOKUP(Tabelle3[[#This Row],[Artikelnr.]],Kennzahlen!S:U,3,FALSE)*Tabelle3[[#This Row],[Menge]],"0")</f>
        <v>0</v>
      </c>
      <c r="N524" s="11" t="str">
        <f>Eintragen!A524</f>
        <v>labor</v>
      </c>
      <c r="O524" s="15" t="str">
        <f>Eintragen!B524</f>
        <v>Laborproben</v>
      </c>
      <c r="P524" s="15">
        <f>Eintragen!D524</f>
        <v>70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IFERROR(VLOOKUP(Tabelle3[[#This Row],[Artikelnr.]],Kennzahlen!S:U,3,FALSE)*Tabelle3[[#This Row],[Menge]],"0")</f>
        <v>0</v>
      </c>
      <c r="N525" s="11" t="str">
        <f>Eintragen!A525</f>
        <v>RWV</v>
      </c>
      <c r="O525" s="15" t="str">
        <f>Eintragen!B525</f>
        <v>Diverses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0.28000000000000003</v>
      </c>
      <c r="N526" s="11" t="str">
        <f>Eintragen!A526</f>
        <v>L21</v>
      </c>
      <c r="O526" s="15">
        <f>Eintragen!B526</f>
        <v>29500885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30</v>
      </c>
      <c r="N527" s="11" t="str">
        <f>Eintragen!A527</f>
        <v>L21</v>
      </c>
      <c r="O527" s="15">
        <f>Eintragen!B527</f>
        <v>29500886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4.0000000000000001E-3</v>
      </c>
      <c r="N528" s="11" t="str">
        <f>Eintragen!A528</f>
        <v>L22</v>
      </c>
      <c r="O528" s="15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1.7000000000000001E-3</v>
      </c>
      <c r="N529" s="11" t="str">
        <f>Eintragen!A529</f>
        <v>L22</v>
      </c>
      <c r="O529" s="15">
        <f>Eintragen!B529</f>
        <v>29501039</v>
      </c>
      <c r="P529" s="15">
        <f>Eintragen!D529</f>
        <v>61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0.25</v>
      </c>
      <c r="N530" s="11" t="str">
        <f>Eintragen!A530</f>
        <v>L21</v>
      </c>
      <c r="O530" s="15">
        <f>Eintragen!B530</f>
        <v>29500906</v>
      </c>
      <c r="P530" s="15">
        <f>Eintragen!D530</f>
        <v>61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0.19</v>
      </c>
      <c r="N531" s="11" t="str">
        <f>Eintragen!A531</f>
        <v>L21</v>
      </c>
      <c r="O531" s="15">
        <f>Eintragen!B531</f>
        <v>29500906</v>
      </c>
      <c r="P531" s="15">
        <f>Eintragen!D531</f>
        <v>61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0.41000000000000003</v>
      </c>
      <c r="N532" s="11" t="str">
        <f>Eintragen!A532</f>
        <v>L22</v>
      </c>
      <c r="O532" s="15">
        <f>Eintragen!B532</f>
        <v>29500910</v>
      </c>
      <c r="P532" s="15">
        <f>Eintragen!D532</f>
        <v>61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0.18</v>
      </c>
      <c r="N533" s="11" t="str">
        <f>Eintragen!A533</f>
        <v>L20</v>
      </c>
      <c r="O533" s="15">
        <f>Eintragen!B533</f>
        <v>29500913</v>
      </c>
      <c r="P533" s="15">
        <f>Eintragen!D533</f>
        <v>61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1" t="str">
        <f>Eintragen!A534</f>
        <v>Abfüllung</v>
      </c>
      <c r="O534" s="15" t="str">
        <f>Eintragen!B534</f>
        <v>Muster</v>
      </c>
      <c r="P534" s="15">
        <f>Eintragen!D534</f>
        <v>70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1" t="str">
        <f>Eintragen!A535</f>
        <v>Abfüllung</v>
      </c>
      <c r="O535" s="15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1" t="str">
        <f>Eintragen!A536</f>
        <v>Abfüllung</v>
      </c>
      <c r="O536" s="15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1" t="str">
        <f>Eintragen!A537</f>
        <v>Abfüllung</v>
      </c>
      <c r="O537" s="15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1" t="str">
        <f>Eintragen!A538</f>
        <v>Abfüllung</v>
      </c>
      <c r="O538" s="15" t="str">
        <f>Eintragen!B538</f>
        <v>Diverses aus Abfüllung</v>
      </c>
      <c r="P538" s="15">
        <f>Eintragen!D538</f>
        <v>10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1" t="str">
        <f>Eintragen!A539</f>
        <v>Strudelline</v>
      </c>
      <c r="O539" s="15" t="str">
        <f>Eintragen!B539</f>
        <v>Diverses</v>
      </c>
      <c r="P539" s="15">
        <f>Eintragen!D539</f>
        <v>10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1" t="str">
        <f>Eintragen!A540</f>
        <v>Abfüllung</v>
      </c>
      <c r="O540" s="15">
        <f>Eintragen!B540</f>
        <v>32000065</v>
      </c>
      <c r="P540" s="15">
        <f>Eintragen!D540</f>
        <v>10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IFERROR(VLOOKUP(Tabelle3[[#This Row],[Artikelnr.]],Kennzahlen!S:U,3,FALSE)*Tabelle3[[#This Row],[Menge]],"0")</f>
        <v>0</v>
      </c>
      <c r="N541" s="11" t="str">
        <f>Eintragen!A541</f>
        <v>Abfüllung</v>
      </c>
      <c r="O541" s="15">
        <f>Eintragen!B541</f>
        <v>31000084</v>
      </c>
      <c r="P541" s="15">
        <f>Eintragen!D541</f>
        <v>10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1" t="str">
        <f>Eintragen!A542</f>
        <v>Abfüllung</v>
      </c>
      <c r="O542" s="15">
        <f>Eintragen!B542</f>
        <v>32000049</v>
      </c>
      <c r="P542" s="15">
        <f>Eintragen!D542</f>
        <v>10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IFERROR(VLOOKUP(Tabelle3[[#This Row],[Artikelnr.]],Kennzahlen!S:U,3,FALSE)*Tabelle3[[#This Row],[Menge]],"0")</f>
        <v>0</v>
      </c>
      <c r="N543" s="11" t="str">
        <f>Eintragen!A543</f>
        <v>Labor</v>
      </c>
      <c r="O543" s="15" t="str">
        <f>Eintragen!B543</f>
        <v>Laborproben</v>
      </c>
      <c r="P543" s="15">
        <f>Eintragen!D543</f>
        <v>70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IFERROR(VLOOKUP(Tabelle3[[#This Row],[Artikelnr.]],Kennzahlen!S:U,3,FALSE)*Tabelle3[[#This Row],[Menge]],"0")</f>
        <v>0</v>
      </c>
      <c r="N544" s="11" t="str">
        <f>Eintragen!A544</f>
        <v>BU2</v>
      </c>
      <c r="O544" s="15" t="str">
        <f>Eintragen!B544</f>
        <v>Blöcke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IFERROR(VLOOKUP(Tabelle3[[#This Row],[Artikelnr.]],Kennzahlen!S:U,3,FALSE)*Tabelle3[[#This Row],[Menge]],"0")</f>
        <v>0</v>
      </c>
      <c r="N545" s="11" t="str">
        <f>Eintragen!A545</f>
        <v>BU2</v>
      </c>
      <c r="O545" s="15" t="str">
        <f>Eintragen!B545</f>
        <v>Blöcke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IFERROR(VLOOKUP(Tabelle3[[#This Row],[Artikelnr.]],Kennzahlen!S:U,3,FALSE)*Tabelle3[[#This Row],[Menge]],"0")</f>
        <v>0</v>
      </c>
      <c r="N546" s="11" t="str">
        <f>Eintragen!A546</f>
        <v>BU2</v>
      </c>
      <c r="O546" s="15" t="str">
        <f>Eintragen!B546</f>
        <v>Blöcke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160</v>
      </c>
      <c r="N547" s="11" t="str">
        <f>Eintragen!A547</f>
        <v>Schmelze</v>
      </c>
      <c r="O547" s="15">
        <f>Eintragen!B547</f>
        <v>29600002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10</v>
      </c>
      <c r="N548" s="11" t="str">
        <f>Eintragen!A548</f>
        <v>Schmelze</v>
      </c>
      <c r="O548" s="15">
        <f>Eintragen!B548</f>
        <v>29500929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IFERROR(VLOOKUP(Tabelle3[[#This Row],[Artikelnr.]],Kennzahlen!S:U,3,FALSE)*Tabelle3[[#This Row],[Menge]],"0")</f>
        <v>0</v>
      </c>
      <c r="N549" s="11" t="str">
        <f>Eintragen!A549</f>
        <v>labor</v>
      </c>
      <c r="O549" s="15" t="str">
        <f>Eintragen!B549</f>
        <v>Laborproben</v>
      </c>
      <c r="P549" s="15">
        <f>Eintragen!D549</f>
        <v>70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IFERROR(VLOOKUP(Tabelle3[[#This Row],[Artikelnr.]],Kennzahlen!S:U,3,FALSE)*Tabelle3[[#This Row],[Menge]],"0")</f>
        <v>0</v>
      </c>
      <c r="N550" s="11" t="str">
        <f>Eintragen!A550</f>
        <v>RWV</v>
      </c>
      <c r="O550" s="15" t="str">
        <f>Eintragen!B550</f>
        <v>Div. Zipfel, Endstücke</v>
      </c>
      <c r="P550" s="15">
        <f>Eintragen!D550</f>
        <v>22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IFERROR(VLOOKUP(Tabelle3[[#This Row],[Artikelnr.]],Kennzahlen!S:U,3,FALSE)*Tabelle3[[#This Row],[Menge]],"0")</f>
        <v>0</v>
      </c>
      <c r="N551" s="11" t="str">
        <f>Eintragen!A551</f>
        <v>L9</v>
      </c>
      <c r="O551" s="15" t="str">
        <f>Eintragen!B551</f>
        <v>gemischte Räucherstücke</v>
      </c>
      <c r="P551" s="15">
        <f>Eintragen!D551</f>
        <v>10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IFERROR(VLOOKUP(Tabelle3[[#This Row],[Artikelnr.]],Kennzahlen!S:U,3,FALSE)*Tabelle3[[#This Row],[Menge]],"0")</f>
        <v>0</v>
      </c>
      <c r="N552" s="11" t="str">
        <f>Eintragen!A552</f>
        <v>Labor</v>
      </c>
      <c r="O552" s="15" t="str">
        <f>Eintragen!B552</f>
        <v>Laborproben</v>
      </c>
      <c r="P552" s="15">
        <f>Eintragen!D552</f>
        <v>70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IFERROR(VLOOKUP(Tabelle3[[#This Row],[Artikelnr.]],Kennzahlen!S:U,3,FALSE)*Tabelle3[[#This Row],[Menge]],"0")</f>
        <v>0</v>
      </c>
      <c r="N553" s="11" t="str">
        <f>Eintragen!A553</f>
        <v>Labor</v>
      </c>
      <c r="O553" s="15" t="str">
        <f>Eintragen!B553</f>
        <v>Laborproben</v>
      </c>
      <c r="P553" s="15">
        <f>Eintragen!D553</f>
        <v>70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IFERROR(VLOOKUP(Tabelle3[[#This Row],[Artikelnr.]],Kennzahlen!S:U,3,FALSE)*Tabelle3[[#This Row],[Menge]],"0")</f>
        <v>0</v>
      </c>
      <c r="N554" s="11" t="str">
        <f>Eintragen!A554</f>
        <v>L1</v>
      </c>
      <c r="O554" s="15">
        <f>Eintragen!B554</f>
        <v>29500776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306</v>
      </c>
      <c r="N555" s="11" t="str">
        <f>Eintragen!A555</f>
        <v>Retoure</v>
      </c>
      <c r="O555" s="15">
        <f>Eintragen!B555</f>
        <v>29600002</v>
      </c>
      <c r="P555" s="15">
        <f>Eintragen!D555</f>
        <v>22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218.08600000000001</v>
      </c>
      <c r="N556" s="11" t="str">
        <f>Eintragen!A556</f>
        <v>L18</v>
      </c>
      <c r="O556" s="15">
        <f>Eintragen!B556</f>
        <v>29500754</v>
      </c>
      <c r="P556" s="15">
        <f>Eintragen!D556</f>
        <v>12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IFERROR(VLOOKUP(Tabelle3[[#This Row],[Artikelnr.]],Kennzahlen!S:U,3,FALSE)*Tabelle3[[#This Row],[Menge]],"0")</f>
        <v>0</v>
      </c>
      <c r="N557" s="11" t="str">
        <f>Eintragen!A557</f>
        <v>WVP</v>
      </c>
      <c r="O557" s="15" t="str">
        <f>Eintragen!B557</f>
        <v>Reste Zipfel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0.02</v>
      </c>
      <c r="N558" s="11" t="str">
        <f>Eintragen!A558</f>
        <v>L29</v>
      </c>
      <c r="O558" s="15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0.02</v>
      </c>
      <c r="N559" s="11" t="str">
        <f>Eintragen!A559</f>
        <v>Bu4</v>
      </c>
      <c r="O559" s="15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0.01</v>
      </c>
      <c r="N560" s="11" t="str">
        <f>Eintragen!A560</f>
        <v>Bu4</v>
      </c>
      <c r="O560" s="15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4.0000000000000001E-3</v>
      </c>
      <c r="N561" s="11" t="str">
        <f>Eintragen!A561</f>
        <v>L22</v>
      </c>
      <c r="O561" s="15">
        <f>Eintragen!B561</f>
        <v>29501039</v>
      </c>
      <c r="P561" s="15">
        <f>Eintragen!D561</f>
        <v>61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0.16</v>
      </c>
      <c r="N562" s="11" t="str">
        <f>Eintragen!A562</f>
        <v>L23</v>
      </c>
      <c r="O562" s="15">
        <f>Eintragen!B562</f>
        <v>29500900</v>
      </c>
      <c r="P562" s="15">
        <f>Eintragen!D562</f>
        <v>61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IFERROR(VLOOKUP(Tabelle3[[#This Row],[Artikelnr.]],Kennzahlen!S:U,3,FALSE)*Tabelle3[[#This Row],[Menge]],"0")</f>
        <v>0</v>
      </c>
      <c r="N563" s="11" t="str">
        <f>Eintragen!A563</f>
        <v>Abfüllung</v>
      </c>
      <c r="O563" s="15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IFERROR(VLOOKUP(Tabelle3[[#This Row],[Artikelnr.]],Kennzahlen!S:U,3,FALSE)*Tabelle3[[#This Row],[Menge]],"0")</f>
        <v>0</v>
      </c>
      <c r="N564" s="11" t="str">
        <f>Eintragen!A564</f>
        <v>Abfüllung</v>
      </c>
      <c r="O564" s="15">
        <f>Eintragen!B564</f>
        <v>32000107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IFERROR(VLOOKUP(Tabelle3[[#This Row],[Artikelnr.]],Kennzahlen!S:U,3,FALSE)*Tabelle3[[#This Row],[Menge]],"0")</f>
        <v>0</v>
      </c>
      <c r="N565" s="11" t="str">
        <f>Eintragen!A565</f>
        <v>L16</v>
      </c>
      <c r="O565" s="15" t="str">
        <f>Eintragen!B565</f>
        <v>Diverses</v>
      </c>
      <c r="P565" s="15">
        <f>Eintragen!D565</f>
        <v>10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IFERROR(VLOOKUP(Tabelle3[[#This Row],[Artikelnr.]],Kennzahlen!S:U,3,FALSE)*Tabelle3[[#This Row],[Menge]],"0")</f>
        <v>0</v>
      </c>
      <c r="N566" s="11" t="str">
        <f>Eintragen!A566</f>
        <v>Abfüllung</v>
      </c>
      <c r="O566" s="15" t="str">
        <f>Eintragen!B566</f>
        <v>Diverses aus Abfüllung</v>
      </c>
      <c r="P566" s="15">
        <f>Eintragen!D566</f>
        <v>10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IFERROR(VLOOKUP(Tabelle3[[#This Row],[Artikelnr.]],Kennzahlen!S:U,3,FALSE)*Tabelle3[[#This Row],[Menge]],"0")</f>
        <v>0</v>
      </c>
      <c r="N567" s="11" t="str">
        <f>Eintragen!A567</f>
        <v>Abfüllung</v>
      </c>
      <c r="O567" s="15" t="str">
        <f>Eintragen!B567</f>
        <v>Diverses aus Abfüllung</v>
      </c>
      <c r="P567" s="15">
        <f>Eintragen!D567</f>
        <v>10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IFERROR(VLOOKUP(Tabelle3[[#This Row],[Artikelnr.]],Kennzahlen!S:U,3,FALSE)*Tabelle3[[#This Row],[Menge]],"0")</f>
        <v>0</v>
      </c>
      <c r="N568" s="11" t="str">
        <f>Eintragen!A568</f>
        <v>L31</v>
      </c>
      <c r="O568" s="15" t="str">
        <f>Eintragen!B568</f>
        <v>Diverses</v>
      </c>
      <c r="P568" s="15">
        <f>Eintragen!D568</f>
        <v>10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IFERROR(VLOOKUP(Tabelle3[[#This Row],[Artikelnr.]],Kennzahlen!S:U,3,FALSE)*Tabelle3[[#This Row],[Menge]],"0")</f>
        <v>0</v>
      </c>
      <c r="N569" s="11" t="str">
        <f>Eintragen!A569</f>
        <v>QM</v>
      </c>
      <c r="O569" s="15" t="str">
        <f>Eintragen!B569</f>
        <v>Diverses QM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IFERROR(VLOOKUP(Tabelle3[[#This Row],[Artikelnr.]],Kennzahlen!S:U,3,FALSE)*Tabelle3[[#This Row],[Menge]],"0")</f>
        <v>0</v>
      </c>
      <c r="N570" s="11" t="str">
        <f>Eintragen!A570</f>
        <v>QM</v>
      </c>
      <c r="O570" s="15" t="str">
        <f>Eintragen!B570</f>
        <v>Diverses QM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151.00020000000001</v>
      </c>
      <c r="N571" s="11" t="str">
        <f>Eintragen!A571</f>
        <v>Schmelze</v>
      </c>
      <c r="O571" s="15">
        <f>Eintragen!B571</f>
        <v>29600027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 t="str">
        <f>IFERROR(VLOOKUP(Tabelle3[[#This Row],[Artikelnr.]],Kennzahlen!S:U,3,FALSE)*Tabelle3[[#This Row],[Menge]],"0")</f>
        <v>0</v>
      </c>
      <c r="N572" s="11" t="str">
        <f>Eintragen!A572</f>
        <v>BU2</v>
      </c>
      <c r="O572" s="15" t="str">
        <f>Eintragen!B572</f>
        <v>Diverses</v>
      </c>
      <c r="P572" s="15">
        <f>Eintragen!D572</f>
        <v>10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2"/>
        <v>37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 t="str">
        <f>IFERROR(VLOOKUP(Tabelle3[[#This Row],[Artikelnr.]],Kennzahlen!S:U,3,FALSE)*Tabelle3[[#This Row],[Menge]],"0")</f>
        <v>0</v>
      </c>
      <c r="N573" s="11" t="str">
        <f>Eintragen!A573</f>
        <v>L9</v>
      </c>
      <c r="O573" s="15" t="str">
        <f>Eintragen!B573</f>
        <v>Div. Zipfel, Endstücke</v>
      </c>
      <c r="P573" s="15">
        <f>Eintragen!D573</f>
        <v>10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IFERROR(VLOOKUP(Tabelle3[[#This Row],[Artikelnr.]],Kennzahlen!S:U,3,FALSE)*Tabelle3[[#This Row],[Menge]],"0")</f>
        <v>0</v>
      </c>
      <c r="N574" s="11" t="str">
        <f>Eintragen!A574</f>
        <v>Labor</v>
      </c>
      <c r="O574" s="15" t="str">
        <f>Eintragen!B574</f>
        <v>Laborproben</v>
      </c>
      <c r="P574" s="15">
        <f>Eintragen!D574</f>
        <v>70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 t="str">
        <f>IFERROR(VLOOKUP(Tabelle3[[#This Row],[Artikelnr.]],Kennzahlen!S:U,3,FALSE)*Tabelle3[[#This Row],[Menge]],"0")</f>
        <v>0</v>
      </c>
      <c r="N575" s="11" t="str">
        <f>Eintragen!A575</f>
        <v>Schmelze</v>
      </c>
      <c r="O575" s="15">
        <f>Eintragen!B575</f>
        <v>29500930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0.6</v>
      </c>
      <c r="N576" s="11" t="str">
        <f>Eintragen!A576</f>
        <v>RWV</v>
      </c>
      <c r="O576" s="15">
        <f>Eintragen!B576</f>
        <v>29500917</v>
      </c>
      <c r="P576" s="15">
        <f>Eintragen!D576</f>
        <v>22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2"/>
        <v>39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 t="str">
        <f>IFERROR(VLOOKUP(Tabelle3[[#This Row],[Artikelnr.]],Kennzahlen!S:U,3,FALSE)*Tabelle3[[#This Row],[Menge]],"0")</f>
        <v>0</v>
      </c>
      <c r="N577" s="11" t="str">
        <f>Eintragen!A577</f>
        <v>L9</v>
      </c>
      <c r="O577" s="15" t="str">
        <f>Eintragen!B577</f>
        <v>gemischte Räucherstücke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181.25</v>
      </c>
      <c r="N578" s="11" t="str">
        <f>Eintragen!A578</f>
        <v>Verkauf</v>
      </c>
      <c r="O578" s="15">
        <f>Eintragen!B578</f>
        <v>29501063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204.5</v>
      </c>
      <c r="N579" s="11" t="str">
        <f>Eintragen!A579</f>
        <v>Verkauf</v>
      </c>
      <c r="O579" s="15">
        <f>Eintragen!B579</f>
        <v>29501078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IFERROR(VLOOKUP(Tabelle3[[#This Row],[Artikelnr.]],Kennzahlen!S:U,3,FALSE)*Tabelle3[[#This Row],[Menge]],"0")</f>
        <v>0</v>
      </c>
      <c r="N580" s="11" t="str">
        <f>Eintragen!A580</f>
        <v>Verkauf</v>
      </c>
      <c r="O580" s="15" t="str">
        <f>Eintragen!B580</f>
        <v>Div. Zipfel, Endstücke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1" t="str">
        <f>Eintragen!A581</f>
        <v>Labor</v>
      </c>
      <c r="O581" s="15" t="str">
        <f>Eintragen!B581</f>
        <v>Laborproben</v>
      </c>
      <c r="P581" s="15">
        <f>Eintragen!D581</f>
        <v>70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1" t="str">
        <f>Eintragen!A582</f>
        <v>Abfüllung</v>
      </c>
      <c r="O582" s="15">
        <f>Eintragen!B582</f>
        <v>32000066</v>
      </c>
      <c r="P582" s="15">
        <f>Eintragen!D582</f>
        <v>22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1" t="str">
        <f>Eintragen!A583</f>
        <v>Labor</v>
      </c>
      <c r="O583" s="15" t="str">
        <f>Eintragen!B583</f>
        <v>Laborproben</v>
      </c>
      <c r="P583" s="15">
        <f>Eintragen!D583</f>
        <v>70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1" t="str">
        <f>Eintragen!A584</f>
        <v>WVP</v>
      </c>
      <c r="O584" s="15" t="str">
        <f>Eintragen!B584</f>
        <v>Reste Zipfel</v>
      </c>
      <c r="P584" s="15">
        <f>Eintragen!D584</f>
        <v>61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1" t="str">
        <f>Eintragen!A585</f>
        <v>L9</v>
      </c>
      <c r="O585" s="15" t="str">
        <f>Eintragen!B585</f>
        <v>gemischte Räucherstücke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37.5</v>
      </c>
      <c r="N586" s="11" t="str">
        <f>Eintragen!A586</f>
        <v>L21</v>
      </c>
      <c r="O586" s="15">
        <f>Eintragen!B586</f>
        <v>29501029</v>
      </c>
      <c r="P586" s="15">
        <f>Eintragen!D586</f>
        <v>61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5.0000000000000001E-3</v>
      </c>
      <c r="N587" s="11" t="str">
        <f>Eintragen!A587</f>
        <v>L22</v>
      </c>
      <c r="O587" s="15">
        <f>Eintragen!B587</f>
        <v>29501039</v>
      </c>
      <c r="P587" s="15">
        <f>Eintragen!D587</f>
        <v>61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29.411764705882355</v>
      </c>
      <c r="N588" s="11" t="str">
        <f>Eintragen!A588</f>
        <v>L23</v>
      </c>
      <c r="O588" s="15">
        <f>Eintragen!B588</f>
        <v>29500891</v>
      </c>
      <c r="P588" s="15">
        <f>Eintragen!D588</f>
        <v>61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1" t="str">
        <f>Eintragen!A589</f>
        <v>L21</v>
      </c>
      <c r="O589" s="15" t="str">
        <f>Eintragen!B589</f>
        <v>Diverses</v>
      </c>
      <c r="P589" s="15">
        <f>Eintragen!D589</f>
        <v>22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1" t="str">
        <f>Eintragen!A590</f>
        <v>L16</v>
      </c>
      <c r="O590" s="15" t="str">
        <f>Eintragen!B590</f>
        <v>DIverses</v>
      </c>
      <c r="P590" s="15">
        <f>Eintragen!D590</f>
        <v>10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1" t="str">
        <f>Eintragen!A591</f>
        <v>Spezialitäten</v>
      </c>
      <c r="O591" s="15" t="str">
        <f>Eintragen!B591</f>
        <v>Diverses</v>
      </c>
      <c r="P591" s="15">
        <f>Eintragen!D591</f>
        <v>10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1" t="str">
        <f>Eintragen!A592</f>
        <v>Abfüllung</v>
      </c>
      <c r="O592" s="15" t="str">
        <f>Eintragen!B592</f>
        <v>Diverses aus Abfüllung</v>
      </c>
      <c r="P592" s="15">
        <f>Eintragen!D592</f>
        <v>10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1" t="str">
        <f>Eintragen!A593</f>
        <v>BU4</v>
      </c>
      <c r="O593" s="15" t="str">
        <f>Eintragen!B593</f>
        <v>Diverses</v>
      </c>
      <c r="P593" s="15">
        <f>Eintragen!D593</f>
        <v>10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1" t="str">
        <f>Eintragen!A594</f>
        <v>QM</v>
      </c>
      <c r="O594" s="15" t="str">
        <f>Eintragen!B594</f>
        <v>Diverses QM</v>
      </c>
      <c r="P594" s="15">
        <f>Eintragen!D594</f>
        <v>70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IFERROR(VLOOKUP(Tabelle3[[#This Row],[Artikelnr.]],Kennzahlen!S:U,3,FALSE)*Tabelle3[[#This Row],[Menge]],"0")</f>
        <v>0</v>
      </c>
      <c r="N595" s="11" t="str">
        <f>Eintragen!A595</f>
        <v>Labor</v>
      </c>
      <c r="O595" s="15" t="str">
        <f>Eintragen!B595</f>
        <v>Laborproben</v>
      </c>
      <c r="P595" s="15">
        <f>Eintragen!D595</f>
        <v>70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1" t="str">
        <f>Eintragen!A596</f>
        <v>BU2</v>
      </c>
      <c r="O596" s="15" t="str">
        <f>Eintragen!B596</f>
        <v>Blöcke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IFERROR(VLOOKUP(Tabelle3[[#This Row],[Artikelnr.]],Kennzahlen!S:U,3,FALSE)*Tabelle3[[#This Row],[Menge]],"0")</f>
        <v>0</v>
      </c>
      <c r="N597" s="11" t="str">
        <f>Eintragen!A597</f>
        <v>Labor</v>
      </c>
      <c r="O597" s="15" t="str">
        <f>Eintragen!B597</f>
        <v>Laborproben</v>
      </c>
      <c r="P597" s="15">
        <f>Eintragen!D597</f>
        <v>70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0.59</v>
      </c>
      <c r="N598" s="11" t="str">
        <f>Eintragen!A598</f>
        <v>RWV</v>
      </c>
      <c r="O598" s="15">
        <f>Eintragen!B598</f>
        <v>29500917</v>
      </c>
      <c r="P598" s="15">
        <f>Eintragen!D598</f>
        <v>22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66</v>
      </c>
      <c r="N599" s="11" t="str">
        <f>Eintragen!A599</f>
        <v>Verkauf</v>
      </c>
      <c r="O599" s="15">
        <f>Eintragen!B599</f>
        <v>29501065</v>
      </c>
      <c r="P599" s="15">
        <f>Eintragen!D599</f>
        <v>12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IFERROR(VLOOKUP(Tabelle3[[#This Row],[Artikelnr.]],Kennzahlen!S:U,3,FALSE)*Tabelle3[[#This Row],[Menge]],"0")</f>
        <v>0</v>
      </c>
      <c r="N600" s="11" t="str">
        <f>Eintragen!A600</f>
        <v>Labor</v>
      </c>
      <c r="O600" s="15" t="str">
        <f>Eintragen!B600</f>
        <v>Laborproben</v>
      </c>
      <c r="P600" s="15">
        <f>Eintragen!D600</f>
        <v>70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IFERROR(VLOOKUP(Tabelle3[[#This Row],[Artikelnr.]],Kennzahlen!S:U,3,FALSE)*Tabelle3[[#This Row],[Menge]],"0")</f>
        <v>0</v>
      </c>
      <c r="N601" s="11" t="str">
        <f>Eintragen!A601</f>
        <v>Labor</v>
      </c>
      <c r="O601" s="15" t="str">
        <f>Eintragen!B601</f>
        <v>Laborproben</v>
      </c>
      <c r="P601" s="15">
        <f>Eintragen!D601</f>
        <v>70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IFERROR(VLOOKUP(Tabelle3[[#This Row],[Artikelnr.]],Kennzahlen!S:U,3,FALSE)*Tabelle3[[#This Row],[Menge]],"0")</f>
        <v>0</v>
      </c>
      <c r="N602" s="11" t="str">
        <f>Eintragen!A602</f>
        <v>RWV</v>
      </c>
      <c r="O602" s="15">
        <f>Eintragen!B602</f>
        <v>29500734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27</v>
      </c>
      <c r="N603" s="11" t="str">
        <f>Eintragen!A603</f>
        <v>L21</v>
      </c>
      <c r="O603" s="15">
        <f>Eintragen!B603</f>
        <v>29501029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27</v>
      </c>
      <c r="N604" s="11" t="str">
        <f>Eintragen!A604</f>
        <v>L21</v>
      </c>
      <c r="O604" s="15">
        <f>Eintragen!B604</f>
        <v>29500886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10.294117647058824</v>
      </c>
      <c r="N605" s="11" t="str">
        <f>Eintragen!A605</f>
        <v>L23</v>
      </c>
      <c r="O605" s="15">
        <f>Eintragen!B605</f>
        <v>29500891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0.08</v>
      </c>
      <c r="N606" s="11" t="str">
        <f>Eintragen!A606</f>
        <v>L21</v>
      </c>
      <c r="O606" s="15">
        <f>Eintragen!B606</f>
        <v>29500906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BU4</v>
      </c>
      <c r="B607" s="12">
        <f>Eintragen!C1204</f>
        <v>21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VOS-ABS ENTSORGUNG</v>
      </c>
      <c r="F607" s="14" t="str">
        <f>VLOOKUP(Eintragen!D1204,'Liste Gründe'!A:D,2,FALSE)</f>
        <v>keinen Verwendungszweck</v>
      </c>
      <c r="G607" s="13" t="str">
        <f>IF(ISBLANK(Eintragen!F1204),VLOOKUP(Tabelle3[[#This Row],[Grund Ziffer]],'Liste Gründe'!A:D,3,FALSE),Eintragen!F1204)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>
        <f>IFERROR(VLOOKUP(Tabelle3[[#This Row],[Artikelnr.]],Kennzahlen!S:U,3,FALSE)*Tabelle3[[#This Row],[Menge]],"0")</f>
        <v>0.21</v>
      </c>
      <c r="N607" s="14" t="str">
        <f>Eintragen!A1204</f>
        <v>BU4</v>
      </c>
      <c r="O607" s="16">
        <f>Eintragen!B1204</f>
        <v>29500917</v>
      </c>
      <c r="P607" s="16">
        <f>Eintragen!D1204</f>
        <v>61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1" t="str">
        <f>Eintragen!A608</f>
        <v>Strudelline</v>
      </c>
      <c r="O608" s="15" t="str">
        <f>Eintragen!B608</f>
        <v>Diverses</v>
      </c>
      <c r="P608" s="15">
        <f>Eintragen!D608</f>
        <v>22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1" t="str">
        <f>Eintragen!A609</f>
        <v>Abfüllung</v>
      </c>
      <c r="O609" s="15" t="str">
        <f>Eintragen!B609</f>
        <v>Diverses aus Abfüllung</v>
      </c>
      <c r="P609" s="15">
        <f>Eintragen!D609</f>
        <v>10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1" t="str">
        <f>Eintragen!A610</f>
        <v>L21</v>
      </c>
      <c r="O610" s="15" t="str">
        <f>Eintragen!B610</f>
        <v>Diverses</v>
      </c>
      <c r="P610" s="15">
        <f>Eintragen!D610</f>
        <v>10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1" t="str">
        <f>Eintragen!A611</f>
        <v>L21</v>
      </c>
      <c r="O611" s="15" t="str">
        <f>Eintragen!B611</f>
        <v>Diverses</v>
      </c>
      <c r="P611" s="15">
        <f>Eintragen!D611</f>
        <v>10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1" t="str">
        <f>Eintragen!A612</f>
        <v>Abfüllung</v>
      </c>
      <c r="O612" s="15" t="str">
        <f>Eintragen!B612</f>
        <v>Diverses aus Abfüllung</v>
      </c>
      <c r="P612" s="15">
        <f>Eintragen!D612</f>
        <v>10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1" t="str">
        <f>Eintragen!A613</f>
        <v>L11</v>
      </c>
      <c r="O613" s="15" t="str">
        <f>Eintragen!B613</f>
        <v>Diverses</v>
      </c>
      <c r="P613" s="15">
        <f>Eintragen!D613</f>
        <v>10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1" t="str">
        <f>Eintragen!A614</f>
        <v>Labor</v>
      </c>
      <c r="O614" s="15" t="str">
        <f>Eintragen!B614</f>
        <v>Laborproben</v>
      </c>
      <c r="P614" s="15">
        <f>Eintragen!D614</f>
        <v>70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1" t="str">
        <f>Eintragen!A615</f>
        <v>BU2</v>
      </c>
      <c r="O615" s="15" t="str">
        <f>Eintragen!B615</f>
        <v>Blöcke</v>
      </c>
      <c r="P615" s="15">
        <f>Eintragen!D615</f>
        <v>12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1" t="str">
        <f>Eintragen!A616</f>
        <v>Schmelze</v>
      </c>
      <c r="O616" s="15" t="str">
        <f>Eintragen!B616</f>
        <v>Diverses aus Schmelze</v>
      </c>
      <c r="P616" s="15">
        <f>Eintragen!D616</f>
        <v>22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1" t="str">
        <f>Eintragen!A617</f>
        <v>L1</v>
      </c>
      <c r="O617" s="15">
        <f>Eintragen!B617</f>
        <v>29500776</v>
      </c>
      <c r="P617" s="15">
        <f>Eintragen!D617</f>
        <v>120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>
        <f>IFERROR(VLOOKUP(Tabelle3[[#This Row],[Artikelnr.]],Kennzahlen!S:U,3,FALSE)*Tabelle3[[#This Row],[Menge]],"0")</f>
        <v>0.19</v>
      </c>
      <c r="N618" s="11" t="str">
        <f>Eintragen!A618</f>
        <v>RWV</v>
      </c>
      <c r="O618" s="15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>
        <f>IFERROR(VLOOKUP(Tabelle3[[#This Row],[Artikelnr.]],Kennzahlen!S:U,3,FALSE)*Tabelle3[[#This Row],[Menge]],"0")</f>
        <v>0.39</v>
      </c>
      <c r="N619" s="11" t="str">
        <f>Eintragen!A619</f>
        <v>RWV</v>
      </c>
      <c r="O619" s="15">
        <f>Eintragen!B619</f>
        <v>29500917</v>
      </c>
      <c r="P619" s="15">
        <f>Eintragen!D619</f>
        <v>22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>
        <f>IFERROR(VLOOKUP(Tabelle3[[#This Row],[Artikelnr.]],Kennzahlen!S:U,3,FALSE)*Tabelle3[[#This Row],[Menge]],"0")</f>
        <v>16.705000000000002</v>
      </c>
      <c r="N620" s="11" t="str">
        <f>Eintragen!A620</f>
        <v>L33</v>
      </c>
      <c r="O620" s="15">
        <f>Eintragen!B620</f>
        <v>49500204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IFERROR(VLOOKUP(Tabelle3[[#This Row],[Artikelnr.]],Kennzahlen!S:U,3,FALSE)*Tabelle3[[#This Row],[Menge]],"0")</f>
        <v>0</v>
      </c>
      <c r="N621" s="11" t="str">
        <f>Eintragen!A621</f>
        <v>Abfüllung</v>
      </c>
      <c r="O621" s="15" t="str">
        <f>Eintragen!B621</f>
        <v>Schinken Stange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>
        <f>IFERROR(VLOOKUP(Tabelle3[[#This Row],[Artikelnr.]],Kennzahlen!S:U,3,FALSE)*Tabelle3[[#This Row],[Menge]],"0")</f>
        <v>0.3</v>
      </c>
      <c r="N622" s="11" t="str">
        <f>Eintragen!A622</f>
        <v>Externe</v>
      </c>
      <c r="O622" s="15">
        <f>Eintragen!B622</f>
        <v>29500910</v>
      </c>
      <c r="P622" s="15">
        <f>Eintragen!D622</f>
        <v>22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>
        <f>IFERROR(VLOOKUP(Tabelle3[[#This Row],[Artikelnr.]],Kennzahlen!S:U,3,FALSE)*Tabelle3[[#This Row],[Menge]],"0")</f>
        <v>7.9000000000000008E-3</v>
      </c>
      <c r="N623" s="11" t="str">
        <f>Eintragen!A623</f>
        <v>L22</v>
      </c>
      <c r="O623" s="15">
        <f>Eintragen!B623</f>
        <v>29501039</v>
      </c>
      <c r="P623" s="15">
        <f>Eintragen!D623</f>
        <v>61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>
        <f>IFERROR(VLOOKUP(Tabelle3[[#This Row],[Artikelnr.]],Kennzahlen!S:U,3,FALSE)*Tabelle3[[#This Row],[Menge]],"0")</f>
        <v>6.1000000000000004E-3</v>
      </c>
      <c r="N624" s="11" t="str">
        <f>Eintragen!A624</f>
        <v>L22</v>
      </c>
      <c r="O624" s="15">
        <f>Eintragen!B624</f>
        <v>29501039</v>
      </c>
      <c r="P624" s="15">
        <f>Eintragen!D624</f>
        <v>61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89.705882352941188</v>
      </c>
      <c r="N625" s="11" t="str">
        <f>Eintragen!A625</f>
        <v>L23</v>
      </c>
      <c r="O625" s="15">
        <f>Eintragen!B625</f>
        <v>29500891</v>
      </c>
      <c r="P625" s="15">
        <f>Eintragen!D625</f>
        <v>61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>
        <f>IFERROR(VLOOKUP(Tabelle3[[#This Row],[Artikelnr.]],Kennzahlen!S:U,3,FALSE)*Tabelle3[[#This Row],[Menge]],"0")</f>
        <v>0.61</v>
      </c>
      <c r="N626" s="11" t="str">
        <f>Eintragen!A626</f>
        <v>L23</v>
      </c>
      <c r="O626" s="15">
        <f>Eintragen!B626</f>
        <v>29500900</v>
      </c>
      <c r="P626" s="15">
        <f>Eintragen!D626</f>
        <v>61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1" t="str">
        <f>Eintragen!A627</f>
        <v>Strudelline</v>
      </c>
      <c r="O627" s="15" t="str">
        <f>Eintragen!B627</f>
        <v>Diverses</v>
      </c>
      <c r="P627" s="15">
        <f>Eintragen!D627</f>
        <v>22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>
        <f>IFERROR(VLOOKUP(Tabelle3[[#This Row],[Artikelnr.]],Kennzahlen!S:U,3,FALSE)*Tabelle3[[#This Row],[Menge]],"0")</f>
        <v>0.3</v>
      </c>
      <c r="N628" s="11" t="str">
        <f>Eintragen!A628</f>
        <v>L22</v>
      </c>
      <c r="O628" s="15">
        <f>Eintragen!B628</f>
        <v>29500910</v>
      </c>
      <c r="P628" s="15">
        <f>Eintragen!D628</f>
        <v>61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>
        <f>IFERROR(VLOOKUP(Tabelle3[[#This Row],[Artikelnr.]],Kennzahlen!S:U,3,FALSE)*Tabelle3[[#This Row],[Menge]],"0")</f>
        <v>0.06</v>
      </c>
      <c r="N629" s="11" t="str">
        <f>Eintragen!A629</f>
        <v>L20</v>
      </c>
      <c r="O629" s="15">
        <f>Eintragen!B629</f>
        <v>29500913</v>
      </c>
      <c r="P629" s="15">
        <f>Eintragen!D629</f>
        <v>61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IFERROR(VLOOKUP(Tabelle3[[#This Row],[Artikelnr.]],Kennzahlen!S:U,3,FALSE)*Tabelle3[[#This Row],[Menge]],"0")</f>
        <v>0</v>
      </c>
      <c r="N630" s="11" t="str">
        <f>Eintragen!A630</f>
        <v>BU4</v>
      </c>
      <c r="O630" s="15" t="str">
        <f>Eintragen!B630</f>
        <v>Diverses Schimmel BU4</v>
      </c>
      <c r="P630" s="15">
        <f>Eintragen!D630</f>
        <v>12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>
        <f>IFERROR(VLOOKUP(Tabelle3[[#This Row],[Artikelnr.]],Kennzahlen!S:U,3,FALSE)*Tabelle3[[#This Row],[Menge]],"0")</f>
        <v>30</v>
      </c>
      <c r="N631" s="11" t="str">
        <f>Eintragen!A631</f>
        <v>L33</v>
      </c>
      <c r="O631" s="15">
        <f>Eintragen!B631</f>
        <v>29501032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1" t="str">
        <f>Eintragen!A632</f>
        <v>Abfüllung</v>
      </c>
      <c r="O632" s="15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1" t="str">
        <f>Eintragen!A633</f>
        <v>L1</v>
      </c>
      <c r="O633" s="15" t="str">
        <f>Eintragen!B633</f>
        <v>Diverses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1" t="str">
        <f>Eintragen!A634</f>
        <v>L33</v>
      </c>
      <c r="O634" s="15" t="str">
        <f>Eintragen!B634</f>
        <v>Diverses</v>
      </c>
      <c r="P634" s="15">
        <f>Eintragen!D634</f>
        <v>10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1" t="str">
        <f>Eintragen!A635</f>
        <v>Abfüllung</v>
      </c>
      <c r="O635" s="15" t="str">
        <f>Eintragen!B635</f>
        <v>Diverses aus Abfüllung</v>
      </c>
      <c r="P635" s="15">
        <f>Eintragen!D635</f>
        <v>10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1" t="str">
        <f>Eintragen!A636</f>
        <v>BU2</v>
      </c>
      <c r="O636" s="15" t="str">
        <f>Eintragen!B636</f>
        <v>Diverses</v>
      </c>
      <c r="P636" s="15">
        <f>Eintragen!D636</f>
        <v>10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1" t="str">
        <f>Eintragen!A637</f>
        <v>Bu2</v>
      </c>
      <c r="O637" s="15" t="str">
        <f>Eintragen!B637</f>
        <v>Diverses</v>
      </c>
      <c r="P637" s="15">
        <f>Eintragen!D637</f>
        <v>10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1" t="str">
        <f>Eintragen!A638</f>
        <v>QM</v>
      </c>
      <c r="O638" s="15" t="str">
        <f>Eintragen!B638</f>
        <v>Diverses QM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>
        <f>IFERROR(VLOOKUP(Tabelle3[[#This Row],[Artikelnr.]],Kennzahlen!S:U,3,FALSE)*Tabelle3[[#This Row],[Menge]],"0")</f>
        <v>11.5</v>
      </c>
      <c r="N639" s="11" t="str">
        <f>Eintragen!A639</f>
        <v>RWV</v>
      </c>
      <c r="O639" s="15">
        <f>Eintragen!B639</f>
        <v>29900002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1" t="str">
        <f>Eintragen!A640</f>
        <v>Abfüllung</v>
      </c>
      <c r="O640" s="15">
        <f>Eintragen!B640</f>
        <v>32000049</v>
      </c>
      <c r="P640" s="15">
        <f>Eintragen!D640</f>
        <v>10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>
        <f>IFERROR(VLOOKUP(Tabelle3[[#This Row],[Artikelnr.]],Kennzahlen!S:U,3,FALSE)*Tabelle3[[#This Row],[Menge]],"0")</f>
        <v>28.5</v>
      </c>
      <c r="N641" s="11" t="str">
        <f>Eintragen!A641</f>
        <v>RWV</v>
      </c>
      <c r="O641" s="15">
        <f>Eintragen!B641</f>
        <v>29500539</v>
      </c>
      <c r="P641" s="15">
        <f>Eintragen!D641</f>
        <v>12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ref="I642:I705" si="40">_xlfn.ISOWEEKNUM(C642)</f>
        <v>36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>
        <f>IFERROR(VLOOKUP(Tabelle3[[#This Row],[Artikelnr.]],Kennzahlen!S:U,3,FALSE)*Tabelle3[[#This Row],[Menge]],"0")</f>
        <v>36</v>
      </c>
      <c r="N642" s="11" t="str">
        <f>Eintragen!A642</f>
        <v>L33</v>
      </c>
      <c r="O642" s="15">
        <f>Eintragen!B642</f>
        <v>29501032</v>
      </c>
      <c r="P642" s="15">
        <f>Eintragen!D642</f>
        <v>22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1" t="str">
        <f>Eintragen!A643</f>
        <v>RWV</v>
      </c>
      <c r="O643" s="15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119.5</v>
      </c>
      <c r="N644" s="11" t="str">
        <f>Eintragen!A644</f>
        <v>Verkauf</v>
      </c>
      <c r="O644" s="15">
        <f>Eintragen!B644</f>
        <v>29501060</v>
      </c>
      <c r="P644" s="15">
        <f>Eintragen!D644</f>
        <v>12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102.5</v>
      </c>
      <c r="N645" s="11" t="str">
        <f>Eintragen!A645</f>
        <v>Verkauf</v>
      </c>
      <c r="O645" s="15">
        <f>Eintragen!B645</f>
        <v>29501061</v>
      </c>
      <c r="P645" s="15">
        <f>Eintragen!D645</f>
        <v>12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151</v>
      </c>
      <c r="N646" s="11" t="str">
        <f>Eintragen!A646</f>
        <v>Verkauf</v>
      </c>
      <c r="O646" s="15">
        <f>Eintragen!B646</f>
        <v>29501079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150</v>
      </c>
      <c r="N647" s="11" t="str">
        <f>Eintragen!A647</f>
        <v>Verkauf</v>
      </c>
      <c r="O647" s="15">
        <f>Eintragen!B647</f>
        <v>29501082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145.976</v>
      </c>
      <c r="N648" s="11" t="str">
        <f>Eintragen!A648</f>
        <v>Verkauf</v>
      </c>
      <c r="O648" s="15">
        <f>Eintragen!B648</f>
        <v>49500084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87.894000000000005</v>
      </c>
      <c r="N649" s="11" t="str">
        <f>Eintragen!A649</f>
        <v>L16</v>
      </c>
      <c r="O649" s="15">
        <f>Eintragen!B649</f>
        <v>49500089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>
        <f>IFERROR(VLOOKUP(Tabelle3[[#This Row],[Artikelnr.]],Kennzahlen!S:U,3,FALSE)*Tabelle3[[#This Row],[Menge]],"0")</f>
        <v>109.482</v>
      </c>
      <c r="N650" s="11" t="str">
        <f>Eintragen!A650</f>
        <v>L16</v>
      </c>
      <c r="O650" s="15">
        <f>Eintragen!B650</f>
        <v>49500090</v>
      </c>
      <c r="P650" s="15">
        <f>Eintragen!D650</f>
        <v>12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>
        <f>IFERROR(VLOOKUP(Tabelle3[[#This Row],[Artikelnr.]],Kennzahlen!S:U,3,FALSE)*Tabelle3[[#This Row],[Menge]],"0")</f>
        <v>177.33</v>
      </c>
      <c r="N651" s="11" t="str">
        <f>Eintragen!A651</f>
        <v>L11</v>
      </c>
      <c r="O651" s="15">
        <f>Eintragen!B651</f>
        <v>49500091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52.428000000000004</v>
      </c>
      <c r="N652" s="11" t="str">
        <f>Eintragen!A652</f>
        <v>Verkauf</v>
      </c>
      <c r="O652" s="15">
        <f>Eintragen!B652</f>
        <v>49500144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1" t="str">
        <f>Eintragen!A653</f>
        <v>Verkauf</v>
      </c>
      <c r="O653" s="15">
        <f>Eintragen!B653</f>
        <v>49500092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1" t="str">
        <f>Eintragen!A654</f>
        <v>Labor</v>
      </c>
      <c r="O654" s="15" t="str">
        <f>Eintragen!B654</f>
        <v>Laborproben</v>
      </c>
      <c r="P654" s="15">
        <f>Eintragen!D654</f>
        <v>70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1" t="str">
        <f>Eintragen!A655</f>
        <v>Labor</v>
      </c>
      <c r="O655" s="15" t="str">
        <f>Eintragen!B655</f>
        <v>Laborproben</v>
      </c>
      <c r="P655" s="15">
        <f>Eintragen!D655</f>
        <v>70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1" t="str">
        <f>Eintragen!A656</f>
        <v>Labor</v>
      </c>
      <c r="O656" s="15" t="str">
        <f>Eintragen!B656</f>
        <v>Laborproben</v>
      </c>
      <c r="P656" s="15">
        <f>Eintragen!D656</f>
        <v>70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36</v>
      </c>
      <c r="N657" s="11" t="str">
        <f>Eintragen!A657</f>
        <v>L33</v>
      </c>
      <c r="O657" s="15">
        <f>Eintragen!B657</f>
        <v>29501032</v>
      </c>
      <c r="P657" s="15">
        <f>Eintragen!D657</f>
        <v>22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>
        <f>IFERROR(VLOOKUP(Tabelle3[[#This Row],[Artikelnr.]],Kennzahlen!S:U,3,FALSE)*Tabelle3[[#This Row],[Menge]],"0")</f>
        <v>215.5</v>
      </c>
      <c r="N658" s="11" t="str">
        <f>Eintragen!A658</f>
        <v>L18</v>
      </c>
      <c r="O658" s="15">
        <f>Eintragen!B658</f>
        <v>29500594</v>
      </c>
      <c r="P658" s="15">
        <f>Eintragen!D658</f>
        <v>61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1" t="str">
        <f>Eintragen!A659</f>
        <v>Muster</v>
      </c>
      <c r="O659" s="15" t="str">
        <f>Eintragen!B659</f>
        <v>Diverses Muster</v>
      </c>
      <c r="P659" s="15">
        <f>Eintragen!D659</f>
        <v>70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1" t="str">
        <f>Eintragen!A660</f>
        <v>Bu3</v>
      </c>
      <c r="O660" s="15">
        <f>Eintragen!B660</f>
        <v>49500034</v>
      </c>
      <c r="P660" s="15">
        <f>Eintragen!D660</f>
        <v>12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>
        <f>IFERROR(VLOOKUP(Tabelle3[[#This Row],[Artikelnr.]],Kennzahlen!S:U,3,FALSE)*Tabelle3[[#This Row],[Menge]],"0")</f>
        <v>54</v>
      </c>
      <c r="N661" s="11" t="str">
        <f>Eintragen!A661</f>
        <v>L21</v>
      </c>
      <c r="O661" s="15">
        <f>Eintragen!B661</f>
        <v>29501029</v>
      </c>
      <c r="P661" s="15">
        <f>Eintragen!D661</f>
        <v>61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>
        <f>IFERROR(VLOOKUP(Tabelle3[[#This Row],[Artikelnr.]],Kennzahlen!S:U,3,FALSE)*Tabelle3[[#This Row],[Menge]],"0")</f>
        <v>42</v>
      </c>
      <c r="N662" s="11" t="str">
        <f>Eintragen!A662</f>
        <v>L21</v>
      </c>
      <c r="O662" s="15">
        <f>Eintragen!B662</f>
        <v>29500886</v>
      </c>
      <c r="P662" s="15">
        <f>Eintragen!D662</f>
        <v>61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>
        <f>IFERROR(VLOOKUP(Tabelle3[[#This Row],[Artikelnr.]],Kennzahlen!S:U,3,FALSE)*Tabelle3[[#This Row],[Menge]],"0")</f>
        <v>13.5</v>
      </c>
      <c r="N663" s="11" t="str">
        <f>Eintragen!A663</f>
        <v>L21</v>
      </c>
      <c r="O663" s="15">
        <f>Eintragen!B663</f>
        <v>29501009</v>
      </c>
      <c r="P663" s="15">
        <f>Eintragen!D663</f>
        <v>61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1" t="str">
        <f>Eintragen!A664</f>
        <v>Abfüllung</v>
      </c>
      <c r="O664" s="15">
        <f>Eintragen!B664</f>
        <v>31000083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1" t="str">
        <f>Eintragen!A665</f>
        <v>L3</v>
      </c>
      <c r="O665" s="15" t="str">
        <f>Eintragen!B665</f>
        <v>DIverses</v>
      </c>
      <c r="P665" s="15">
        <f>Eintragen!D665</f>
        <v>10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1" t="str">
        <f>Eintragen!A666</f>
        <v>L36</v>
      </c>
      <c r="O666" s="15" t="str">
        <f>Eintragen!B666</f>
        <v>Diverses</v>
      </c>
      <c r="P666" s="15">
        <f>Eintragen!D666</f>
        <v>10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1" t="str">
        <f>Eintragen!A667</f>
        <v>QM</v>
      </c>
      <c r="O667" s="15" t="str">
        <f>Eintragen!B667</f>
        <v>Diverses QM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1" t="str">
        <f>Eintragen!A668</f>
        <v>L18</v>
      </c>
      <c r="O668" s="15" t="str">
        <f>Eintragen!B668</f>
        <v>Diverses</v>
      </c>
      <c r="P668" s="15">
        <f>Eintragen!D668</f>
        <v>10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1" t="str">
        <f>Eintragen!A669</f>
        <v>Abfüllung</v>
      </c>
      <c r="O669" s="15" t="str">
        <f>Eintragen!B669</f>
        <v>Diverses aus Abfüllung</v>
      </c>
      <c r="P669" s="15">
        <f>Eintragen!D669</f>
        <v>10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1" t="str">
        <f>Eintragen!A670</f>
        <v>BU2</v>
      </c>
      <c r="O670" s="15" t="str">
        <f>Eintragen!B670</f>
        <v>Blöcke</v>
      </c>
      <c r="P670" s="15">
        <f>Eintragen!D670</f>
        <v>12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1" t="str">
        <f>Eintragen!A671</f>
        <v>Schmelze</v>
      </c>
      <c r="O671" s="15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1" t="str">
        <f>Eintragen!A672</f>
        <v>Externe</v>
      </c>
      <c r="O672" s="15">
        <f>Eintragen!B672</f>
        <v>57000277</v>
      </c>
      <c r="P672" s="15">
        <f>Eintragen!D672</f>
        <v>22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>
        <f>IFERROR(VLOOKUP(Tabelle3[[#This Row],[Artikelnr.]],Kennzahlen!S:U,3,FALSE)*Tabelle3[[#This Row],[Menge]],"0")</f>
        <v>30</v>
      </c>
      <c r="N673" s="11" t="str">
        <f>Eintragen!A673</f>
        <v>L33</v>
      </c>
      <c r="O673" s="15">
        <f>Eintragen!B673</f>
        <v>29501032</v>
      </c>
      <c r="P673" s="15">
        <f>Eintragen!D673</f>
        <v>22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>
        <f>IFERROR(VLOOKUP(Tabelle3[[#This Row],[Artikelnr.]],Kennzahlen!S:U,3,FALSE)*Tabelle3[[#This Row],[Menge]],"0")</f>
        <v>0.27</v>
      </c>
      <c r="N674" s="11" t="str">
        <f>Eintragen!A674</f>
        <v>RWV</v>
      </c>
      <c r="O674" s="15">
        <f>Eintragen!B674</f>
        <v>29500917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30</v>
      </c>
      <c r="N675" s="11" t="str">
        <f>Eintragen!A675</f>
        <v>L33</v>
      </c>
      <c r="O675" s="15">
        <f>Eintragen!B675</f>
        <v>29501032</v>
      </c>
      <c r="P675" s="15">
        <f>Eintragen!D675</f>
        <v>22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>
        <f>IFERROR(VLOOKUP(Tabelle3[[#This Row],[Artikelnr.]],Kennzahlen!S:U,3,FALSE)*Tabelle3[[#This Row],[Menge]],"0")</f>
        <v>38.5</v>
      </c>
      <c r="N676" s="11" t="str">
        <f>Eintragen!A676</f>
        <v>L11</v>
      </c>
      <c r="O676" s="15">
        <f>Eintragen!B676</f>
        <v>29500613</v>
      </c>
      <c r="P676" s="15">
        <f>Eintragen!D676</f>
        <v>12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IFERROR(VLOOKUP(Tabelle3[[#This Row],[Artikelnr.]],Kennzahlen!S:U,3,FALSE)*Tabelle3[[#This Row],[Menge]],"0")</f>
        <v>0</v>
      </c>
      <c r="N677" s="11" t="str">
        <f>Eintragen!A677</f>
        <v>Labor</v>
      </c>
      <c r="O677" s="15" t="str">
        <f>Eintragen!B677</f>
        <v>Laborproben</v>
      </c>
      <c r="P677" s="15">
        <f>Eintragen!D677</f>
        <v>70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1" t="str">
        <f>Eintragen!A678</f>
        <v>Labor</v>
      </c>
      <c r="O678" s="15" t="str">
        <f>Eintragen!B678</f>
        <v>Laborproben</v>
      </c>
      <c r="P678" s="15">
        <f>Eintragen!D678</f>
        <v>70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1" t="str">
        <f>Eintragen!A679</f>
        <v>Labor</v>
      </c>
      <c r="O679" s="15" t="str">
        <f>Eintragen!B679</f>
        <v>Laborproben</v>
      </c>
      <c r="P679" s="15">
        <f>Eintragen!D679</f>
        <v>70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1" t="str">
        <f>Eintragen!A680</f>
        <v>Muster</v>
      </c>
      <c r="O680" s="15" t="str">
        <f>Eintragen!B680</f>
        <v>Diverses Muster</v>
      </c>
      <c r="P680" s="15">
        <f>Eintragen!D680</f>
        <v>70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IFERROR(VLOOKUP(Tabelle3[[#This Row],[Artikelnr.]],Kennzahlen!S:U,3,FALSE)*Tabelle3[[#This Row],[Menge]],"0")</f>
        <v>0</v>
      </c>
      <c r="N681" s="11" t="str">
        <f>Eintragen!A681</f>
        <v>Abfüllung</v>
      </c>
      <c r="O681" s="15">
        <f>Eintragen!B681</f>
        <v>29500816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IFERROR(VLOOKUP(Tabelle3[[#This Row],[Artikelnr.]],Kennzahlen!S:U,3,FALSE)*Tabelle3[[#This Row],[Menge]],"0")</f>
        <v>0</v>
      </c>
      <c r="N682" s="11" t="str">
        <f>Eintragen!A682</f>
        <v>Abfüllung</v>
      </c>
      <c r="O682" s="15" t="str">
        <f>Eintragen!B682</f>
        <v>Diverses aus Abfüllung</v>
      </c>
      <c r="P682" s="15">
        <f>Eintragen!D682</f>
        <v>10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IFERROR(VLOOKUP(Tabelle3[[#This Row],[Artikelnr.]],Kennzahlen!S:U,3,FALSE)*Tabelle3[[#This Row],[Menge]],"0")</f>
        <v>0</v>
      </c>
      <c r="N683" s="11" t="str">
        <f>Eintragen!A683</f>
        <v>BU4</v>
      </c>
      <c r="O683" s="15" t="str">
        <f>Eintragen!B683</f>
        <v>Diverses</v>
      </c>
      <c r="P683" s="15">
        <f>Eintragen!D683</f>
        <v>10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IFERROR(VLOOKUP(Tabelle3[[#This Row],[Artikelnr.]],Kennzahlen!S:U,3,FALSE)*Tabelle3[[#This Row],[Menge]],"0")</f>
        <v>0</v>
      </c>
      <c r="N684" s="11" t="str">
        <f>Eintragen!A684</f>
        <v>Abfüllung</v>
      </c>
      <c r="O684" s="15" t="str">
        <f>Eintragen!B684</f>
        <v>Diverses aus Abfüllung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IFERROR(VLOOKUP(Tabelle3[[#This Row],[Artikelnr.]],Kennzahlen!S:U,3,FALSE)*Tabelle3[[#This Row],[Menge]],"0")</f>
        <v>0</v>
      </c>
      <c r="N685" s="11" t="str">
        <f>Eintragen!A685</f>
        <v>Abfüllung</v>
      </c>
      <c r="O685" s="15">
        <f>Eintragen!B685</f>
        <v>31000083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IFERROR(VLOOKUP(Tabelle3[[#This Row],[Artikelnr.]],Kennzahlen!S:U,3,FALSE)*Tabelle3[[#This Row],[Menge]],"0")</f>
        <v>0</v>
      </c>
      <c r="N686" s="11" t="str">
        <f>Eintragen!A686</f>
        <v>Abfüllung</v>
      </c>
      <c r="O686" s="15" t="str">
        <f>Eintragen!B686</f>
        <v>Diverses aus Abfüllung</v>
      </c>
      <c r="P686" s="15">
        <f>Eintragen!D686</f>
        <v>10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IFERROR(VLOOKUP(Tabelle3[[#This Row],[Artikelnr.]],Kennzahlen!S:U,3,FALSE)*Tabelle3[[#This Row],[Menge]],"0")</f>
        <v>0</v>
      </c>
      <c r="N687" s="11" t="str">
        <f>Eintragen!A687</f>
        <v>BU2</v>
      </c>
      <c r="O687" s="15" t="str">
        <f>Eintragen!B687</f>
        <v>Diverses</v>
      </c>
      <c r="P687" s="15">
        <f>Eintragen!D687</f>
        <v>10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IFERROR(VLOOKUP(Tabelle3[[#This Row],[Artikelnr.]],Kennzahlen!S:U,3,FALSE)*Tabelle3[[#This Row],[Menge]],"0")</f>
        <v>0</v>
      </c>
      <c r="N688" s="11" t="str">
        <f>Eintragen!A688</f>
        <v>QM</v>
      </c>
      <c r="O688" s="15" t="str">
        <f>Eintragen!B688</f>
        <v>Diverses QM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IFERROR(VLOOKUP(Tabelle3[[#This Row],[Artikelnr.]],Kennzahlen!S:U,3,FALSE)*Tabelle3[[#This Row],[Menge]],"0")</f>
        <v>0</v>
      </c>
      <c r="N689" s="11" t="str">
        <f>Eintragen!A689</f>
        <v>BU4</v>
      </c>
      <c r="O689" s="15" t="str">
        <f>Eintragen!B689</f>
        <v>Diverses</v>
      </c>
      <c r="P689" s="15">
        <f>Eintragen!D689</f>
        <v>10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IFERROR(VLOOKUP(Tabelle3[[#This Row],[Artikelnr.]],Kennzahlen!S:U,3,FALSE)*Tabelle3[[#This Row],[Menge]],"0")</f>
        <v>0</v>
      </c>
      <c r="N690" s="11" t="str">
        <f>Eintragen!A690</f>
        <v>Labor</v>
      </c>
      <c r="O690" s="15" t="str">
        <f>Eintragen!B690</f>
        <v>Laborproben</v>
      </c>
      <c r="P690" s="15">
        <f>Eintragen!D690</f>
        <v>70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24.434799999999999</v>
      </c>
      <c r="N691" s="11" t="str">
        <f>Eintragen!A691</f>
        <v>Schmelze</v>
      </c>
      <c r="O691" s="15">
        <f>Eintragen!B691</f>
        <v>29600025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6.8599999999999994</v>
      </c>
      <c r="N692" s="11" t="str">
        <f>Eintragen!A692</f>
        <v>Schmelze</v>
      </c>
      <c r="O692" s="15">
        <f>Eintragen!B692</f>
        <v>29600023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240</v>
      </c>
      <c r="N693" s="11" t="str">
        <f>Eintragen!A693</f>
        <v>Schmelze</v>
      </c>
      <c r="O693" s="15">
        <f>Eintragen!B693</f>
        <v>29600002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25</v>
      </c>
      <c r="N694" s="11" t="str">
        <f>Eintragen!A694</f>
        <v>Schmelze</v>
      </c>
      <c r="O694" s="15">
        <f>Eintragen!B694</f>
        <v>29501057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26</v>
      </c>
      <c r="N695" s="11" t="str">
        <f>Eintragen!A695</f>
        <v>Schmelze</v>
      </c>
      <c r="O695" s="15">
        <f>Eintragen!B695</f>
        <v>29501054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>
        <f>IFERROR(VLOOKUP(Tabelle3[[#This Row],[Artikelnr.]],Kennzahlen!S:U,3,FALSE)*Tabelle3[[#This Row],[Menge]],"0")</f>
        <v>11.5</v>
      </c>
      <c r="N696" s="11" t="str">
        <f>Eintragen!A696</f>
        <v>RWV</v>
      </c>
      <c r="O696" s="15">
        <f>Eintragen!B696</f>
        <v>29500539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0"/>
        <v>33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>
        <f>IFERROR(VLOOKUP(Tabelle3[[#This Row],[Artikelnr.]],Kennzahlen!S:U,3,FALSE)*Tabelle3[[#This Row],[Menge]],"0")</f>
        <v>28</v>
      </c>
      <c r="N697" s="11" t="str">
        <f>Eintragen!A697</f>
        <v>L33</v>
      </c>
      <c r="O697" s="15">
        <f>Eintragen!B697</f>
        <v>29501032</v>
      </c>
      <c r="P697" s="15">
        <f>Eintragen!D697</f>
        <v>22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187.5</v>
      </c>
      <c r="N698" s="11" t="str">
        <f>Eintragen!A698</f>
        <v>Verkauf</v>
      </c>
      <c r="O698" s="15">
        <f>Eintragen!B698</f>
        <v>29501053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213.5</v>
      </c>
      <c r="N699" s="11" t="str">
        <f>Eintragen!A699</f>
        <v>Verkauf</v>
      </c>
      <c r="O699" s="15">
        <f>Eintragen!B699</f>
        <v>29501064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306.5</v>
      </c>
      <c r="N700" s="11" t="str">
        <f>Eintragen!A700</f>
        <v>Verkauf</v>
      </c>
      <c r="O700" s="15">
        <f>Eintragen!B700</f>
        <v>29501064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238.5</v>
      </c>
      <c r="N701" s="11" t="str">
        <f>Eintragen!A701</f>
        <v>Verkauf</v>
      </c>
      <c r="O701" s="15">
        <f>Eintragen!B701</f>
        <v>29501069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209.5</v>
      </c>
      <c r="N702" s="11" t="str">
        <f>Eintragen!A702</f>
        <v>Verkauf</v>
      </c>
      <c r="O702" s="15">
        <f>Eintragen!B702</f>
        <v>29501070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115</v>
      </c>
      <c r="N703" s="11" t="str">
        <f>Eintragen!A703</f>
        <v>Verkauf</v>
      </c>
      <c r="O703" s="15">
        <f>Eintragen!B703</f>
        <v>29501079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0"/>
        <v>37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13.6</v>
      </c>
      <c r="N704" s="11" t="str">
        <f>Eintragen!A704</f>
        <v>L34</v>
      </c>
      <c r="O704" s="15">
        <f>Eintragen!B704</f>
        <v>29500622</v>
      </c>
      <c r="P704" s="15">
        <f>Eintragen!D704</f>
        <v>22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0"/>
        <v>33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1" t="str">
        <f>Eintragen!A705</f>
        <v>WVP</v>
      </c>
      <c r="O705" s="15" t="str">
        <f>Eintragen!B705</f>
        <v>Div. Zipfel, Endstücke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IFERROR(VLOOKUP(Tabelle3[[#This Row],[Artikelnr.]],Kennzahlen!S:U,3,FALSE)*Tabelle3[[#This Row],[Menge]],"0")</f>
        <v>0</v>
      </c>
      <c r="N706" s="11" t="str">
        <f>Eintragen!A706</f>
        <v>WVP</v>
      </c>
      <c r="O706" s="15" t="str">
        <f>Eintragen!B706</f>
        <v>Reste Zipfel</v>
      </c>
      <c r="P706" s="15">
        <f>Eintragen!D706</f>
        <v>61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0.28000000000000003</v>
      </c>
      <c r="N707" s="11" t="str">
        <f>Eintragen!A707</f>
        <v>RWV</v>
      </c>
      <c r="O707" s="15">
        <f>Eintragen!B707</f>
        <v>29500917</v>
      </c>
      <c r="P707" s="15">
        <f>Eintragen!D707</f>
        <v>22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1" t="str">
        <f>Eintragen!A708</f>
        <v>Abfüllung</v>
      </c>
      <c r="O708" s="15">
        <f>Eintragen!B708</f>
        <v>32000049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1" t="str">
        <f>Eintragen!A709</f>
        <v>Abfüllung</v>
      </c>
      <c r="O709" s="15">
        <f>Eintragen!B709</f>
        <v>31000083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1" t="str">
        <f>Eintragen!A710</f>
        <v>Bu3</v>
      </c>
      <c r="O710" s="15" t="str">
        <f>Eintragen!B710</f>
        <v>Div. Zipfel, Endstücke</v>
      </c>
      <c r="P710" s="15">
        <f>Eintragen!D710</f>
        <v>10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1" t="str">
        <f>Eintragen!A711</f>
        <v>Bu3</v>
      </c>
      <c r="O711" s="15" t="str">
        <f>Eintragen!B711</f>
        <v>Div. Zipfel, Endstücke</v>
      </c>
      <c r="P711" s="15">
        <f>Eintragen!D711</f>
        <v>10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1" t="str">
        <f>Eintragen!A712</f>
        <v>Abfüllung</v>
      </c>
      <c r="O712" s="15" t="str">
        <f>Eintragen!B712</f>
        <v>Diverses aus Abfüllung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1" t="str">
        <f>Eintragen!A713</f>
        <v>Abfüllung</v>
      </c>
      <c r="O713" s="15" t="str">
        <f>Eintragen!B713</f>
        <v>Diverses aus Abfüllung</v>
      </c>
      <c r="P713" s="15">
        <f>Eintragen!D713</f>
        <v>10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1" t="str">
        <f>Eintragen!A714</f>
        <v>BU2</v>
      </c>
      <c r="O714" s="15" t="str">
        <f>Eintragen!B714</f>
        <v>Diverses</v>
      </c>
      <c r="P714" s="15">
        <f>Eintragen!D714</f>
        <v>10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46</v>
      </c>
      <c r="N715" s="11" t="str">
        <f>Eintragen!A715</f>
        <v>Schmelze</v>
      </c>
      <c r="O715" s="15">
        <f>Eintragen!B715</f>
        <v>29500918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IFERROR(VLOOKUP(Tabelle3[[#This Row],[Artikelnr.]],Kennzahlen!S:U,3,FALSE)*Tabelle3[[#This Row],[Menge]],"0")</f>
        <v>0</v>
      </c>
      <c r="N716" s="11" t="str">
        <f>Eintragen!A716</f>
        <v>Abfüllung</v>
      </c>
      <c r="O716" s="15">
        <f>Eintragen!B716</f>
        <v>32000107</v>
      </c>
      <c r="P716" s="15">
        <f>Eintragen!D716</f>
        <v>10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1" t="str">
        <f>Eintragen!A717</f>
        <v>Bu3</v>
      </c>
      <c r="O717" s="15" t="str">
        <f>Eintragen!B717</f>
        <v>Div. Zipfel, Endstücke</v>
      </c>
      <c r="P717" s="15">
        <f>Eintragen!D717</f>
        <v>10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IFERROR(VLOOKUP(Tabelle3[[#This Row],[Artikelnr.]],Kennzahlen!S:U,3,FALSE)*Tabelle3[[#This Row],[Menge]],"0")</f>
        <v>0</v>
      </c>
      <c r="N718" s="11" t="str">
        <f>Eintragen!A718</f>
        <v>Bu3</v>
      </c>
      <c r="O718" s="15" t="str">
        <f>Eintragen!B718</f>
        <v>Diverses</v>
      </c>
      <c r="P718" s="15">
        <f>Eintragen!D718</f>
        <v>10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1" t="str">
        <f>Eintragen!A719</f>
        <v>Labor</v>
      </c>
      <c r="O719" s="15" t="str">
        <f>Eintragen!B719</f>
        <v>Laborproben</v>
      </c>
      <c r="P719" s="15">
        <f>Eintragen!D719</f>
        <v>70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IFERROR(VLOOKUP(Tabelle3[[#This Row],[Artikelnr.]],Kennzahlen!S:U,3,FALSE)*Tabelle3[[#This Row],[Menge]],"0")</f>
        <v>0</v>
      </c>
      <c r="N720" s="11" t="str">
        <f>Eintragen!A720</f>
        <v>BU2</v>
      </c>
      <c r="O720" s="15" t="str">
        <f>Eintragen!B720</f>
        <v>Blöcke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42.7</v>
      </c>
      <c r="N721" s="11" t="str">
        <f>Eintragen!A721</f>
        <v>Verkauf</v>
      </c>
      <c r="O721" s="15">
        <f>Eintragen!B721</f>
        <v>29501070</v>
      </c>
      <c r="P721" s="15">
        <f>Eintragen!D721</f>
        <v>12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IFERROR(VLOOKUP(Tabelle3[[#This Row],[Artikelnr.]],Kennzahlen!S:U,3,FALSE)*Tabelle3[[#This Row],[Menge]],"0")</f>
        <v>0</v>
      </c>
      <c r="N722" s="11" t="str">
        <f>Eintragen!A722</f>
        <v>Labor</v>
      </c>
      <c r="O722" s="15" t="str">
        <f>Eintragen!B722</f>
        <v>Laborproben</v>
      </c>
      <c r="P722" s="15">
        <f>Eintragen!D722</f>
        <v>70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IFERROR(VLOOKUP(Tabelle3[[#This Row],[Artikelnr.]],Kennzahlen!S:U,3,FALSE)*Tabelle3[[#This Row],[Menge]],"0")</f>
        <v>0</v>
      </c>
      <c r="N723" s="11" t="str">
        <f>Eintragen!A723</f>
        <v>Labor</v>
      </c>
      <c r="O723" s="15" t="str">
        <f>Eintragen!B723</f>
        <v>Laborproben</v>
      </c>
      <c r="P723" s="15">
        <f>Eintragen!D723</f>
        <v>70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31.5</v>
      </c>
      <c r="N724" s="11" t="str">
        <f>Eintragen!A724</f>
        <v>L1</v>
      </c>
      <c r="O724" s="15">
        <f>Eintragen!B724</f>
        <v>29900003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IFERROR(VLOOKUP(Tabelle3[[#This Row],[Artikelnr.]],Kennzahlen!S:U,3,FALSE)*Tabelle3[[#This Row],[Menge]],"0")</f>
        <v>0</v>
      </c>
      <c r="N725" s="11" t="str">
        <f>Eintragen!A725</f>
        <v>L33</v>
      </c>
      <c r="O725" s="15" t="str">
        <f>Eintragen!B725</f>
        <v>Diverses</v>
      </c>
      <c r="P725" s="15">
        <f>Eintragen!D725</f>
        <v>22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270.5</v>
      </c>
      <c r="N726" s="11" t="str">
        <f>Eintragen!A726</f>
        <v>L18</v>
      </c>
      <c r="O726" s="15">
        <f>Eintragen!B726</f>
        <v>29500594</v>
      </c>
      <c r="P726" s="15">
        <f>Eintragen!D726</f>
        <v>61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IFERROR(VLOOKUP(Tabelle3[[#This Row],[Artikelnr.]],Kennzahlen!S:U,3,FALSE)*Tabelle3[[#This Row],[Menge]],"0")</f>
        <v>0</v>
      </c>
      <c r="N727" s="11" t="str">
        <f>Eintragen!A727</f>
        <v>QM</v>
      </c>
      <c r="O727" s="15" t="str">
        <f>Eintragen!B727</f>
        <v>Diverses QM</v>
      </c>
      <c r="P727" s="15">
        <f>Eintragen!D727</f>
        <v>70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3.0000000000000003E-4</v>
      </c>
      <c r="N728" s="11" t="str">
        <f>Eintragen!A728</f>
        <v>L23</v>
      </c>
      <c r="O728" s="15">
        <f>Eintragen!B728</f>
        <v>29501013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1" t="str">
        <f>Eintragen!A729</f>
        <v>L23</v>
      </c>
      <c r="O729" s="15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0.12</v>
      </c>
      <c r="N730" s="11" t="str">
        <f>Eintragen!A730</f>
        <v>L20</v>
      </c>
      <c r="O730" s="15">
        <f>Eintragen!B730</f>
        <v>29500895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7.0000000000000007E-2</v>
      </c>
      <c r="N731" s="11" t="str">
        <f>Eintragen!A731</f>
        <v>L29</v>
      </c>
      <c r="O731" s="15">
        <f>Eintragen!B731</f>
        <v>29501101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IFERROR(VLOOKUP(Tabelle3[[#This Row],[Artikelnr.]],Kennzahlen!S:U,3,FALSE)*Tabelle3[[#This Row],[Menge]],"0")</f>
        <v>0</v>
      </c>
      <c r="N732" s="11" t="str">
        <f>Eintragen!A732</f>
        <v>RWV</v>
      </c>
      <c r="O732" s="15" t="str">
        <f>Eintragen!B732</f>
        <v>Diverse Rinde</v>
      </c>
      <c r="P732" s="15">
        <f>Eintragen!D732</f>
        <v>22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IFERROR(VLOOKUP(Tabelle3[[#This Row],[Artikelnr.]],Kennzahlen!S:U,3,FALSE)*Tabelle3[[#This Row],[Menge]],"0")</f>
        <v>0</v>
      </c>
      <c r="N733" s="11" t="str">
        <f>Eintragen!A733</f>
        <v>Abfüllung</v>
      </c>
      <c r="O733" s="15" t="str">
        <f>Eintragen!B733</f>
        <v>Natur</v>
      </c>
      <c r="P733" s="15">
        <f>Eintragen!D733</f>
        <v>10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68.876000000000005</v>
      </c>
      <c r="N734" s="11" t="str">
        <f>Eintragen!A734</f>
        <v>L4</v>
      </c>
      <c r="O734" s="15">
        <f>Eintragen!B734</f>
        <v>49500088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30</v>
      </c>
      <c r="N735" s="11" t="str">
        <f>Eintragen!A735</f>
        <v>L21</v>
      </c>
      <c r="O735" s="15">
        <f>Eintragen!B735</f>
        <v>29501029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10.5</v>
      </c>
      <c r="N736" s="11" t="str">
        <f>Eintragen!A736</f>
        <v>L21</v>
      </c>
      <c r="O736" s="15">
        <f>Eintragen!B736</f>
        <v>29501029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5.7000000000000002E-3</v>
      </c>
      <c r="N737" s="11" t="str">
        <f>Eintragen!A737</f>
        <v>L20</v>
      </c>
      <c r="O737" s="15">
        <f>Eintragen!B737</f>
        <v>29501023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19.5</v>
      </c>
      <c r="N738" s="11" t="str">
        <f>Eintragen!A738</f>
        <v>L21</v>
      </c>
      <c r="O738" s="15">
        <f>Eintragen!B738</f>
        <v>29500952</v>
      </c>
      <c r="P738" s="15">
        <f>Eintragen!D738</f>
        <v>61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2.5000000000000001E-3</v>
      </c>
      <c r="N739" s="11" t="str">
        <f>Eintragen!A739</f>
        <v>L22</v>
      </c>
      <c r="O739" s="15">
        <f>Eintragen!B739</f>
        <v>29501028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22.5</v>
      </c>
      <c r="N740" s="11" t="str">
        <f>Eintragen!A740</f>
        <v>L21</v>
      </c>
      <c r="O740" s="15">
        <f>Eintragen!B740</f>
        <v>29500886</v>
      </c>
      <c r="P740" s="15">
        <f>Eintragen!D740</f>
        <v>61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5.4000000000000003E-3</v>
      </c>
      <c r="N741" s="11" t="str">
        <f>Eintragen!A741</f>
        <v>L22</v>
      </c>
      <c r="O741" s="15">
        <f>Eintragen!B741</f>
        <v>29501039</v>
      </c>
      <c r="P741" s="15">
        <f>Eintragen!D741</f>
        <v>61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2.4000000000000002E-3</v>
      </c>
      <c r="N742" s="11" t="str">
        <f>Eintragen!A742</f>
        <v>L22</v>
      </c>
      <c r="O742" s="15">
        <f>Eintragen!B742</f>
        <v>29501039</v>
      </c>
      <c r="P742" s="15">
        <f>Eintragen!D742</f>
        <v>61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3</v>
      </c>
      <c r="N743" s="11" t="str">
        <f>Eintragen!A743</f>
        <v>L21</v>
      </c>
      <c r="O743" s="15">
        <f>Eintragen!B743</f>
        <v>29501030</v>
      </c>
      <c r="P743" s="15">
        <f>Eintragen!D743</f>
        <v>61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0.84</v>
      </c>
      <c r="N744" s="11" t="str">
        <f>Eintragen!A744</f>
        <v>RWV</v>
      </c>
      <c r="O744" s="15">
        <f>Eintragen!B744</f>
        <v>29500917</v>
      </c>
      <c r="P744" s="15">
        <f>Eintragen!D744</f>
        <v>22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16.176470588235297</v>
      </c>
      <c r="N745" s="11" t="str">
        <f>Eintragen!A745</f>
        <v>L23</v>
      </c>
      <c r="O745" s="15">
        <f>Eintragen!B745</f>
        <v>29500891</v>
      </c>
      <c r="P745" s="15">
        <f>Eintragen!D745</f>
        <v>61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0.08</v>
      </c>
      <c r="N746" s="11" t="str">
        <f>Eintragen!A746</f>
        <v>L23</v>
      </c>
      <c r="O746" s="15">
        <f>Eintragen!B746</f>
        <v>29500900</v>
      </c>
      <c r="P746" s="15">
        <f>Eintragen!D746</f>
        <v>61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>
        <f>IFERROR(VLOOKUP(Tabelle3[[#This Row],[Artikelnr.]],Kennzahlen!S:U,3,FALSE)*Tabelle3[[#This Row],[Menge]],"0")</f>
        <v>0.03</v>
      </c>
      <c r="N747" s="11" t="str">
        <f>Eintragen!A747</f>
        <v>L23</v>
      </c>
      <c r="O747" s="15">
        <f>Eintragen!B747</f>
        <v>29500900</v>
      </c>
      <c r="P747" s="15">
        <f>Eintragen!D747</f>
        <v>61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0.08</v>
      </c>
      <c r="N748" s="11" t="str">
        <f>Eintragen!A748</f>
        <v>L21</v>
      </c>
      <c r="O748" s="15">
        <f>Eintragen!B748</f>
        <v>29500906</v>
      </c>
      <c r="P748" s="15">
        <f>Eintragen!D748</f>
        <v>61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0.1</v>
      </c>
      <c r="N749" s="11" t="str">
        <f>Eintragen!A749</f>
        <v>L22</v>
      </c>
      <c r="O749" s="15">
        <f>Eintragen!B749</f>
        <v>29500910</v>
      </c>
      <c r="P749" s="15">
        <f>Eintragen!D749</f>
        <v>61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>
        <f>IFERROR(VLOOKUP(Tabelle3[[#This Row],[Artikelnr.]],Kennzahlen!S:U,3,FALSE)*Tabelle3[[#This Row],[Menge]],"0")</f>
        <v>4.5</v>
      </c>
      <c r="N750" s="11" t="str">
        <f>Eintragen!A750</f>
        <v>L21</v>
      </c>
      <c r="O750" s="15">
        <f>Eintragen!B750</f>
        <v>29501009</v>
      </c>
      <c r="P750" s="15">
        <f>Eintragen!D750</f>
        <v>61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1" t="str">
        <f>Eintragen!A751</f>
        <v>L33</v>
      </c>
      <c r="O751" s="15" t="str">
        <f>Eintragen!B751</f>
        <v>Diverses Reinigung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BU4</v>
      </c>
      <c r="B752" s="12">
        <f>Eintragen!C947</f>
        <v>20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SKZ EMM in Wurstfor</v>
      </c>
      <c r="F752" s="11" t="str">
        <f>VLOOKUP(Eintragen!D947,'Liste Gründe'!A:D,2,FALSE)</f>
        <v>keinen Verwendungszweck</v>
      </c>
      <c r="G752" s="13" t="str">
        <f>IF(ISBLANK(Eintragen!F947),VLOOKUP(Tabelle3[[#This Row],[Grund Ziffer]],'Liste Gründe'!A:D,3,FALSE),Eintragen!F947)</f>
        <v>-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IFERROR(VLOOKUP(Tabelle3[[#This Row],[Artikelnr.]],Kennzahlen!S:U,3,FALSE)*Tabelle3[[#This Row],[Menge]],"0")</f>
        <v>0</v>
      </c>
      <c r="N752" s="11" t="str">
        <f>Eintragen!A947</f>
        <v>BU4</v>
      </c>
      <c r="O752" s="16">
        <f>Eintragen!B947</f>
        <v>29501010</v>
      </c>
      <c r="P752" s="15">
        <f>Eintragen!D947</f>
        <v>61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BU4</v>
      </c>
      <c r="B753" s="12">
        <f>Eintragen!C124</f>
        <v>35.5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WAL-THEKE</v>
      </c>
      <c r="F753" s="11" t="str">
        <f>VLOOKUP(Eintragen!D124,'Liste Gründe'!A:D,2,FALSE)</f>
        <v>Rest</v>
      </c>
      <c r="G753" s="13" t="str">
        <f>IF(ISBLANK(Eintragen!F124),VLOOKUP(Tabelle3[[#This Row],[Grund Ziffer]],'Liste Gründe'!A:D,3,FALSE),Eintragen!F124)</f>
        <v>blaues Klebeband im Produkt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>
        <f>IFERROR(VLOOKUP(Tabelle3[[#This Row],[Artikelnr.]],Kennzahlen!S:U,3,FALSE)*Tabelle3[[#This Row],[Menge]],"0")</f>
        <v>17.75</v>
      </c>
      <c r="N753" s="11" t="str">
        <f>Eintragen!A124</f>
        <v>L22</v>
      </c>
      <c r="O753" s="15">
        <f>Eintragen!B124</f>
        <v>29501020</v>
      </c>
      <c r="P753" s="15">
        <f>Eintragen!D124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IFERROR(VLOOKUP(Tabelle3[[#This Row],[Artikelnr.]],Kennzahlen!S:U,3,FALSE)*Tabelle3[[#This Row],[Menge]],"0")</f>
        <v>0</v>
      </c>
      <c r="N754" s="11" t="str">
        <f>Eintragen!A754</f>
        <v>Abfüllung</v>
      </c>
      <c r="O754" s="15" t="str">
        <f>Eintragen!B754</f>
        <v>Diverses aus Abfüllung</v>
      </c>
      <c r="P754" s="15">
        <f>Eintragen!D754</f>
        <v>10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IFERROR(VLOOKUP(Tabelle3[[#This Row],[Artikelnr.]],Kennzahlen!S:U,3,FALSE)*Tabelle3[[#This Row],[Menge]],"0")</f>
        <v>0</v>
      </c>
      <c r="N755" s="11" t="str">
        <f>Eintragen!A755</f>
        <v>BU2</v>
      </c>
      <c r="O755" s="15" t="str">
        <f>Eintragen!B755</f>
        <v>Diverses</v>
      </c>
      <c r="P755" s="15">
        <f>Eintragen!D755</f>
        <v>10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IFERROR(VLOOKUP(Tabelle3[[#This Row],[Artikelnr.]],Kennzahlen!S:U,3,FALSE)*Tabelle3[[#This Row],[Menge]],"0")</f>
        <v>0</v>
      </c>
      <c r="N756" s="11" t="str">
        <f>Eintragen!A756</f>
        <v>BU2</v>
      </c>
      <c r="O756" s="15" t="str">
        <f>Eintragen!B756</f>
        <v>Diverses</v>
      </c>
      <c r="P756" s="15">
        <f>Eintragen!D756</f>
        <v>10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1" t="str">
        <f>Eintragen!A757</f>
        <v>QM</v>
      </c>
      <c r="O757" s="15" t="str">
        <f>Eintragen!B757</f>
        <v>Diverses QM</v>
      </c>
      <c r="P757" s="15">
        <f>Eintragen!D757</f>
        <v>70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1" t="str">
        <f>Eintragen!A758</f>
        <v>BU4</v>
      </c>
      <c r="O758" s="15" t="str">
        <f>Eintragen!B758</f>
        <v>Diverses</v>
      </c>
      <c r="P758" s="15">
        <f>Eintragen!D758</f>
        <v>10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1" t="str">
        <f>Eintragen!A759</f>
        <v>QM</v>
      </c>
      <c r="O759" s="15" t="str">
        <f>Eintragen!B759</f>
        <v>Diverses QM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1" t="str">
        <f>Eintragen!A760</f>
        <v>Abfüllung</v>
      </c>
      <c r="O760" s="15">
        <f>Eintragen!B760</f>
        <v>32000106</v>
      </c>
      <c r="P760" s="15">
        <f>Eintragen!D760</f>
        <v>10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1" t="str">
        <f>Eintragen!A761</f>
        <v>Labor</v>
      </c>
      <c r="O761" s="15" t="str">
        <f>Eintragen!B761</f>
        <v>Laborproben</v>
      </c>
      <c r="P761" s="15">
        <f>Eintragen!D761</f>
        <v>70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>
        <f>IFERROR(VLOOKUP(Tabelle3[[#This Row],[Artikelnr.]],Kennzahlen!S:U,3,FALSE)*Tabelle3[[#This Row],[Menge]],"0")</f>
        <v>178</v>
      </c>
      <c r="N762" s="11" t="str">
        <f>Eintragen!A762</f>
        <v>Schmelze</v>
      </c>
      <c r="O762" s="15">
        <f>Eintragen!B762</f>
        <v>29500823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>
        <f>IFERROR(VLOOKUP(Tabelle3[[#This Row],[Artikelnr.]],Kennzahlen!S:U,3,FALSE)*Tabelle3[[#This Row],[Menge]],"0")</f>
        <v>192</v>
      </c>
      <c r="N763" s="11" t="str">
        <f>Eintragen!A763</f>
        <v>Schmelze</v>
      </c>
      <c r="O763" s="15">
        <f>Eintragen!B763</f>
        <v>29500823</v>
      </c>
      <c r="P763" s="15">
        <f>Eintragen!D763</f>
        <v>12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1" t="str">
        <f>Eintragen!A764</f>
        <v>L9</v>
      </c>
      <c r="O764" s="15" t="str">
        <f>Eintragen!B764</f>
        <v>Diverses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4"/>
        <v>34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>
        <f>IFERROR(VLOOKUP(Tabelle3[[#This Row],[Artikelnr.]],Kennzahlen!S:U,3,FALSE)*Tabelle3[[#This Row],[Menge]],"0")</f>
        <v>17</v>
      </c>
      <c r="N765" s="11" t="str">
        <f>Eintragen!A765</f>
        <v>L33</v>
      </c>
      <c r="O765" s="15">
        <f>Eintragen!B765</f>
        <v>29501003</v>
      </c>
      <c r="P765" s="15">
        <f>Eintragen!D765</f>
        <v>10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>
        <f>IFERROR(VLOOKUP(Tabelle3[[#This Row],[Artikelnr.]],Kennzahlen!S:U,3,FALSE)*Tabelle3[[#This Row],[Menge]],"0")</f>
        <v>185</v>
      </c>
      <c r="N766" s="11" t="str">
        <f>Eintragen!A766</f>
        <v>L16</v>
      </c>
      <c r="O766" s="15">
        <f>Eintragen!B766</f>
        <v>29501055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1" t="str">
        <f>Eintragen!A767</f>
        <v>Labor</v>
      </c>
      <c r="O767" s="15" t="str">
        <f>Eintragen!B767</f>
        <v>Laborproben</v>
      </c>
      <c r="P767" s="15">
        <f>Eintragen!D767</f>
        <v>70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>
        <f>IFERROR(VLOOKUP(Tabelle3[[#This Row],[Artikelnr.]],Kennzahlen!S:U,3,FALSE)*Tabelle3[[#This Row],[Menge]],"0")</f>
        <v>56.783999999999999</v>
      </c>
      <c r="N768" s="11" t="str">
        <f>Eintragen!A768</f>
        <v>RWV</v>
      </c>
      <c r="O768" s="15">
        <f>Eintragen!B768</f>
        <v>49500052</v>
      </c>
      <c r="P768" s="15">
        <f>Eintragen!D768</f>
        <v>12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>
        <f>IFERROR(VLOOKUP(Tabelle3[[#This Row],[Artikelnr.]],Kennzahlen!S:U,3,FALSE)*Tabelle3[[#This Row],[Menge]],"0")</f>
        <v>6</v>
      </c>
      <c r="N769" s="11" t="str">
        <f>Eintragen!A769</f>
        <v>Bu3</v>
      </c>
      <c r="O769" s="15">
        <f>Eintragen!B769</f>
        <v>29500622</v>
      </c>
      <c r="P769" s="15">
        <f>Eintragen!D769</f>
        <v>10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>
        <f>IFERROR(VLOOKUP(Tabelle3[[#This Row],[Artikelnr.]],Kennzahlen!S:U,3,FALSE)*Tabelle3[[#This Row],[Menge]],"0")</f>
        <v>141.5</v>
      </c>
      <c r="N770" s="11" t="str">
        <f>Eintragen!A770</f>
        <v>Bu3</v>
      </c>
      <c r="O770" s="15">
        <f>Eintragen!B770</f>
        <v>29500529</v>
      </c>
      <c r="P770" s="15">
        <f>Eintragen!D770</f>
        <v>12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121</v>
      </c>
      <c r="N771" s="11" t="str">
        <f>Eintragen!A771</f>
        <v>Bu3</v>
      </c>
      <c r="O771" s="15">
        <f>Eintragen!B771</f>
        <v>29500620</v>
      </c>
      <c r="P771" s="15">
        <f>Eintragen!D771</f>
        <v>12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1" t="str">
        <f>Eintragen!A772</f>
        <v>WVP</v>
      </c>
      <c r="O772" s="15" t="str">
        <f>Eintragen!B772</f>
        <v>Reste Zipfel</v>
      </c>
      <c r="P772" s="15">
        <f>Eintragen!D772</f>
        <v>12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36.200000000000003</v>
      </c>
      <c r="N773" s="11" t="str">
        <f>Eintragen!A773</f>
        <v>L18</v>
      </c>
      <c r="O773" s="15">
        <f>Eintragen!B773</f>
        <v>29500594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1" t="str">
        <f>Eintragen!A774</f>
        <v>Bu3</v>
      </c>
      <c r="O774" s="15" t="str">
        <f>Eintragen!B774</f>
        <v>Div. Zipfel, Endstücke</v>
      </c>
      <c r="P774" s="15">
        <f>Eintragen!D774</f>
        <v>10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1" t="str">
        <f>Eintragen!A775</f>
        <v>Bu3</v>
      </c>
      <c r="O775" s="15" t="str">
        <f>Eintragen!B775</f>
        <v>Diverses</v>
      </c>
      <c r="P775" s="15">
        <f>Eintragen!D775</f>
        <v>10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>
        <f>IFERROR(VLOOKUP(Tabelle3[[#This Row],[Artikelnr.]],Kennzahlen!S:U,3,FALSE)*Tabelle3[[#This Row],[Menge]],"0")</f>
        <v>917.47979999999995</v>
      </c>
      <c r="N776" s="11" t="str">
        <f>Eintragen!A776</f>
        <v>Abfüllung</v>
      </c>
      <c r="O776" s="15">
        <f>Eintragen!B776</f>
        <v>31900002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>
        <f>IFERROR(VLOOKUP(Tabelle3[[#This Row],[Artikelnr.]],Kennzahlen!S:U,3,FALSE)*Tabelle3[[#This Row],[Menge]],"0")</f>
        <v>0.09</v>
      </c>
      <c r="N777" s="11" t="str">
        <f>Eintragen!A777</f>
        <v>L21</v>
      </c>
      <c r="O777" s="15">
        <f>Eintragen!B777</f>
        <v>29500885</v>
      </c>
      <c r="P777" s="15">
        <f>Eintragen!D777</f>
        <v>61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>
        <f>IFERROR(VLOOKUP(Tabelle3[[#This Row],[Artikelnr.]],Kennzahlen!S:U,3,FALSE)*Tabelle3[[#This Row],[Menge]],"0")</f>
        <v>1.7000000000000001E-3</v>
      </c>
      <c r="N778" s="11" t="str">
        <f>Eintragen!A778</f>
        <v>L22</v>
      </c>
      <c r="O778" s="15">
        <f>Eintragen!B778</f>
        <v>29501028</v>
      </c>
      <c r="P778" s="15">
        <f>Eintragen!D778</f>
        <v>61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>
        <f>IFERROR(VLOOKUP(Tabelle3[[#This Row],[Artikelnr.]],Kennzahlen!S:U,3,FALSE)*Tabelle3[[#This Row],[Menge]],"0")</f>
        <v>0.71</v>
      </c>
      <c r="N779" s="11" t="str">
        <f>Eintragen!A779</f>
        <v>RWV</v>
      </c>
      <c r="O779" s="15">
        <f>Eintragen!B779</f>
        <v>29500917</v>
      </c>
      <c r="P779" s="15">
        <f>Eintragen!D779</f>
        <v>22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>
        <f>IFERROR(VLOOKUP(Tabelle3[[#This Row],[Artikelnr.]],Kennzahlen!S:U,3,FALSE)*Tabelle3[[#This Row],[Menge]],"0")</f>
        <v>5.882352941176471</v>
      </c>
      <c r="N780" s="11" t="str">
        <f>Eintragen!A780</f>
        <v>L23</v>
      </c>
      <c r="O780" s="15">
        <f>Eintragen!B780</f>
        <v>29500891</v>
      </c>
      <c r="P780" s="15">
        <f>Eintragen!D780</f>
        <v>61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0.5</v>
      </c>
      <c r="N781" s="11" t="str">
        <f>Eintragen!A781</f>
        <v>L22</v>
      </c>
      <c r="O781" s="15">
        <f>Eintragen!B781</f>
        <v>29500910</v>
      </c>
      <c r="P781" s="15">
        <f>Eintragen!D781</f>
        <v>61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1" t="str">
        <f>Eintragen!A782</f>
        <v>Abfüllung</v>
      </c>
      <c r="O782" s="15" t="str">
        <f>Eintragen!B782</f>
        <v>Diverses aus Abfüllung</v>
      </c>
      <c r="P782" s="15">
        <f>Eintragen!D782</f>
        <v>10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>
        <f>IFERROR(VLOOKUP(Tabelle3[[#This Row],[Artikelnr.]],Kennzahlen!S:U,3,FALSE)*Tabelle3[[#This Row],[Menge]],"0")</f>
        <v>10.5</v>
      </c>
      <c r="N783" s="11" t="str">
        <f>Eintragen!A783</f>
        <v>L21</v>
      </c>
      <c r="O783" s="15">
        <f>Eintragen!B783</f>
        <v>29501009</v>
      </c>
      <c r="P783" s="15">
        <f>Eintragen!D783</f>
        <v>61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>
        <f>IFERROR(VLOOKUP(Tabelle3[[#This Row],[Artikelnr.]],Kennzahlen!S:U,3,FALSE)*Tabelle3[[#This Row],[Menge]],"0")</f>
        <v>0.16</v>
      </c>
      <c r="N784" s="11" t="str">
        <f>Eintragen!A784</f>
        <v>L20</v>
      </c>
      <c r="O784" s="15">
        <f>Eintragen!B784</f>
        <v>29500913</v>
      </c>
      <c r="P784" s="15">
        <f>Eintragen!D784</f>
        <v>61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>
        <f>IFERROR(VLOOKUP(Tabelle3[[#This Row],[Artikelnr.]],Kennzahlen!S:U,3,FALSE)*Tabelle3[[#This Row],[Menge]],"0")</f>
        <v>82.8</v>
      </c>
      <c r="N785" s="11" t="str">
        <f>Eintragen!A785</f>
        <v>L31</v>
      </c>
      <c r="O785" s="15">
        <f>Eintragen!B785</f>
        <v>29500823</v>
      </c>
      <c r="P785" s="15">
        <f>Eintragen!D785</f>
        <v>22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1" t="str">
        <f>Eintragen!A786</f>
        <v>Abfüllung</v>
      </c>
      <c r="O786" s="15">
        <f>Eintragen!B786</f>
        <v>31000092</v>
      </c>
      <c r="P786" s="15">
        <f>Eintragen!D786</f>
        <v>10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1" t="str">
        <f>Eintragen!A787</f>
        <v>L33</v>
      </c>
      <c r="O787" s="15" t="str">
        <f>Eintragen!B787</f>
        <v>Diverses</v>
      </c>
      <c r="P787" s="15">
        <f>Eintragen!D787</f>
        <v>10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1" t="str">
        <f>Eintragen!A788</f>
        <v>Abfüllung</v>
      </c>
      <c r="O788" s="15">
        <f>Eintragen!B788</f>
        <v>31900001</v>
      </c>
      <c r="P788" s="15">
        <f>Eintragen!D788</f>
        <v>10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1" t="str">
        <f>Eintragen!A789</f>
        <v>Abfüllung</v>
      </c>
      <c r="O789" s="15">
        <f>Eintragen!B789</f>
        <v>31900001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1" t="str">
        <f>Eintragen!A790</f>
        <v>Abfüllung</v>
      </c>
      <c r="O790" s="15">
        <f>Eintragen!B790</f>
        <v>32000049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1" t="str">
        <f>Eintragen!A791</f>
        <v>Strudelline</v>
      </c>
      <c r="O791" s="15" t="str">
        <f>Eintragen!B791</f>
        <v>Diverses</v>
      </c>
      <c r="P791" s="15">
        <f>Eintragen!D791</f>
        <v>10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1" t="str">
        <f>Eintragen!A792</f>
        <v>Schmelze</v>
      </c>
      <c r="O792" s="15" t="str">
        <f>Eintragen!B792</f>
        <v>Diverses aus Schmelze</v>
      </c>
      <c r="P792" s="15">
        <f>Eintragen!D792</f>
        <v>10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1" t="str">
        <f>Eintragen!A793</f>
        <v>Labor</v>
      </c>
      <c r="O793" s="15" t="str">
        <f>Eintragen!B793</f>
        <v>Laborproben</v>
      </c>
      <c r="P793" s="15">
        <f>Eintragen!D793</f>
        <v>70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33.4</v>
      </c>
      <c r="N794" s="11" t="str">
        <f>Eintragen!A794</f>
        <v>Schmelze</v>
      </c>
      <c r="O794" s="15">
        <f>Eintragen!B794</f>
        <v>29600017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393.43199999999996</v>
      </c>
      <c r="N795" s="11" t="str">
        <f>Eintragen!A795</f>
        <v>Schmelze</v>
      </c>
      <c r="O795" s="15">
        <f>Eintragen!B795</f>
        <v>29600004</v>
      </c>
      <c r="P795" s="15">
        <f>Eintragen!D795</f>
        <v>12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1" t="str">
        <f>Eintragen!A796</f>
        <v>Schmelze</v>
      </c>
      <c r="O796" s="15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1" t="str">
        <f>Eintragen!A797</f>
        <v>Verkauf</v>
      </c>
      <c r="O797" s="15" t="str">
        <f>Eintragen!B797</f>
        <v>Div. Zipfel, Endstücke</v>
      </c>
      <c r="P797" s="15">
        <f>Eintragen!D797</f>
        <v>12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1" t="str">
        <f>Eintragen!A798</f>
        <v>Labor</v>
      </c>
      <c r="O798" s="15" t="str">
        <f>Eintragen!B798</f>
        <v>Laborproben</v>
      </c>
      <c r="P798" s="15">
        <f>Eintragen!D798</f>
        <v>70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12</v>
      </c>
      <c r="N799" s="11" t="str">
        <f>Eintragen!A799</f>
        <v>RWV</v>
      </c>
      <c r="O799" s="15">
        <f>Eintragen!B799</f>
        <v>29900003</v>
      </c>
      <c r="P799" s="15">
        <f>Eintragen!D799</f>
        <v>12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5.6539999999999999</v>
      </c>
      <c r="N800" s="11" t="str">
        <f>Eintragen!A800</f>
        <v>L1</v>
      </c>
      <c r="O800" s="15">
        <f>Eintragen!B800</f>
        <v>49900002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1" t="str">
        <f>Eintragen!A801</f>
        <v>QM</v>
      </c>
      <c r="O801" s="15" t="str">
        <f>Eintragen!B801</f>
        <v>Diverses QM</v>
      </c>
      <c r="P801" s="15">
        <f>Eintragen!D801</f>
        <v>70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1" t="str">
        <f>Eintragen!A802</f>
        <v>Abfüllung</v>
      </c>
      <c r="O802" s="15" t="str">
        <f>Eintragen!B802</f>
        <v>Diverses aus Abfüllung</v>
      </c>
      <c r="P802" s="15">
        <f>Eintragen!D802</f>
        <v>10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>
        <f>IFERROR(VLOOKUP(Tabelle3[[#This Row],[Artikelnr.]],Kennzahlen!S:U,3,FALSE)*Tabelle3[[#This Row],[Menge]],"0")</f>
        <v>12.5</v>
      </c>
      <c r="N803" s="11" t="str">
        <f>Eintragen!A803</f>
        <v>RWV</v>
      </c>
      <c r="O803" s="15">
        <f>Eintragen!B803</f>
        <v>29501021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>
        <f>IFERROR(VLOOKUP(Tabelle3[[#This Row],[Artikelnr.]],Kennzahlen!S:U,3,FALSE)*Tabelle3[[#This Row],[Menge]],"0")</f>
        <v>50</v>
      </c>
      <c r="N804" s="11" t="str">
        <f>Eintragen!A804</f>
        <v>RWV</v>
      </c>
      <c r="O804" s="15">
        <f>Eintragen!B804</f>
        <v>29500948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>
        <f>IFERROR(VLOOKUP(Tabelle3[[#This Row],[Artikelnr.]],Kennzahlen!S:U,3,FALSE)*Tabelle3[[#This Row],[Menge]],"0")</f>
        <v>12.5</v>
      </c>
      <c r="N805" s="11" t="str">
        <f>Eintragen!A805</f>
        <v>RWV</v>
      </c>
      <c r="O805" s="15">
        <f>Eintragen!B805</f>
        <v>29500943</v>
      </c>
      <c r="P805" s="15">
        <f>Eintragen!D805</f>
        <v>12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>
        <f>IFERROR(VLOOKUP(Tabelle3[[#This Row],[Artikelnr.]],Kennzahlen!S:U,3,FALSE)*Tabelle3[[#This Row],[Menge]],"0")</f>
        <v>10</v>
      </c>
      <c r="N806" s="11" t="str">
        <f>Eintragen!A806</f>
        <v>RWV</v>
      </c>
      <c r="O806" s="15">
        <f>Eintragen!B806</f>
        <v>29500539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1" t="str">
        <f>Eintragen!A807</f>
        <v>Abfüllung</v>
      </c>
      <c r="O807" s="15">
        <f>Eintragen!B807</f>
        <v>31900001</v>
      </c>
      <c r="P807" s="15">
        <f>Eintragen!D807</f>
        <v>10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1" t="str">
        <f>Eintragen!A808</f>
        <v>Abfüllung</v>
      </c>
      <c r="O808" s="15">
        <f>Eintragen!B808</f>
        <v>31900001</v>
      </c>
      <c r="P808" s="15">
        <f>Eintragen!D808</f>
        <v>10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1" t="str">
        <f>Eintragen!A809</f>
        <v>L2</v>
      </c>
      <c r="O809" s="15" t="str">
        <f>Eintragen!B809</f>
        <v>Diverses</v>
      </c>
      <c r="P809" s="15">
        <f>Eintragen!D809</f>
        <v>10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1" t="str">
        <f>Eintragen!A810</f>
        <v>Bu2</v>
      </c>
      <c r="O810" s="15" t="str">
        <f>Eintragen!B810</f>
        <v>Diverses</v>
      </c>
      <c r="P810" s="15">
        <f>Eintragen!D810</f>
        <v>10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1" t="str">
        <f>Eintragen!A811</f>
        <v>RWV</v>
      </c>
      <c r="O811" s="15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1" t="str">
        <f>Eintragen!A812</f>
        <v>RWV</v>
      </c>
      <c r="O812" s="15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>
        <f>IFERROR(VLOOKUP(Tabelle3[[#This Row],[Artikelnr.]],Kennzahlen!S:U,3,FALSE)*Tabelle3[[#This Row],[Menge]],"0")</f>
        <v>36</v>
      </c>
      <c r="N813" s="11" t="str">
        <f>Eintragen!A813</f>
        <v>Bu3</v>
      </c>
      <c r="O813" s="15">
        <f>Eintragen!B813</f>
        <v>29600017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1" t="str">
        <f>Eintragen!A814</f>
        <v>Schmelze</v>
      </c>
      <c r="O814" s="15">
        <f>Eintragen!B814</f>
        <v>29500816</v>
      </c>
      <c r="P814" s="15">
        <f>Eintragen!D814</f>
        <v>22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1" t="str">
        <f>Eintragen!A815</f>
        <v>Bu3</v>
      </c>
      <c r="O815" s="15" t="str">
        <f>Eintragen!B815</f>
        <v>RS natur gourmet</v>
      </c>
      <c r="P815" s="15">
        <f>Eintragen!D815</f>
        <v>12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>
        <f>IFERROR(VLOOKUP(Tabelle3[[#This Row],[Artikelnr.]],Kennzahlen!S:U,3,FALSE)*Tabelle3[[#This Row],[Menge]],"0")</f>
        <v>13.5</v>
      </c>
      <c r="N816" s="11" t="str">
        <f>Eintragen!A816</f>
        <v>L21</v>
      </c>
      <c r="O816" s="15">
        <f>Eintragen!B816</f>
        <v>29501029</v>
      </c>
      <c r="P816" s="15">
        <f>Eintragen!D816</f>
        <v>61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>
        <f>IFERROR(VLOOKUP(Tabelle3[[#This Row],[Artikelnr.]],Kennzahlen!S:U,3,FALSE)*Tabelle3[[#This Row],[Menge]],"0")</f>
        <v>24</v>
      </c>
      <c r="N817" s="11" t="str">
        <f>Eintragen!A817</f>
        <v>L21</v>
      </c>
      <c r="O817" s="15">
        <f>Eintragen!B817</f>
        <v>29500886</v>
      </c>
      <c r="P817" s="15">
        <f>Eintragen!D817</f>
        <v>61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1" t="str">
        <f>Eintragen!A818</f>
        <v>Schmelze</v>
      </c>
      <c r="O818" s="15">
        <f>Eintragen!B818</f>
        <v>49500034</v>
      </c>
      <c r="P818" s="15">
        <f>Eintragen!D818</f>
        <v>22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>
        <f>IFERROR(VLOOKUP(Tabelle3[[#This Row],[Artikelnr.]],Kennzahlen!S:U,3,FALSE)*Tabelle3[[#This Row],[Menge]],"0")</f>
        <v>0.44</v>
      </c>
      <c r="N819" s="11" t="str">
        <f>Eintragen!A819</f>
        <v>RWV</v>
      </c>
      <c r="O819" s="15">
        <f>Eintragen!B819</f>
        <v>29500917</v>
      </c>
      <c r="P819" s="15">
        <f>Eintragen!D819</f>
        <v>22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>
        <f>IFERROR(VLOOKUP(Tabelle3[[#This Row],[Artikelnr.]],Kennzahlen!S:U,3,FALSE)*Tabelle3[[#This Row],[Menge]],"0")</f>
        <v>0.46</v>
      </c>
      <c r="N820" s="11" t="str">
        <f>Eintragen!A820</f>
        <v>RWV</v>
      </c>
      <c r="O820" s="15">
        <f>Eintragen!B820</f>
        <v>29500917</v>
      </c>
      <c r="P820" s="15">
        <f>Eintragen!D820</f>
        <v>22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1" t="str">
        <f>Eintragen!A821</f>
        <v>Bu4</v>
      </c>
      <c r="O821" s="15" t="str">
        <f>Eintragen!B821</f>
        <v>Diverses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1" t="str">
        <f>Eintragen!A822</f>
        <v>L3</v>
      </c>
      <c r="O822" s="15" t="str">
        <f>Eintragen!B822</f>
        <v>Div. Zipfel, Endstücke</v>
      </c>
      <c r="P822" s="15">
        <f>Eintragen!D822</f>
        <v>10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1" t="str">
        <f>Eintragen!A823</f>
        <v>WVP</v>
      </c>
      <c r="O823" s="15" t="str">
        <f>Eintragen!B823</f>
        <v>Reste Zipfel</v>
      </c>
      <c r="P823" s="15">
        <f>Eintragen!D823</f>
        <v>61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>
        <f>IFERROR(VLOOKUP(Tabelle3[[#This Row],[Artikelnr.]],Kennzahlen!S:U,3,FALSE)*Tabelle3[[#This Row],[Menge]],"0")</f>
        <v>7.5</v>
      </c>
      <c r="N824" s="11" t="str">
        <f>Eintragen!A824</f>
        <v>RWV</v>
      </c>
      <c r="O824" s="15">
        <f>Eintragen!B824</f>
        <v>29500947</v>
      </c>
      <c r="P824" s="15">
        <f>Eintragen!D824</f>
        <v>12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1" t="str">
        <f>Eintragen!A825</f>
        <v>Labor</v>
      </c>
      <c r="O825" s="15" t="str">
        <f>Eintragen!B825</f>
        <v>SKZ Ammerland Block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1" t="str">
        <f>Eintragen!A826</f>
        <v>Labor</v>
      </c>
      <c r="O826" s="15" t="str">
        <f>Eintragen!B826</f>
        <v>Laborproben</v>
      </c>
      <c r="P826" s="15">
        <f>Eintragen!D826</f>
        <v>70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1" t="str">
        <f>Eintragen!A827</f>
        <v>Labor</v>
      </c>
      <c r="O827" s="15" t="str">
        <f>Eintragen!B827</f>
        <v>Laborproben</v>
      </c>
      <c r="P827" s="15">
        <f>Eintragen!D827</f>
        <v>70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48"/>
        <v>40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1" t="str">
        <f>Eintragen!A828</f>
        <v>QM</v>
      </c>
      <c r="O828" s="15" t="str">
        <f>Eintragen!B828</f>
        <v>Diverses</v>
      </c>
      <c r="P828" s="15">
        <f>Eintragen!D828</f>
        <v>70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1" t="str">
        <f>Eintragen!A829</f>
        <v>Bu3</v>
      </c>
      <c r="O829" s="15" t="str">
        <f>Eintragen!B829</f>
        <v>Div. Zipfel, Endstücke</v>
      </c>
      <c r="P829" s="15">
        <f>Eintragen!D829</f>
        <v>10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48"/>
        <v>40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1" t="str">
        <f>Eintragen!A830</f>
        <v>Labor</v>
      </c>
      <c r="O830" s="15" t="str">
        <f>Eintragen!B830</f>
        <v>Diverses</v>
      </c>
      <c r="P830" s="15">
        <f>Eintragen!D830</f>
        <v>70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48"/>
        <v>40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>
        <f>IFERROR(VLOOKUP(Tabelle3[[#This Row],[Artikelnr.]],Kennzahlen!S:U,3,FALSE)*Tabelle3[[#This Row],[Menge]],"0")</f>
        <v>0.28000000000000003</v>
      </c>
      <c r="N831" s="11" t="str">
        <f>Eintragen!A831</f>
        <v>RWV</v>
      </c>
      <c r="O831" s="15">
        <f>Eintragen!B831</f>
        <v>29500917</v>
      </c>
      <c r="P831" s="15">
        <f>Eintragen!D831</f>
        <v>22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48"/>
        <v>40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1" t="str">
        <f>Eintragen!A832</f>
        <v>Labor</v>
      </c>
      <c r="O832" s="15" t="str">
        <f>Eintragen!B832</f>
        <v>Diverses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48"/>
        <v>40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1" t="str">
        <f>Eintragen!A833</f>
        <v>Labor</v>
      </c>
      <c r="O833" s="15" t="str">
        <f>Eintragen!B833</f>
        <v>Diverses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40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1" t="str">
        <f>Eintragen!A834</f>
        <v>L16</v>
      </c>
      <c r="O834" s="15" t="str">
        <f>Eintragen!B834</f>
        <v>Diverses</v>
      </c>
      <c r="P834" s="15">
        <f>Eintragen!D834</f>
        <v>12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1" t="str">
        <f>Eintragen!A835</f>
        <v>Bu3</v>
      </c>
      <c r="O835" s="16" t="str">
        <f>Eintragen!B835</f>
        <v>Wallnusstraum</v>
      </c>
      <c r="P835" s="15">
        <f>Eintragen!D835</f>
        <v>10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1" t="str">
        <f>Eintragen!A836</f>
        <v>L1</v>
      </c>
      <c r="O836" s="16" t="str">
        <f>Eintragen!B836</f>
        <v>Natur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1" t="str">
        <f>Eintragen!A837</f>
        <v>Abfüllung</v>
      </c>
      <c r="O837" s="16" t="str">
        <f>Eintragen!B837</f>
        <v>Diverses</v>
      </c>
      <c r="P837" s="15">
        <f>Eintragen!D837</f>
        <v>31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1" t="str">
        <f>Eintragen!A838</f>
        <v>RWV</v>
      </c>
      <c r="O838" s="15" t="str">
        <f>Eintragen!B838</f>
        <v>RW</v>
      </c>
      <c r="P838" s="15">
        <f>Eintragen!D838</f>
        <v>22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1" t="str">
        <f>Eintragen!A839</f>
        <v>WVP</v>
      </c>
      <c r="O839" s="16" t="str">
        <f>Eintragen!B839</f>
        <v>RW natur</v>
      </c>
      <c r="P839" s="15">
        <f>Eintragen!D839</f>
        <v>12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37.5</v>
      </c>
      <c r="N840" s="11" t="str">
        <f>Eintragen!A840</f>
        <v>Schmelze</v>
      </c>
      <c r="O840" s="16">
        <f>Eintragen!B840</f>
        <v>29500945</v>
      </c>
      <c r="P840" s="15">
        <f>Eintragen!D840</f>
        <v>12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117</v>
      </c>
      <c r="N841" s="11" t="str">
        <f>Eintragen!A841</f>
        <v>L33</v>
      </c>
      <c r="O841" s="16">
        <f>Eintragen!B841</f>
        <v>29501003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29</v>
      </c>
      <c r="N842" s="11" t="str">
        <f>Eintragen!A842</f>
        <v>L33</v>
      </c>
      <c r="O842" s="15">
        <f>Eintragen!B842</f>
        <v>29501032</v>
      </c>
      <c r="P842" s="15">
        <f>Eintragen!D842</f>
        <v>61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1" t="str">
        <f>Eintragen!A843</f>
        <v>L33</v>
      </c>
      <c r="O843" s="15" t="str">
        <f>Eintragen!B843</f>
        <v>Diverses</v>
      </c>
      <c r="P843" s="15">
        <f>Eintragen!D843</f>
        <v>10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715.25880000000006</v>
      </c>
      <c r="N844" s="11" t="str">
        <f>Eintragen!A844</f>
        <v>Verkauf</v>
      </c>
      <c r="O844" s="16">
        <f>Eintragen!B844</f>
        <v>59500051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320.5</v>
      </c>
      <c r="N845" s="11" t="str">
        <f>Eintragen!A845</f>
        <v>BU3</v>
      </c>
      <c r="O845" s="15">
        <f>Eintragen!B845</f>
        <v>29500498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273.5</v>
      </c>
      <c r="N846" s="11" t="str">
        <f>Eintragen!A846</f>
        <v>BU3</v>
      </c>
      <c r="O846" s="16">
        <f>Eintragen!B846</f>
        <v>29500565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>
        <f>IFERROR(VLOOKUP(Tabelle3[[#This Row],[Artikelnr.]],Kennzahlen!S:U,3,FALSE)*Tabelle3[[#This Row],[Menge]],"0")</f>
        <v>650.72400000000005</v>
      </c>
      <c r="N847" s="11" t="str">
        <f>Eintragen!A847</f>
        <v>BU3</v>
      </c>
      <c r="O847" s="16">
        <f>Eintragen!B847</f>
        <v>49500147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148.54599999999999</v>
      </c>
      <c r="N848" s="11" t="str">
        <f>Eintragen!A848</f>
        <v>BU3</v>
      </c>
      <c r="O848" s="16">
        <f>Eintragen!B848</f>
        <v>49500143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1" t="str">
        <f>Eintragen!A849</f>
        <v>Labor</v>
      </c>
      <c r="O849" s="16" t="str">
        <f>Eintragen!B849</f>
        <v>Laborproben</v>
      </c>
      <c r="P849" s="15">
        <f>Eintragen!D849</f>
        <v>70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193</v>
      </c>
      <c r="N850" s="11" t="str">
        <f>Eintragen!A850</f>
        <v>BU3</v>
      </c>
      <c r="O850" s="16">
        <f>Eintragen!B850</f>
        <v>29501070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89</v>
      </c>
      <c r="N851" s="11" t="str">
        <f>Eintragen!A851</f>
        <v>BU3</v>
      </c>
      <c r="O851" s="16">
        <f>Eintragen!B851</f>
        <v>29500528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97.5</v>
      </c>
      <c r="N852" s="11" t="str">
        <f>Eintragen!A852</f>
        <v>BU3</v>
      </c>
      <c r="O852" s="16">
        <f>Eintragen!B852</f>
        <v>29501055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0.62</v>
      </c>
      <c r="N853" s="11" t="str">
        <f>Eintragen!A853</f>
        <v>RWV</v>
      </c>
      <c r="O853" s="16">
        <f>Eintragen!B853</f>
        <v>29500917</v>
      </c>
      <c r="P853" s="15">
        <f>Eintragen!D853</f>
        <v>22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19.5</v>
      </c>
      <c r="N854" s="11" t="str">
        <f>Eintragen!A854</f>
        <v>BU4</v>
      </c>
      <c r="O854" s="16">
        <f>Eintragen!B854</f>
        <v>29501009</v>
      </c>
      <c r="P854" s="15">
        <f>Eintragen!D854</f>
        <v>61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0.15</v>
      </c>
      <c r="N855" s="11" t="str">
        <f>Eintragen!A855</f>
        <v>BU4</v>
      </c>
      <c r="O855" s="16">
        <f>Eintragen!B855</f>
        <v>29500892</v>
      </c>
      <c r="P855" s="15">
        <f>Eintragen!D855</f>
        <v>61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6.0000000000000006E-4</v>
      </c>
      <c r="N856" s="11" t="str">
        <f>Eintragen!A856</f>
        <v>BU4</v>
      </c>
      <c r="O856" s="16">
        <f>Eintragen!B856</f>
        <v>29501028</v>
      </c>
      <c r="P856" s="15">
        <f>Eintragen!D856</f>
        <v>61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0.09</v>
      </c>
      <c r="N857" s="11" t="str">
        <f>Eintragen!A857</f>
        <v>BU4</v>
      </c>
      <c r="O857" s="15">
        <f>Eintragen!B857</f>
        <v>29500906</v>
      </c>
      <c r="P857" s="15">
        <f>Eintragen!D857</f>
        <v>61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2</v>
      </c>
      <c r="N858" s="11" t="str">
        <f>Eintragen!A858</f>
        <v>BU4</v>
      </c>
      <c r="O858" s="16">
        <f>Eintragen!B858</f>
        <v>29500887</v>
      </c>
      <c r="P858" s="15">
        <f>Eintragen!D858</f>
        <v>61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>
        <f>IFERROR(VLOOKUP(Tabelle3[[#This Row],[Artikelnr.]],Kennzahlen!S:U,3,FALSE)*Tabelle3[[#This Row],[Menge]],"0")</f>
        <v>4.3200000000000002E-2</v>
      </c>
      <c r="N859" s="11" t="str">
        <f>Eintragen!A859</f>
        <v>BU4</v>
      </c>
      <c r="O859" s="16">
        <f>Eintragen!B859</f>
        <v>29501023</v>
      </c>
      <c r="P859" s="15">
        <f>Eintragen!D859</f>
        <v>61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1" t="str">
        <f>Eintragen!A860</f>
        <v>Abfüllung</v>
      </c>
      <c r="O860" s="16" t="str">
        <f>Eintragen!B860</f>
        <v>Diverses aus Abfüllung</v>
      </c>
      <c r="P860" s="15">
        <f>Eintragen!D860</f>
        <v>10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>
        <f>IFERROR(VLOOKUP(Tabelle3[[#This Row],[Artikelnr.]],Kennzahlen!S:U,3,FALSE)*Tabelle3[[#This Row],[Menge]],"0")</f>
        <v>0.12</v>
      </c>
      <c r="N861" s="11" t="str">
        <f>Eintragen!A861</f>
        <v>BU4</v>
      </c>
      <c r="O861" s="16">
        <f>Eintragen!B861</f>
        <v>29500910</v>
      </c>
      <c r="P861" s="15">
        <f>Eintragen!D861</f>
        <v>61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BU4</v>
      </c>
      <c r="B862" s="12">
        <f>Eintragen!C165</f>
        <v>20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VLOOKUP(Eintragen!D165,'Liste Gründe'!A:D,2,FALSE)</f>
        <v>keinen Verwendungszweck</v>
      </c>
      <c r="G862" s="13" t="str">
        <f>IF(ISBLANK(Eintragen!F165),VLOOKUP(Tabelle3[[#This Row],[Grund Ziffer]],'Liste Gründe'!A:D,3,FALSE),Eintragen!F165)</f>
        <v>keinen Verwendungszweck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>
        <f>IFERROR(VLOOKUP(Tabelle3[[#This Row],[Artikelnr.]],Kennzahlen!S:U,3,FALSE)*Tabelle3[[#This Row],[Menge]],"0")</f>
        <v>10</v>
      </c>
      <c r="N862" s="11" t="str">
        <f>Eintragen!A165</f>
        <v>L22</v>
      </c>
      <c r="O862" s="16">
        <f>Eintragen!B165</f>
        <v>29501020</v>
      </c>
      <c r="P862" s="15">
        <f>Eintragen!D165</f>
        <v>61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1" t="str">
        <f>Eintragen!A863</f>
        <v>WVP</v>
      </c>
      <c r="O863" s="16" t="str">
        <f>Eintragen!B863</f>
        <v>Reste Zipfel</v>
      </c>
      <c r="P863" s="15">
        <f>Eintragen!D863</f>
        <v>61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>
        <f>IFERROR(VLOOKUP(Tabelle3[[#This Row],[Artikelnr.]],Kennzahlen!S:U,3,FALSE)*Tabelle3[[#This Row],[Menge]],"0")</f>
        <v>48.5</v>
      </c>
      <c r="N864" s="11" t="str">
        <f>Eintragen!A864</f>
        <v>Abfüllung</v>
      </c>
      <c r="O864" s="16">
        <f>Eintragen!B864</f>
        <v>29500918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1" t="str">
        <f>Eintragen!A865</f>
        <v>Abfüllung</v>
      </c>
      <c r="O865" s="16" t="str">
        <f>Eintragen!B865</f>
        <v>Diverses aus Abfüllung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>
        <f>IFERROR(VLOOKUP(Tabelle3[[#This Row],[Artikelnr.]],Kennzahlen!S:U,3,FALSE)*Tabelle3[[#This Row],[Menge]],"0")</f>
        <v>16.5</v>
      </c>
      <c r="N866" s="11" t="str">
        <f>Eintragen!A866</f>
        <v>Abfüllung</v>
      </c>
      <c r="O866" s="16">
        <f>Eintragen!B866</f>
        <v>29500939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1" t="str">
        <f>Eintragen!A867</f>
        <v>Abfüllung</v>
      </c>
      <c r="O867" s="15">
        <f>Eintragen!B867</f>
        <v>29500946</v>
      </c>
      <c r="P867" s="15">
        <f>Eintragen!D867</f>
        <v>12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1" t="str">
        <f>Eintragen!A868</f>
        <v>Bu2</v>
      </c>
      <c r="O868" s="15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1" t="str">
        <f>Eintragen!A869</f>
        <v>QM</v>
      </c>
      <c r="O869" s="15" t="str">
        <f>Eintragen!B869</f>
        <v>Diverses</v>
      </c>
      <c r="P869" s="15">
        <f>Eintragen!D869</f>
        <v>70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1" t="str">
        <f>Eintragen!A870</f>
        <v>Labor</v>
      </c>
      <c r="O870" s="16" t="str">
        <f>Eintragen!B870</f>
        <v>Diverses</v>
      </c>
      <c r="P870" s="15">
        <f>Eintragen!D870</f>
        <v>70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1" t="str">
        <f>Eintragen!A871</f>
        <v>L16</v>
      </c>
      <c r="O871" s="16" t="str">
        <f>Eintragen!B871</f>
        <v>Diverses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1" t="str">
        <f>Eintragen!A872</f>
        <v>BU3</v>
      </c>
      <c r="O872" s="15" t="str">
        <f>Eintragen!B872</f>
        <v>Walnusstraum</v>
      </c>
      <c r="P872" s="15">
        <f>Eintragen!D872</f>
        <v>10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1" t="str">
        <f>Eintragen!A873</f>
        <v>Abfüllung</v>
      </c>
      <c r="O873" s="16" t="str">
        <f>Eintragen!B873</f>
        <v>Diverses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>
        <f>IFERROR(VLOOKUP(Tabelle3[[#This Row],[Artikelnr.]],Kennzahlen!S:U,3,FALSE)*Tabelle3[[#This Row],[Menge]],"0")</f>
        <v>72.928479999999993</v>
      </c>
      <c r="N874" s="11" t="str">
        <f>Eintragen!A874</f>
        <v>Schmelze</v>
      </c>
      <c r="O874" s="16">
        <f>Eintragen!B874</f>
        <v>29600025</v>
      </c>
      <c r="P874" s="15">
        <f>Eintragen!D874</f>
        <v>12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BU2</v>
      </c>
      <c r="O875" s="16" t="str">
        <f>Eintragen!B875</f>
        <v>Diverses</v>
      </c>
      <c r="P875" s="15">
        <f>Eintragen!D875</f>
        <v>10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L9</v>
      </c>
      <c r="O876" s="16" t="str">
        <f>Eintragen!B876</f>
        <v>RW Natur</v>
      </c>
      <c r="P876" s="15">
        <f>Eintragen!D876</f>
        <v>10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>
        <f>IFERROR(VLOOKUP(Tabelle3[[#This Row],[Artikelnr.]],Kennzahlen!S:U,3,FALSE)*Tabelle3[[#This Row],[Menge]],"0")</f>
        <v>12</v>
      </c>
      <c r="N877" s="14" t="str">
        <f>Eintragen!A877</f>
        <v>Schmelze</v>
      </c>
      <c r="O877" s="16">
        <f>Eintragen!B877</f>
        <v>29501078</v>
      </c>
      <c r="P877" s="15">
        <f>Eintragen!D877</f>
        <v>12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1" t="str">
        <f>Eintragen!A878</f>
        <v>Schmelze</v>
      </c>
      <c r="O878" s="16" t="str">
        <f>Eintragen!B878</f>
        <v>Mozzarella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1" t="str">
        <f>Eintragen!A879</f>
        <v>Abfüllung</v>
      </c>
      <c r="O879" s="16" t="str">
        <f>Eintragen!B879</f>
        <v>Creme Noblesse</v>
      </c>
      <c r="P879" s="15">
        <f>Eintragen!D879</f>
        <v>40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1" t="str">
        <f>Eintragen!A880</f>
        <v>L9</v>
      </c>
      <c r="O880" s="16" t="str">
        <f>Eintragen!B880</f>
        <v>Diverses</v>
      </c>
      <c r="P880" s="15">
        <f>Eintragen!D880</f>
        <v>10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1" t="str">
        <f>Eintragen!A881</f>
        <v>BU2</v>
      </c>
      <c r="O881" s="15" t="str">
        <f>Eintragen!B881</f>
        <v>Diverses</v>
      </c>
      <c r="P881" s="15">
        <f>Eintragen!D881</f>
        <v>10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1" t="str">
        <f>Eintragen!A882</f>
        <v>Labor</v>
      </c>
      <c r="O882" s="15" t="str">
        <f>Eintragen!B882</f>
        <v>Diverses</v>
      </c>
      <c r="P882" s="15">
        <f>Eintragen!D882</f>
        <v>70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Schmelze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>
        <f>IFERROR(VLOOKUP(Tabelle3[[#This Row],[Artikelnr.]],Kennzahlen!S:U,3,FALSE)*Tabelle3[[#This Row],[Menge]],"0")</f>
        <v>7.8</v>
      </c>
      <c r="N884" s="14" t="str">
        <f>Eintragen!A884</f>
        <v>BU4</v>
      </c>
      <c r="O884" s="16">
        <f>Eintragen!B884</f>
        <v>49500196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1" t="str">
        <f>Eintragen!A885</f>
        <v>Labor</v>
      </c>
      <c r="O885" s="16" t="str">
        <f>Eintragen!B885</f>
        <v>Diverses</v>
      </c>
      <c r="P885" s="15">
        <f>Eintragen!D885</f>
        <v>70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>
        <f>IFERROR(VLOOKUP(Tabelle3[[#This Row],[Artikelnr.]],Kennzahlen!S:U,3,FALSE)*Tabelle3[[#This Row],[Menge]],"0")</f>
        <v>0.49</v>
      </c>
      <c r="N886" s="11" t="str">
        <f>Eintragen!A886</f>
        <v>RWV</v>
      </c>
      <c r="O886" s="16">
        <f>Eintragen!B886</f>
        <v>29500917</v>
      </c>
      <c r="P886" s="15">
        <f>Eintragen!D886</f>
        <v>22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1" t="str">
        <f>Eintragen!A887</f>
        <v>QM</v>
      </c>
      <c r="O887" s="16" t="str">
        <f>Eintragen!B887</f>
        <v>Diverses</v>
      </c>
      <c r="P887" s="15">
        <f>Eintragen!D887</f>
        <v>70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>
        <f>IFERROR(VLOOKUP(Tabelle3[[#This Row],[Artikelnr.]],Kennzahlen!S:U,3,FALSE)*Tabelle3[[#This Row],[Menge]],"0")</f>
        <v>0.61</v>
      </c>
      <c r="N888" s="14" t="str">
        <f>Eintragen!A888</f>
        <v>RWV</v>
      </c>
      <c r="O888" s="16">
        <f>Eintragen!B888</f>
        <v>29500917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1" t="str">
        <f>Eintragen!A889</f>
        <v>BU3</v>
      </c>
      <c r="O889" s="16" t="str">
        <f>Eintragen!B889</f>
        <v>Diverses</v>
      </c>
      <c r="P889" s="15">
        <f>Eintragen!D889</f>
        <v>10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1" t="str">
        <f>Eintragen!A890</f>
        <v>Verkauf</v>
      </c>
      <c r="O890" s="16" t="str">
        <f>Eintragen!B890</f>
        <v>Räu-End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1" t="str">
        <f>Eintragen!A891</f>
        <v>L33</v>
      </c>
      <c r="O891" s="15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>
        <f>IFERROR(VLOOKUP(Tabelle3[[#This Row],[Artikelnr.]],Kennzahlen!S:U,3,FALSE)*Tabelle3[[#This Row],[Menge]],"0")</f>
        <v>5.5</v>
      </c>
      <c r="N892" s="11" t="str">
        <f>Eintragen!A892</f>
        <v>L9</v>
      </c>
      <c r="O892" s="16">
        <f>Eintragen!B892</f>
        <v>29500613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>
        <f>IFERROR(VLOOKUP(Tabelle3[[#This Row],[Artikelnr.]],Kennzahlen!S:U,3,FALSE)*Tabelle3[[#This Row],[Menge]],"0")</f>
        <v>0.55000000000000004</v>
      </c>
      <c r="N893" s="11" t="str">
        <f>Eintragen!A893</f>
        <v>Bu4</v>
      </c>
      <c r="O893" s="15">
        <f>Eintragen!B893</f>
        <v>29501101</v>
      </c>
      <c r="P893" s="15">
        <f>Eintragen!D893</f>
        <v>61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>
        <f>IFERROR(VLOOKUP(Tabelle3[[#This Row],[Artikelnr.]],Kennzahlen!S:U,3,FALSE)*Tabelle3[[#This Row],[Menge]],"0")</f>
        <v>11.764705882352942</v>
      </c>
      <c r="N894" s="11" t="str">
        <f>Eintragen!A894</f>
        <v>Bu4</v>
      </c>
      <c r="O894" s="16">
        <f>Eintragen!B894</f>
        <v>29500891</v>
      </c>
      <c r="P894" s="15">
        <f>Eintragen!D894</f>
        <v>61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>
        <f>IFERROR(VLOOKUP(Tabelle3[[#This Row],[Artikelnr.]],Kennzahlen!S:U,3,FALSE)*Tabelle3[[#This Row],[Menge]],"0")</f>
        <v>11</v>
      </c>
      <c r="N895" s="11" t="str">
        <f>Eintragen!A895</f>
        <v>BU4</v>
      </c>
      <c r="O895" s="16">
        <f>Eintragen!B895</f>
        <v>29500908</v>
      </c>
      <c r="P895" s="15">
        <f>Eintragen!D895</f>
        <v>61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>
        <f>IFERROR(VLOOKUP(Tabelle3[[#This Row],[Artikelnr.]],Kennzahlen!S:U,3,FALSE)*Tabelle3[[#This Row],[Menge]],"0")</f>
        <v>1.3300000000000001E-2</v>
      </c>
      <c r="N896" s="11" t="str">
        <f>Eintragen!A896</f>
        <v>Bu4</v>
      </c>
      <c r="O896" s="16">
        <f>Eintragen!B896</f>
        <v>29501039</v>
      </c>
      <c r="P896" s="15">
        <f>Eintragen!D896</f>
        <v>61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1" t="str">
        <f>Eintragen!A897</f>
        <v>Strudelline</v>
      </c>
      <c r="O897" s="16" t="str">
        <f>Eintragen!B897</f>
        <v>Diverses</v>
      </c>
      <c r="P897" s="15">
        <f>Eintragen!D897</f>
        <v>10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>
        <f>IFERROR(VLOOKUP(Tabelle3[[#This Row],[Artikelnr.]],Kennzahlen!S:U,3,FALSE)*Tabelle3[[#This Row],[Menge]],"0")</f>
        <v>9</v>
      </c>
      <c r="N898" s="11" t="str">
        <f>Eintragen!A898</f>
        <v>RWV</v>
      </c>
      <c r="O898" s="16">
        <f>Eintragen!B898</f>
        <v>29500947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>
        <f>IFERROR(VLOOKUP(Tabelle3[[#This Row],[Artikelnr.]],Kennzahlen!S:U,3,FALSE)*Tabelle3[[#This Row],[Menge]],"0")</f>
        <v>21.438300000000002</v>
      </c>
      <c r="N899" s="11" t="str">
        <f>Eintragen!A899</f>
        <v>Schmelze</v>
      </c>
      <c r="O899" s="16">
        <f>Eintragen!B899</f>
        <v>29600027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>
        <f>IFERROR(VLOOKUP(Tabelle3[[#This Row],[Artikelnr.]],Kennzahlen!S:U,3,FALSE)*Tabelle3[[#This Row],[Menge]],"0")</f>
        <v>16</v>
      </c>
      <c r="N900" s="11" t="str">
        <f>Eintragen!A900</f>
        <v>L33</v>
      </c>
      <c r="O900" s="16">
        <f>Eintragen!B900</f>
        <v>29501002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1" t="str">
        <f>Eintragen!A901</f>
        <v>BU2</v>
      </c>
      <c r="O901" s="16" t="str">
        <f>Eintragen!B901</f>
        <v>Blöcke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>
        <f>IFERROR(VLOOKUP(Tabelle3[[#This Row],[Artikelnr.]],Kennzahlen!S:U,3,FALSE)*Tabelle3[[#This Row],[Menge]],"0")</f>
        <v>3.5</v>
      </c>
      <c r="N902" s="11" t="str">
        <f>Eintragen!A902</f>
        <v>BU3</v>
      </c>
      <c r="O902" s="15">
        <f>Eintragen!B902</f>
        <v>29500860</v>
      </c>
      <c r="P902" s="15">
        <f>Eintragen!D902</f>
        <v>12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1" t="str">
        <f>Eintragen!A903</f>
        <v>Labor</v>
      </c>
      <c r="O903" s="15" t="str">
        <f>Eintragen!B903</f>
        <v>Laborproben</v>
      </c>
      <c r="P903" s="15">
        <f>Eintragen!D903</f>
        <v>70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>
        <f>IFERROR(VLOOKUP(Tabelle3[[#This Row],[Artikelnr.]],Kennzahlen!S:U,3,FALSE)*Tabelle3[[#This Row],[Menge]],"0")</f>
        <v>0.21</v>
      </c>
      <c r="N904" s="11" t="str">
        <f>Eintragen!A904</f>
        <v>RWV</v>
      </c>
      <c r="O904" s="15">
        <f>Eintragen!B904</f>
        <v>29500917</v>
      </c>
      <c r="P904" s="15">
        <f>Eintragen!D904</f>
        <v>22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>
        <f>IFERROR(VLOOKUP(Tabelle3[[#This Row],[Artikelnr.]],Kennzahlen!S:U,3,FALSE)*Tabelle3[[#This Row],[Menge]],"0")</f>
        <v>152.63299999999998</v>
      </c>
      <c r="N905" s="11" t="str">
        <f>Eintragen!A905</f>
        <v>Schmelze</v>
      </c>
      <c r="O905" s="16">
        <f>Eintragen!B905</f>
        <v>49500171</v>
      </c>
      <c r="P905" s="15">
        <f>Eintragen!D905</f>
        <v>12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>
        <f>IFERROR(VLOOKUP(Tabelle3[[#This Row],[Artikelnr.]],Kennzahlen!S:U,3,FALSE)*Tabelle3[[#This Row],[Menge]],"0")</f>
        <v>60</v>
      </c>
      <c r="N906" s="11" t="str">
        <f>Eintragen!A906</f>
        <v>Schmelze</v>
      </c>
      <c r="O906" s="16">
        <f>Eintragen!B906</f>
        <v>29501067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>
        <f>IFERROR(VLOOKUP(Tabelle3[[#This Row],[Artikelnr.]],Kennzahlen!S:U,3,FALSE)*Tabelle3[[#This Row],[Menge]],"0")</f>
        <v>0.15</v>
      </c>
      <c r="N907" s="14" t="str">
        <f>Eintragen!A907</f>
        <v>BU4</v>
      </c>
      <c r="O907" s="16">
        <f>Eintragen!B907</f>
        <v>29501101</v>
      </c>
      <c r="P907" s="15">
        <f>Eintragen!D907</f>
        <v>61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>
        <f>IFERROR(VLOOKUP(Tabelle3[[#This Row],[Artikelnr.]],Kennzahlen!S:U,3,FALSE)*Tabelle3[[#This Row],[Menge]],"0")</f>
        <v>4.5</v>
      </c>
      <c r="N908" s="11" t="str">
        <f>Eintragen!A908</f>
        <v>BU4</v>
      </c>
      <c r="O908" s="15">
        <f>Eintragen!B908</f>
        <v>29501030</v>
      </c>
      <c r="P908" s="15">
        <f>Eintragen!D908</f>
        <v>61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>
        <f>IFERROR(VLOOKUP(Tabelle3[[#This Row],[Artikelnr.]],Kennzahlen!S:U,3,FALSE)*Tabelle3[[#This Row],[Menge]],"0")</f>
        <v>7.5</v>
      </c>
      <c r="N909" s="11" t="str">
        <f>Eintragen!A909</f>
        <v>BU4</v>
      </c>
      <c r="O909" s="15">
        <f>Eintragen!B909</f>
        <v>29500886</v>
      </c>
      <c r="P909" s="15">
        <f>Eintragen!D909</f>
        <v>61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>
        <f>IFERROR(VLOOKUP(Tabelle3[[#This Row],[Artikelnr.]],Kennzahlen!S:U,3,FALSE)*Tabelle3[[#This Row],[Menge]],"0")</f>
        <v>1.7000000000000001E-3</v>
      </c>
      <c r="N910" s="11" t="str">
        <f>Eintragen!A910</f>
        <v>BU4</v>
      </c>
      <c r="O910" s="15">
        <f>Eintragen!B910</f>
        <v>29501039</v>
      </c>
      <c r="P910" s="15">
        <f>Eintragen!D910</f>
        <v>61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1.5</v>
      </c>
      <c r="N911" s="14" t="str">
        <f>Eintragen!A911</f>
        <v>BU4</v>
      </c>
      <c r="O911" s="16">
        <f>Eintragen!B911</f>
        <v>29501029</v>
      </c>
      <c r="P911" s="15">
        <f>Eintragen!D911</f>
        <v>61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12</v>
      </c>
      <c r="N912" s="11" t="str">
        <f>Eintragen!A912</f>
        <v>BU4</v>
      </c>
      <c r="O912" s="16">
        <f>Eintragen!B912</f>
        <v>29500952</v>
      </c>
      <c r="P912" s="15">
        <f>Eintragen!D912</f>
        <v>61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6.9999999999999999E-4</v>
      </c>
      <c r="N913" s="11" t="str">
        <f>Eintragen!A913</f>
        <v>BU4</v>
      </c>
      <c r="O913" s="16">
        <f>Eintragen!B913</f>
        <v>29501036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1" t="str">
        <f>Eintragen!A914</f>
        <v>Bu2</v>
      </c>
      <c r="O914" s="16" t="str">
        <f>Eintragen!B914</f>
        <v>Diverses</v>
      </c>
      <c r="P914" s="15">
        <f>Eintragen!D914</f>
        <v>10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1" t="str">
        <f>Eintragen!A915</f>
        <v>Bu3</v>
      </c>
      <c r="O915" s="16" t="str">
        <f>Eintragen!B915</f>
        <v>Div. Zipfel, Endstücke</v>
      </c>
      <c r="P915" s="15">
        <f>Eintragen!D915</f>
        <v>10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1" t="str">
        <f>Eintragen!A916</f>
        <v>Abfüllung</v>
      </c>
      <c r="O916" s="15" t="str">
        <f>Eintragen!B916</f>
        <v>Diverses</v>
      </c>
      <c r="P916" s="15">
        <f>Eintragen!D916</f>
        <v>10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1" t="str">
        <f>Eintragen!A917</f>
        <v>BU2</v>
      </c>
      <c r="O917" s="15" t="str">
        <f>Eintragen!B917</f>
        <v>Diverses</v>
      </c>
      <c r="P917" s="15">
        <f>Eintragen!D917</f>
        <v>10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90</v>
      </c>
      <c r="N918" s="11" t="str">
        <f>Eintragen!A918</f>
        <v>BU3</v>
      </c>
      <c r="O918" s="16">
        <f>Eintragen!B918</f>
        <v>29500719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0.13</v>
      </c>
      <c r="N919" s="11" t="str">
        <f>Eintragen!A919</f>
        <v>RWV</v>
      </c>
      <c r="O919" s="16">
        <f>Eintragen!B919</f>
        <v>29500917</v>
      </c>
      <c r="P919" s="15">
        <f>Eintragen!D919</f>
        <v>22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1" t="str">
        <f>Eintragen!A920</f>
        <v>L33</v>
      </c>
      <c r="O920" s="16" t="str">
        <f>Eintragen!B920</f>
        <v>Diverses</v>
      </c>
      <c r="P920" s="15">
        <f>Eintragen!D920</f>
        <v>10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0.06</v>
      </c>
      <c r="N921" s="11" t="str">
        <f>Eintragen!A921</f>
        <v>RWV</v>
      </c>
      <c r="O921" s="16">
        <f>Eintragen!B921</f>
        <v>29500917</v>
      </c>
      <c r="P921" s="15">
        <f>Eintragen!D921</f>
        <v>22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1" t="str">
        <f>Eintragen!A922</f>
        <v>Labor</v>
      </c>
      <c r="O922" s="16" t="str">
        <f>Eintragen!B922</f>
        <v>Diverses</v>
      </c>
      <c r="P922" s="15">
        <f>Eintragen!D922</f>
        <v>70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1" t="str">
        <f>Eintragen!A923</f>
        <v>QM</v>
      </c>
      <c r="O923" s="16" t="str">
        <f>Eintragen!B923</f>
        <v>Diverses</v>
      </c>
      <c r="P923" s="15">
        <f>Eintragen!D923</f>
        <v>70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0.25</v>
      </c>
      <c r="N924" s="11" t="str">
        <f>Eintragen!A924</f>
        <v>RWV</v>
      </c>
      <c r="O924" s="16">
        <f>Eintragen!B924</f>
        <v>29500917</v>
      </c>
      <c r="P924" s="15">
        <f>Eintragen!D924</f>
        <v>22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1" t="str">
        <f>Eintragen!A925</f>
        <v>Labor</v>
      </c>
      <c r="O925" s="16" t="str">
        <f>Eintragen!B925</f>
        <v>Diverses</v>
      </c>
      <c r="P925" s="15">
        <f>Eintragen!D925</f>
        <v>70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1" t="str">
        <f>Eintragen!A926</f>
        <v>BU2</v>
      </c>
      <c r="O926" s="15" t="str">
        <f>Eintragen!B926</f>
        <v>Blöcke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1" t="str">
        <f>Eintragen!A927</f>
        <v>RWV</v>
      </c>
      <c r="O927" s="16">
        <f>Eintragen!B927</f>
        <v>29500531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>
        <f>IFERROR(VLOOKUP(Tabelle3[[#This Row],[Artikelnr.]],Kennzahlen!S:U,3,FALSE)*Tabelle3[[#This Row],[Menge]],"0")</f>
        <v>35</v>
      </c>
      <c r="N928" s="11" t="str">
        <f>Eintragen!A928</f>
        <v>Verkauf</v>
      </c>
      <c r="O928" s="16">
        <f>Eintragen!B928</f>
        <v>29501073</v>
      </c>
      <c r="P928" s="15">
        <f>Eintragen!D928</f>
        <v>12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1" t="str">
        <f>Eintragen!A929</f>
        <v>Abfüllung</v>
      </c>
      <c r="O929" s="15">
        <f>Eintragen!B929</f>
        <v>32000106</v>
      </c>
      <c r="P929" s="15">
        <f>Eintragen!D929</f>
        <v>31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1" t="str">
        <f>Eintragen!A930</f>
        <v>Bu4</v>
      </c>
      <c r="O930" s="16" t="str">
        <f>Eintragen!B930</f>
        <v>Diverses</v>
      </c>
      <c r="P930" s="15">
        <f>Eintragen!D930</f>
        <v>10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1" t="str">
        <f>Eintragen!A931</f>
        <v>Abfüllung</v>
      </c>
      <c r="O931" s="15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1" t="str">
        <f>Eintragen!A932</f>
        <v>BU4</v>
      </c>
      <c r="O932" s="16" t="str">
        <f>Eintragen!B932</f>
        <v>Diverses</v>
      </c>
      <c r="P932" s="15">
        <f>Eintragen!D932</f>
        <v>10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1" t="str">
        <f>Eintragen!A933</f>
        <v>BU3</v>
      </c>
      <c r="O933" s="16" t="str">
        <f>Eintragen!B933</f>
        <v>Div. Zipfel, Endstücke</v>
      </c>
      <c r="P933" s="15">
        <f>Eintragen!D933</f>
        <v>10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1" t="str">
        <f>Eintragen!A934</f>
        <v>L35</v>
      </c>
      <c r="O934" s="15" t="str">
        <f>Eintragen!B934</f>
        <v>Diverses</v>
      </c>
      <c r="P934" s="15">
        <f>Eintragen!D934</f>
        <v>10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1" t="str">
        <f>Eintragen!A935</f>
        <v>L11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1" t="str">
        <f>Eintragen!A936</f>
        <v>L33</v>
      </c>
      <c r="O936" s="16" t="str">
        <f>Eintragen!B936</f>
        <v>Diverses</v>
      </c>
      <c r="P936" s="15">
        <f>Eintragen!D936</f>
        <v>10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1" t="str">
        <f>Eintragen!A937</f>
        <v>Kantine</v>
      </c>
      <c r="O937" s="15" t="str">
        <f>Eintragen!B937</f>
        <v>Diverses</v>
      </c>
      <c r="P937" s="15">
        <f>Eintragen!D937</f>
        <v>22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1" t="str">
        <f>Eintragen!A938</f>
        <v>L11</v>
      </c>
      <c r="O938" s="15" t="str">
        <f>Eintragen!B938</f>
        <v>Diverses</v>
      </c>
      <c r="P938" s="15">
        <f>Eintragen!D938</f>
        <v>10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BU2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>
        <f>IFERROR(VLOOKUP(Tabelle3[[#This Row],[Artikelnr.]],Kennzahlen!S:U,3,FALSE)*Tabelle3[[#This Row],[Menge]],"0")</f>
        <v>3250.0940599999999</v>
      </c>
      <c r="N940" s="11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>
        <f>IFERROR(VLOOKUP(Tabelle3[[#This Row],[Artikelnr.]],Kennzahlen!S:U,3,FALSE)*Tabelle3[[#This Row],[Menge]],"0")</f>
        <v>3178.6306999999997</v>
      </c>
      <c r="N941" s="11" t="str">
        <f>Eintragen!A941</f>
        <v>L18</v>
      </c>
      <c r="O941" s="15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1" t="str">
        <f>Eintragen!A942</f>
        <v>BU3</v>
      </c>
      <c r="O942" s="16">
        <f>Eintragen!B942</f>
        <v>31000217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1" t="str">
        <f>Eintragen!A943</f>
        <v>Labor</v>
      </c>
      <c r="O943" s="15" t="str">
        <f>Eintragen!B943</f>
        <v>Diverses</v>
      </c>
      <c r="P943" s="15">
        <f>Eintragen!D943</f>
        <v>70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>
        <f>IFERROR(VLOOKUP(Tabelle3[[#This Row],[Artikelnr.]],Kennzahlen!S:U,3,FALSE)*Tabelle3[[#This Row],[Menge]],"0")</f>
        <v>110</v>
      </c>
      <c r="N944" s="11" t="str">
        <f>Eintragen!A944</f>
        <v>BU3</v>
      </c>
      <c r="O944" s="15">
        <f>Eintragen!B944</f>
        <v>29501081</v>
      </c>
      <c r="P944" s="15">
        <f>Eintragen!D944</f>
        <v>12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>
        <f>IFERROR(VLOOKUP(Tabelle3[[#This Row],[Artikelnr.]],Kennzahlen!S:U,3,FALSE)*Tabelle3[[#This Row],[Menge]],"0")</f>
        <v>10</v>
      </c>
      <c r="N945" s="11" t="str">
        <f>Eintragen!A945</f>
        <v>BU3</v>
      </c>
      <c r="O945" s="16">
        <f>Eintragen!B945</f>
        <v>29500620</v>
      </c>
      <c r="P945" s="15">
        <f>Eintragen!D945</f>
        <v>12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>
        <f>IFERROR(VLOOKUP(Tabelle3[[#This Row],[Artikelnr.]],Kennzahlen!S:U,3,FALSE)*Tabelle3[[#This Row],[Menge]],"0")</f>
        <v>1E-3</v>
      </c>
      <c r="N946" s="11" t="str">
        <f>Eintragen!A946</f>
        <v>BU4</v>
      </c>
      <c r="O946" s="16">
        <f>Eintragen!B946</f>
        <v>29501013</v>
      </c>
      <c r="P946" s="15">
        <f>Eintragen!D946</f>
        <v>61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BU4</v>
      </c>
      <c r="B947" s="12">
        <f>Eintragen!C327</f>
        <v>4.2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WAL-THEKE</v>
      </c>
      <c r="F947" s="11" t="str">
        <f>VLOOKUP(Eintragen!D327,'Liste Gründe'!A:D,2,FALSE)</f>
        <v>Linienbezogen</v>
      </c>
      <c r="G947" s="13" t="str">
        <f>IF(ISBLANK(Eintragen!F327),VLOOKUP(Tabelle3[[#This Row],[Grund Ziffer]],'Liste Gründe'!A:D,3,FALSE),Eintragen!F327)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>
        <f>IFERROR(VLOOKUP(Tabelle3[[#This Row],[Artikelnr.]],Kennzahlen!S:U,3,FALSE)*Tabelle3[[#This Row],[Menge]],"0")</f>
        <v>2.1</v>
      </c>
      <c r="N947" s="11" t="str">
        <f>Eintragen!A327</f>
        <v>L22</v>
      </c>
      <c r="O947" s="15">
        <f>Eintragen!B327</f>
        <v>29501020</v>
      </c>
      <c r="P947" s="15">
        <f>Eintragen!D327</f>
        <v>10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1" t="str">
        <f>Eintragen!A948</f>
        <v>Labor</v>
      </c>
      <c r="O948" s="16" t="str">
        <f>Eintragen!B948</f>
        <v>Diverses</v>
      </c>
      <c r="P948" s="15">
        <f>Eintragen!D948</f>
        <v>22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1" t="str">
        <f>Eintragen!A949</f>
        <v>Labor</v>
      </c>
      <c r="O949" s="16" t="str">
        <f>Eintragen!B949</f>
        <v>Diverses</v>
      </c>
      <c r="P949" s="15">
        <f>Eintragen!D949</f>
        <v>22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1" t="str">
        <f>Eintragen!A950</f>
        <v>RWV</v>
      </c>
      <c r="O950" s="16" t="str">
        <f>Eintragen!B950</f>
        <v>Rinde</v>
      </c>
      <c r="P950" s="15">
        <f>Eintragen!D950</f>
        <v>60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1" t="str">
        <f>Eintragen!A951</f>
        <v>QM</v>
      </c>
      <c r="O951" s="16" t="str">
        <f>Eintragen!B951</f>
        <v>Diverses</v>
      </c>
      <c r="P951" s="15">
        <f>Eintragen!D951</f>
        <v>22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>
        <f>IFERROR(VLOOKUP(Tabelle3[[#This Row],[Artikelnr.]],Kennzahlen!S:U,3,FALSE)*Tabelle3[[#This Row],[Menge]],"0")</f>
        <v>0.28000000000000003</v>
      </c>
      <c r="N952" s="11" t="str">
        <f>Eintragen!A952</f>
        <v>RWV</v>
      </c>
      <c r="O952" s="16">
        <f>Eintragen!B952</f>
        <v>29500917</v>
      </c>
      <c r="P952" s="15">
        <f>Eintragen!D952</f>
        <v>22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1" t="str">
        <f>Eintragen!A953</f>
        <v>L9</v>
      </c>
      <c r="O953" s="16" t="str">
        <f>Eintragen!B953</f>
        <v>RW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1" t="str">
        <f>Eintragen!A954</f>
        <v>Labor</v>
      </c>
      <c r="O954" s="16" t="str">
        <f>Eintragen!B954</f>
        <v>Diverses</v>
      </c>
      <c r="P954" s="15">
        <f>Eintragen!D954</f>
        <v>22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1" t="str">
        <f>Eintragen!A955</f>
        <v>Labor</v>
      </c>
      <c r="O955" s="16" t="str">
        <f>Eintragen!B955</f>
        <v>Diverses</v>
      </c>
      <c r="P955" s="15">
        <f>Eintragen!D955</f>
        <v>22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1" t="str">
        <f>Eintragen!A956</f>
        <v>WVP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1" t="str">
        <f>Eintragen!A957</f>
        <v>Labor</v>
      </c>
      <c r="O957" s="16" t="str">
        <f>Eintragen!B957</f>
        <v>Diverses</v>
      </c>
      <c r="P957" s="15">
        <f>Eintragen!D957</f>
        <v>22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>
        <f>IFERROR(VLOOKUP(Tabelle3[[#This Row],[Artikelnr.]],Kennzahlen!S:U,3,FALSE)*Tabelle3[[#This Row],[Menge]],"0")</f>
        <v>55</v>
      </c>
      <c r="N958" s="11" t="str">
        <f>Eintragen!A958</f>
        <v>L33</v>
      </c>
      <c r="O958" s="16">
        <f>Eintragen!B958</f>
        <v>29501032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56"/>
        <v>36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1" t="str">
        <f>Eintragen!A959</f>
        <v>L1</v>
      </c>
      <c r="O959" s="16">
        <f>Eintragen!B959</f>
        <v>23000103</v>
      </c>
      <c r="P959" s="15">
        <f>Eintragen!D959</f>
        <v>22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>
        <f>IFERROR(VLOOKUP(Tabelle3[[#This Row],[Artikelnr.]],Kennzahlen!S:U,3,FALSE)*Tabelle3[[#This Row],[Menge]],"0")</f>
        <v>26</v>
      </c>
      <c r="N960" s="11" t="str">
        <f>Eintragen!A960</f>
        <v>BU4</v>
      </c>
      <c r="O960" s="16">
        <f>Eintragen!B960</f>
        <v>29500887</v>
      </c>
      <c r="P960" s="15">
        <f>Eintragen!D960</f>
        <v>61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1" t="str">
        <f>Eintragen!A961</f>
        <v>Spzialitäten</v>
      </c>
      <c r="O961" s="16" t="str">
        <f>Eintragen!B961</f>
        <v>Fruchtkäse</v>
      </c>
      <c r="P961" s="15">
        <f>Eintragen!D961</f>
        <v>10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1" t="str">
        <f>Eintragen!A962</f>
        <v>L35</v>
      </c>
      <c r="O962" s="16" t="str">
        <f>Eintragen!B962</f>
        <v>Würfel</v>
      </c>
      <c r="P962" s="15">
        <f>Eintragen!D962</f>
        <v>10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1" t="str">
        <f>Eintragen!A963</f>
        <v>L33</v>
      </c>
      <c r="O963" s="16" t="str">
        <f>Eintragen!B963</f>
        <v>Diverses</v>
      </c>
      <c r="P963" s="15">
        <f>Eintragen!D963</f>
        <v>10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>
        <f>IFERROR(VLOOKUP(Tabelle3[[#This Row],[Artikelnr.]],Kennzahlen!S:U,3,FALSE)*Tabelle3[[#This Row],[Menge]],"0")</f>
        <v>1914.6767000000002</v>
      </c>
      <c r="N965" s="11" t="str">
        <f>Eintragen!A965</f>
        <v>Verkauf</v>
      </c>
      <c r="O965" s="16">
        <f>Eintragen!B965</f>
        <v>59500051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>
        <f>IFERROR(VLOOKUP(Tabelle3[[#This Row],[Artikelnr.]],Kennzahlen!S:U,3,FALSE)*Tabelle3[[#This Row],[Menge]],"0")</f>
        <v>11</v>
      </c>
      <c r="N966" s="11" t="str">
        <f>Eintragen!A966</f>
        <v>Schmelze</v>
      </c>
      <c r="O966" s="15">
        <f>Eintragen!B966</f>
        <v>29500539</v>
      </c>
      <c r="P966" s="15">
        <f>Eintragen!D966</f>
        <v>12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1" t="str">
        <f>Eintragen!A967</f>
        <v>BU4</v>
      </c>
      <c r="O967" s="16">
        <f>Eintragen!B967</f>
        <v>29500894</v>
      </c>
      <c r="P967" s="15">
        <f>Eintragen!D967</f>
        <v>12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>
        <f>IFERROR(VLOOKUP(Tabelle3[[#This Row],[Artikelnr.]],Kennzahlen!S:U,3,FALSE)*Tabelle3[[#This Row],[Menge]],"0")</f>
        <v>1.02</v>
      </c>
      <c r="N968" s="11" t="str">
        <f>Eintragen!A968</f>
        <v>BU4</v>
      </c>
      <c r="O968" s="16">
        <f>Eintragen!B968</f>
        <v>29500893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1" t="str">
        <f>Eintragen!A969</f>
        <v>BU4</v>
      </c>
      <c r="O969" s="16">
        <f>Eintragen!B969</f>
        <v>49500192</v>
      </c>
      <c r="P969" s="15">
        <f>Eintragen!D969</f>
        <v>12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1" t="str">
        <f>Eintragen!A970</f>
        <v>BU4</v>
      </c>
      <c r="O970" s="16">
        <f>Eintragen!B970</f>
        <v>29501049</v>
      </c>
      <c r="P970" s="15">
        <f>Eintragen!D970</f>
        <v>12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>
        <f>IFERROR(VLOOKUP(Tabelle3[[#This Row],[Artikelnr.]],Kennzahlen!S:U,3,FALSE)*Tabelle3[[#This Row],[Menge]],"0")</f>
        <v>1.54</v>
      </c>
      <c r="N971" s="11" t="str">
        <f>Eintragen!A971</f>
        <v>BU4</v>
      </c>
      <c r="O971" s="16">
        <f>Eintragen!B971</f>
        <v>29500893</v>
      </c>
      <c r="P971" s="15">
        <f>Eintragen!D971</f>
        <v>61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>
        <f>IFERROR(VLOOKUP(Tabelle3[[#This Row],[Artikelnr.]],Kennzahlen!S:U,3,FALSE)*Tabelle3[[#This Row],[Menge]],"0")</f>
        <v>0.45</v>
      </c>
      <c r="N972" s="11" t="str">
        <f>Eintragen!A972</f>
        <v>BU4</v>
      </c>
      <c r="O972" s="16">
        <f>Eintragen!B972</f>
        <v>29501099</v>
      </c>
      <c r="P972" s="15">
        <f>Eintragen!D972</f>
        <v>61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>
        <f>IFERROR(VLOOKUP(Tabelle3[[#This Row],[Artikelnr.]],Kennzahlen!S:U,3,FALSE)*Tabelle3[[#This Row],[Menge]],"0")</f>
        <v>4.1900000000000004</v>
      </c>
      <c r="N973" s="11" t="str">
        <f>Eintragen!A973</f>
        <v>BU4</v>
      </c>
      <c r="O973" s="16">
        <f>Eintragen!B973</f>
        <v>29500904</v>
      </c>
      <c r="P973" s="15">
        <f>Eintragen!D973</f>
        <v>61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>
        <f>IFERROR(VLOOKUP(Tabelle3[[#This Row],[Artikelnr.]],Kennzahlen!S:U,3,FALSE)*Tabelle3[[#This Row],[Menge]],"0")</f>
        <v>163.5</v>
      </c>
      <c r="N974" s="11" t="str">
        <f>Eintragen!A974</f>
        <v>BU4</v>
      </c>
      <c r="O974" s="16">
        <f>Eintragen!B974</f>
        <v>29500908</v>
      </c>
      <c r="P974" s="15">
        <f>Eintragen!D974</f>
        <v>61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>
        <f>IFERROR(VLOOKUP(Tabelle3[[#This Row],[Artikelnr.]],Kennzahlen!S:U,3,FALSE)*Tabelle3[[#This Row],[Menge]],"0")</f>
        <v>5.5000000000000005E-3</v>
      </c>
      <c r="N975" s="11" t="str">
        <f>Eintragen!A975</f>
        <v>BU4</v>
      </c>
      <c r="O975" s="16">
        <f>Eintragen!B975</f>
        <v>29501039</v>
      </c>
      <c r="P975" s="15">
        <f>Eintragen!D975</f>
        <v>61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>
        <f>IFERROR(VLOOKUP(Tabelle3[[#This Row],[Artikelnr.]],Kennzahlen!S:U,3,FALSE)*Tabelle3[[#This Row],[Menge]],"0")</f>
        <v>2.1000000000000003E-3</v>
      </c>
      <c r="N976" s="11" t="str">
        <f>Eintragen!A976</f>
        <v>BU4</v>
      </c>
      <c r="O976" s="16">
        <f>Eintragen!B976</f>
        <v>29501039</v>
      </c>
      <c r="P976" s="15">
        <f>Eintragen!D976</f>
        <v>61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>
        <f>IFERROR(VLOOKUP(Tabelle3[[#This Row],[Artikelnr.]],Kennzahlen!S:U,3,FALSE)*Tabelle3[[#This Row],[Menge]],"0")</f>
        <v>0.08</v>
      </c>
      <c r="N977" s="11" t="str">
        <f>Eintragen!A977</f>
        <v>BU4</v>
      </c>
      <c r="O977" s="16">
        <f>Eintragen!B977</f>
        <v>29500906</v>
      </c>
      <c r="P977" s="15">
        <f>Eintragen!D977</f>
        <v>61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>
        <f>IFERROR(VLOOKUP(Tabelle3[[#This Row],[Artikelnr.]],Kennzahlen!S:U,3,FALSE)*Tabelle3[[#This Row],[Menge]],"0")</f>
        <v>0.24</v>
      </c>
      <c r="N978" s="14" t="str">
        <f>Eintragen!A978</f>
        <v>BU4</v>
      </c>
      <c r="O978" s="16">
        <f>Eintragen!B978</f>
        <v>29500910</v>
      </c>
      <c r="P978" s="15">
        <f>Eintragen!D978</f>
        <v>61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>
        <f>IFERROR(VLOOKUP(Tabelle3[[#This Row],[Artikelnr.]],Kennzahlen!S:U,3,FALSE)*Tabelle3[[#This Row],[Menge]],"0")</f>
        <v>13.23529411764706</v>
      </c>
      <c r="N979" s="14" t="str">
        <f>Eintragen!A979</f>
        <v>BU4</v>
      </c>
      <c r="O979" s="16">
        <f>Eintragen!B979</f>
        <v>29500891</v>
      </c>
      <c r="P979" s="15">
        <f>Eintragen!D979</f>
        <v>61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BU3</v>
      </c>
      <c r="O980" s="16" t="str">
        <f>Eintragen!B980</f>
        <v>ganze Wurst</v>
      </c>
      <c r="P980" s="15">
        <f>Eintragen!D980</f>
        <v>32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WVP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Räucherei</v>
      </c>
      <c r="O982" s="16" t="str">
        <f>Eintragen!B982</f>
        <v>ganze Wurst gourme natur</v>
      </c>
      <c r="P982" s="15">
        <f>Eintragen!D982</f>
        <v>31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1" t="str">
        <f>Eintragen!A983</f>
        <v>Räucherei</v>
      </c>
      <c r="O983" s="15" t="str">
        <f>Eintragen!B983</f>
        <v>ganze Wurst gourme natur</v>
      </c>
      <c r="P983" s="15">
        <f>Eintragen!D983</f>
        <v>33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Räucherei</v>
      </c>
      <c r="O984" s="16" t="str">
        <f>Eintragen!B984</f>
        <v>ganze Wurst Schinken</v>
      </c>
      <c r="P984" s="15">
        <f>Eintragen!D984</f>
        <v>31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1" t="str">
        <f>Eintragen!A985</f>
        <v>Räucherei</v>
      </c>
      <c r="O985" s="16" t="str">
        <f>Eintragen!B985</f>
        <v>ganze Wurst Schinken</v>
      </c>
      <c r="P985" s="15">
        <f>Eintragen!D985</f>
        <v>34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1" t="str">
        <f>Eintragen!A986</f>
        <v>Räucherei</v>
      </c>
      <c r="O986" s="16" t="str">
        <f>Eintragen!B986</f>
        <v>ganze Wurst BDK</v>
      </c>
      <c r="P986" s="15">
        <f>Eintragen!D986</f>
        <v>34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1" t="str">
        <f>Eintragen!A987</f>
        <v>Räucherei</v>
      </c>
      <c r="O987" s="16" t="str">
        <f>Eintragen!B987</f>
        <v>ganze Wurst Räucher</v>
      </c>
      <c r="P987" s="15">
        <f>Eintragen!D987</f>
        <v>34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1" t="str">
        <f>Eintragen!A988</f>
        <v>Räucherei</v>
      </c>
      <c r="O988" s="16" t="str">
        <f>Eintragen!B988</f>
        <v>ganze Wurst Gourme Paprika</v>
      </c>
      <c r="P988" s="15">
        <f>Eintragen!D988</f>
        <v>34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1" t="str">
        <f>Eintragen!A989</f>
        <v>Räucherei</v>
      </c>
      <c r="O989" s="16" t="str">
        <f>Eintragen!B989</f>
        <v>ganze Wurst Gourme Paprika</v>
      </c>
      <c r="P989" s="15">
        <f>Eintragen!D989</f>
        <v>34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1" t="str">
        <f>Eintragen!A990</f>
        <v>Räucherei</v>
      </c>
      <c r="O990" s="16" t="str">
        <f>Eintragen!B990</f>
        <v>ganze Wurst Gourme Kräuter</v>
      </c>
      <c r="P990" s="15">
        <f>Eintragen!D990</f>
        <v>31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1" t="str">
        <f>Eintragen!A991</f>
        <v>Räucherei</v>
      </c>
      <c r="O991" s="16" t="str">
        <f>Eintragen!B991</f>
        <v>ganze Wurst Gourme Paprika</v>
      </c>
      <c r="P991" s="15">
        <f>Eintragen!D991</f>
        <v>31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1" t="str">
        <f>Eintragen!A992</f>
        <v>Räucherei</v>
      </c>
      <c r="O992" s="16" t="str">
        <f>Eintragen!B992</f>
        <v>ganze Wurst NA Extra</v>
      </c>
      <c r="P992" s="15">
        <f>Eintragen!D992</f>
        <v>34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1" t="str">
        <f>Eintragen!A993</f>
        <v>Räucherei</v>
      </c>
      <c r="O993" s="16" t="str">
        <f>Eintragen!B993</f>
        <v>ganze Wurst Gourmet Schinken</v>
      </c>
      <c r="P993" s="15">
        <f>Eintragen!D993</f>
        <v>31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>
        <f>IFERROR(VLOOKUP(Tabelle3[[#This Row],[Artikelnr.]],Kennzahlen!S:U,3,FALSE)*Tabelle3[[#This Row],[Menge]],"0")</f>
        <v>0.39</v>
      </c>
      <c r="N994" s="11" t="str">
        <f>Eintragen!A994</f>
        <v>RWV</v>
      </c>
      <c r="O994" s="16">
        <f>Eintragen!B994</f>
        <v>29500917</v>
      </c>
      <c r="P994" s="15">
        <f>Eintragen!D994</f>
        <v>60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1" t="str">
        <f>Eintragen!A995</f>
        <v>Labor</v>
      </c>
      <c r="O995" s="16" t="str">
        <f>Eintragen!B995</f>
        <v>Laborproben</v>
      </c>
      <c r="P995" s="15">
        <f>Eintragen!D995</f>
        <v>74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>
        <f>IFERROR(VLOOKUP(Tabelle3[[#This Row],[Artikelnr.]],Kennzahlen!S:U,3,FALSE)*Tabelle3[[#This Row],[Menge]],"0")</f>
        <v>59.389199999999995</v>
      </c>
      <c r="N996" s="14" t="str">
        <f>Eintragen!A996</f>
        <v>BU3</v>
      </c>
      <c r="O996" s="16">
        <f>Eintragen!B996</f>
        <v>49500213</v>
      </c>
      <c r="P996" s="15">
        <f>Eintragen!D996</f>
        <v>62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RWV</v>
      </c>
      <c r="O997" s="16">
        <f>Eintragen!B997</f>
        <v>58000902</v>
      </c>
      <c r="P997" s="15">
        <f>Eintragen!D997</f>
        <v>12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BU4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>
        <f>IFERROR(VLOOKUP(Tabelle3[[#This Row],[Artikelnr.]],Kennzahlen!S:U,3,FALSE)*Tabelle3[[#This Row],[Menge]],"0")</f>
        <v>213.95400000000001</v>
      </c>
      <c r="N999" s="14" t="str">
        <f>Eintragen!A999</f>
        <v>BU4</v>
      </c>
      <c r="O999" s="16">
        <f>Eintragen!B999</f>
        <v>49500166</v>
      </c>
      <c r="P999" s="15">
        <f>Eintragen!D999</f>
        <v>12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1" t="str">
        <f>Eintragen!A1000</f>
        <v>QM</v>
      </c>
      <c r="O1000" s="15" t="str">
        <f>Eintragen!B1000</f>
        <v>diverses</v>
      </c>
      <c r="P1000" s="15">
        <f>Eintragen!D1000</f>
        <v>74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Labor</v>
      </c>
      <c r="O1001" s="16" t="str">
        <f>Eintragen!B1001</f>
        <v>diverses</v>
      </c>
      <c r="P1001" s="15">
        <f>Eintragen!D1001</f>
        <v>71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Labor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>
        <f>IFERROR(VLOOKUP(Tabelle3[[#This Row],[Artikelnr.]],Kennzahlen!S:U,3,FALSE)*Tabelle3[[#This Row],[Menge]],"0")</f>
        <v>20</v>
      </c>
      <c r="N1003" s="14" t="str">
        <f>Eintragen!A1003</f>
        <v>L1</v>
      </c>
      <c r="O1003" s="16">
        <f>Eintragen!B1003</f>
        <v>29500613</v>
      </c>
      <c r="P1003" s="15">
        <f>Eintragen!D1003</f>
        <v>30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Laborproben</v>
      </c>
      <c r="P1004" s="15">
        <f>Eintragen!D1004</f>
        <v>71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>
        <f>IFERROR(VLOOKUP(Tabelle3[[#This Row],[Artikelnr.]],Kennzahlen!S:U,3,FALSE)*Tabelle3[[#This Row],[Menge]],"0")</f>
        <v>266.721</v>
      </c>
      <c r="N1005" s="11" t="str">
        <f>Eintragen!A1005</f>
        <v>RWV</v>
      </c>
      <c r="O1005" s="15">
        <f>Eintragen!B1005</f>
        <v>29600003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Labor</v>
      </c>
      <c r="O1006" s="16" t="str">
        <f>Eintragen!B1006</f>
        <v>Laborproben</v>
      </c>
      <c r="P1006" s="15">
        <f>Eintragen!D1006</f>
        <v>74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>
        <f>IFERROR(VLOOKUP(Tabelle3[[#This Row],[Artikelnr.]],Kennzahlen!S:U,3,FALSE)*Tabelle3[[#This Row],[Menge]],"0")</f>
        <v>322.81599999999997</v>
      </c>
      <c r="N1007" s="11" t="str">
        <f>Eintragen!A1007</f>
        <v>Schmelze</v>
      </c>
      <c r="O1007" s="15">
        <f>Eintragen!B1007</f>
        <v>29600004</v>
      </c>
      <c r="P1007" s="15">
        <f>Eintragen!D1007</f>
        <v>43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1" t="str">
        <f>Eintragen!A1008</f>
        <v>BU4</v>
      </c>
      <c r="O1008" s="15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Blöcke</v>
      </c>
      <c r="P1009" s="15">
        <f>Eintragen!D1009</f>
        <v>12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BU2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Blöcke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>
        <f>IFERROR(VLOOKUP(Tabelle3[[#This Row],[Artikelnr.]],Kennzahlen!S:U,3,FALSE)*Tabelle3[[#This Row],[Menge]],"0")</f>
        <v>237</v>
      </c>
      <c r="N1013" s="11" t="str">
        <f>Eintragen!A1013</f>
        <v>BU3</v>
      </c>
      <c r="O1013" s="15">
        <f>Eintragen!B1013</f>
        <v>29501070</v>
      </c>
      <c r="P1013" s="15">
        <f>Eintragen!D1013</f>
        <v>12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1" t="str">
        <f>Eintragen!A1014</f>
        <v>Abfüllung</v>
      </c>
      <c r="O1014" s="15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Abfüllung</v>
      </c>
      <c r="O1015" s="16" t="str">
        <f>Eintragen!B1015</f>
        <v>Diverses</v>
      </c>
      <c r="P1015" s="15">
        <f>Eintragen!D1015</f>
        <v>13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BU2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L35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1" t="str">
        <f>Eintragen!A1018</f>
        <v>L9</v>
      </c>
      <c r="O1018" s="15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BU4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Abfüllung</v>
      </c>
      <c r="O1020" s="16" t="str">
        <f>Eintragen!B1020</f>
        <v>Diverses</v>
      </c>
      <c r="P1020" s="15">
        <f>Eintragen!D1020</f>
        <v>10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1" t="str">
        <f>Eintragen!A1021</f>
        <v>Schmelze</v>
      </c>
      <c r="O1021" s="15" t="str">
        <f>Eintragen!B1021</f>
        <v>Diverse Nüsse</v>
      </c>
      <c r="P1021" s="15">
        <f>Eintragen!D1021</f>
        <v>63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>
        <f>IFERROR(VLOOKUP(Tabelle3[[#This Row],[Artikelnr.]],Kennzahlen!S:U,3,FALSE)*Tabelle3[[#This Row],[Menge]],"0")</f>
        <v>14.5</v>
      </c>
      <c r="N1022" s="14" t="str">
        <f>Eintragen!A1022</f>
        <v>BU3</v>
      </c>
      <c r="O1022" s="16">
        <f>Eintragen!B1022</f>
        <v>29500879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>
        <f>IFERROR(VLOOKUP(Tabelle3[[#This Row],[Artikelnr.]],Kennzahlen!S:U,3,FALSE)*Tabelle3[[#This Row],[Menge]],"0")</f>
        <v>184.5</v>
      </c>
      <c r="N1023" s="14" t="str">
        <f>Eintragen!A1023</f>
        <v>BU3</v>
      </c>
      <c r="O1023" s="16">
        <f>Eintragen!B1023</f>
        <v>29900002</v>
      </c>
      <c r="P1023" s="15">
        <f>Eintragen!D1023</f>
        <v>42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>
        <f>IFERROR(VLOOKUP(Tabelle3[[#This Row],[Artikelnr.]],Kennzahlen!S:U,3,FALSE)*Tabelle3[[#This Row],[Menge]],"0")</f>
        <v>438</v>
      </c>
      <c r="N1024" s="11" t="str">
        <f>Eintragen!A1024</f>
        <v>BU3</v>
      </c>
      <c r="O1024" s="16">
        <f>Eintragen!B1024</f>
        <v>29500719</v>
      </c>
      <c r="P1024" s="15">
        <f>Eintragen!D1024</f>
        <v>42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1" t="str">
        <f>Eintragen!A1025</f>
        <v>Einkauf</v>
      </c>
      <c r="O1025" s="15" t="str">
        <f>Eintragen!B1025</f>
        <v>Cheddar Deirygold</v>
      </c>
      <c r="P1025" s="15">
        <f>Eintragen!D1025</f>
        <v>84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Einkauf</v>
      </c>
      <c r="O1026" s="16" t="str">
        <f>Eintragen!B1026</f>
        <v>Cheddar jung Eximo</v>
      </c>
      <c r="P1026" s="15">
        <f>Eintragen!D1026</f>
        <v>84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>
        <f>IFERROR(VLOOKUP(Tabelle3[[#This Row],[Artikelnr.]],Kennzahlen!S:U,3,FALSE)*Tabelle3[[#This Row],[Menge]],"0")</f>
        <v>0.17</v>
      </c>
      <c r="N1027" s="14" t="str">
        <f>Eintragen!A1027</f>
        <v>RWV</v>
      </c>
      <c r="O1027" s="16">
        <f>Eintragen!B1027</f>
        <v>29500917</v>
      </c>
      <c r="P1027" s="15">
        <f>Eintragen!D1027</f>
        <v>60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>
        <f>IFERROR(VLOOKUP(Tabelle3[[#This Row],[Artikelnr.]],Kennzahlen!S:U,3,FALSE)*Tabelle3[[#This Row],[Menge]],"0")</f>
        <v>501.93</v>
      </c>
      <c r="N1028" s="11" t="str">
        <f>Eintragen!A1028</f>
        <v>RWV</v>
      </c>
      <c r="O1028" s="15">
        <f>Eintragen!B1028</f>
        <v>49500166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Abfüllung</v>
      </c>
      <c r="O1029" s="16">
        <f>Eintragen!B1029</f>
        <v>32000049</v>
      </c>
      <c r="P1029" s="15">
        <f>Eintragen!D1029</f>
        <v>31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Abfüllung</v>
      </c>
      <c r="O1030" s="16">
        <f>Eintragen!B1030</f>
        <v>32000036</v>
      </c>
      <c r="P1030" s="15">
        <f>Eintragen!D1030</f>
        <v>31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Abfüllung</v>
      </c>
      <c r="O1031" s="16">
        <f>Eintragen!B1031</f>
        <v>24000493</v>
      </c>
      <c r="P1031" s="15">
        <f>Eintragen!D1031</f>
        <v>34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1" t="str">
        <f>Eintragen!A1032</f>
        <v>Abfüllung</v>
      </c>
      <c r="O1032" s="15">
        <f>Eintragen!B1032</f>
        <v>32000027</v>
      </c>
      <c r="P1032" s="15">
        <f>Eintragen!D1032</f>
        <v>34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Abfüllung</v>
      </c>
      <c r="O1033" s="16">
        <f>Eintragen!B1033</f>
        <v>32000022</v>
      </c>
      <c r="P1033" s="15">
        <f>Eintragen!D1033</f>
        <v>40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Abfüllung</v>
      </c>
      <c r="O1034" s="16">
        <f>Eintragen!B1034</f>
        <v>32000106</v>
      </c>
      <c r="P1034" s="15">
        <f>Eintragen!D1034</f>
        <v>31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Abfüllung</v>
      </c>
      <c r="O1035" s="16">
        <f>Eintragen!B1035</f>
        <v>32000106</v>
      </c>
      <c r="P1035" s="15">
        <f>Eintragen!D1035</f>
        <v>34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Abfüllung</v>
      </c>
      <c r="O1036" s="16" t="str">
        <f>Eintragen!B1036</f>
        <v>Diverses</v>
      </c>
      <c r="P1036" s="15">
        <f>Eintragen!D1036</f>
        <v>10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1" t="str">
        <f>Eintragen!A1037</f>
        <v>BU2</v>
      </c>
      <c r="O1037" s="15" t="str">
        <f>Eintragen!B1037</f>
        <v>Diverses</v>
      </c>
      <c r="P1037" s="15">
        <f>Eintragen!D1037</f>
        <v>11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>
        <f>IFERROR(VLOOKUP(Tabelle3[[#This Row],[Artikelnr.]],Kennzahlen!S:U,3,FALSE)*Tabelle3[[#This Row],[Menge]],"0")</f>
        <v>0.53</v>
      </c>
      <c r="N1038" s="11" t="str">
        <f>Eintragen!A1038</f>
        <v>RWV</v>
      </c>
      <c r="O1038" s="15">
        <f>Eintragen!B1038</f>
        <v>29500917</v>
      </c>
      <c r="P1038" s="15">
        <f>Eintragen!D1038</f>
        <v>60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1" t="str">
        <f>Eintragen!A1039</f>
        <v>Labor</v>
      </c>
      <c r="O1039" s="15" t="str">
        <f>Eintragen!B1039</f>
        <v>Diverses</v>
      </c>
      <c r="P1039" s="15">
        <f>Eintragen!D1039</f>
        <v>73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1" t="str">
        <f>Eintragen!A1040</f>
        <v>QM</v>
      </c>
      <c r="O1040" s="15" t="str">
        <f>Eintragen!B1040</f>
        <v>Diverses</v>
      </c>
      <c r="P1040" s="15">
        <f>Eintragen!D1040</f>
        <v>74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>
        <f>IFERROR(VLOOKUP(Tabelle3[[#This Row],[Artikelnr.]],Kennzahlen!S:U,3,FALSE)*Tabelle3[[#This Row],[Menge]],"0")</f>
        <v>0.06</v>
      </c>
      <c r="N1041" s="14" t="str">
        <f>Eintragen!A1041</f>
        <v>RWV</v>
      </c>
      <c r="O1041" s="16">
        <f>Eintragen!B1041</f>
        <v>29500917</v>
      </c>
      <c r="P1041" s="15">
        <f>Eintragen!D1041</f>
        <v>60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74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bu3</v>
      </c>
      <c r="O1044" s="16" t="str">
        <f>Eintragen!B1044</f>
        <v>Vorschmelz Diverses</v>
      </c>
      <c r="P1044" s="15">
        <f>Eintragen!D1044</f>
        <v>12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1" t="str">
        <f>Eintragen!A1045</f>
        <v>bu3</v>
      </c>
      <c r="O1045" s="15">
        <f>Eintragen!B1045</f>
        <v>29500734</v>
      </c>
      <c r="P1045" s="15">
        <f>Eintragen!D1045</f>
        <v>12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>
        <f>IFERROR(VLOOKUP(Tabelle3[[#This Row],[Artikelnr.]],Kennzahlen!S:U,3,FALSE)*Tabelle3[[#This Row],[Menge]],"0")</f>
        <v>212</v>
      </c>
      <c r="N1046" s="14" t="str">
        <f>Eintragen!A1046</f>
        <v>bu3</v>
      </c>
      <c r="O1046" s="16">
        <f>Eintragen!B1046</f>
        <v>29500606</v>
      </c>
      <c r="P1046" s="15">
        <f>Eintragen!D1046</f>
        <v>12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>
        <f>IFERROR(VLOOKUP(Tabelle3[[#This Row],[Artikelnr.]],Kennzahlen!S:U,3,FALSE)*Tabelle3[[#This Row],[Menge]],"0")</f>
        <v>130.042</v>
      </c>
      <c r="N1048" s="14" t="str">
        <f>Eintragen!A1048</f>
        <v>bu3</v>
      </c>
      <c r="O1048" s="16">
        <f>Eintragen!B1048</f>
        <v>49900001</v>
      </c>
      <c r="P1048" s="15">
        <f>Eintragen!D1048</f>
        <v>12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>
        <f>IFERROR(VLOOKUP(Tabelle3[[#This Row],[Artikelnr.]],Kennzahlen!S:U,3,FALSE)*Tabelle3[[#This Row],[Menge]],"0")</f>
        <v>178.87200000000001</v>
      </c>
      <c r="N1049" s="14" t="str">
        <f>Eintragen!A1049</f>
        <v>bu3</v>
      </c>
      <c r="O1049" s="16">
        <f>Eintragen!B1049</f>
        <v>49900002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bu4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l33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>
        <f>IFERROR(VLOOKUP(Tabelle3[[#This Row],[Artikelnr.]],Kennzahlen!S:U,3,FALSE)*Tabelle3[[#This Row],[Menge]],"0")</f>
        <v>47.5</v>
      </c>
      <c r="N1052" s="11" t="str">
        <f>Eintragen!A1052</f>
        <v>RWV</v>
      </c>
      <c r="O1052" s="15">
        <f>Eintragen!B1052</f>
        <v>29500943</v>
      </c>
      <c r="P1052" s="15">
        <f>Eintragen!D1052</f>
        <v>12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>
        <f>IFERROR(VLOOKUP(Tabelle3[[#This Row],[Artikelnr.]],Kennzahlen!S:U,3,FALSE)*Tabelle3[[#This Row],[Menge]],"0")</f>
        <v>3.5</v>
      </c>
      <c r="N1053" s="11" t="str">
        <f>Eintragen!A1053</f>
        <v>Schmelze</v>
      </c>
      <c r="O1053" s="15">
        <f>Eintragen!B1053</f>
        <v>29500598</v>
      </c>
      <c r="P1053" s="15">
        <f>Eintragen!D1053</f>
        <v>12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>
        <f>IFERROR(VLOOKUP(Tabelle3[[#This Row],[Artikelnr.]],Kennzahlen!S:U,3,FALSE)*Tabelle3[[#This Row],[Menge]],"0")</f>
        <v>5.5</v>
      </c>
      <c r="N1054" s="11" t="str">
        <f>Eintragen!A1054</f>
        <v>Schmelze</v>
      </c>
      <c r="O1054" s="15">
        <f>Eintragen!B1054</f>
        <v>29500918</v>
      </c>
      <c r="P1054" s="15">
        <f>Eintragen!D1054</f>
        <v>12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>
        <f>IFERROR(VLOOKUP(Tabelle3[[#This Row],[Artikelnr.]],Kennzahlen!S:U,3,FALSE)*Tabelle3[[#This Row],[Menge]],"0")</f>
        <v>1.5</v>
      </c>
      <c r="N1055" s="11" t="str">
        <f>Eintragen!A1055</f>
        <v>Schmelze</v>
      </c>
      <c r="O1055" s="15">
        <f>Eintragen!B1055</f>
        <v>29500949</v>
      </c>
      <c r="P1055" s="15">
        <f>Eintragen!D1055</f>
        <v>12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1" t="str">
        <f>Eintragen!A1056</f>
        <v>BU3</v>
      </c>
      <c r="O1056" s="15">
        <f>Eintragen!B1056</f>
        <v>29500967</v>
      </c>
      <c r="P1056" s="15">
        <f>Eintragen!D1056</f>
        <v>12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>
        <f>IFERROR(VLOOKUP(Tabelle3[[#This Row],[Artikelnr.]],Kennzahlen!S:U,3,FALSE)*Tabelle3[[#This Row],[Menge]],"0")</f>
        <v>15</v>
      </c>
      <c r="N1057" s="11" t="str">
        <f>Eintragen!A1057</f>
        <v>BU3</v>
      </c>
      <c r="O1057" s="15">
        <f>Eintragen!B1057</f>
        <v>29501079</v>
      </c>
      <c r="P1057" s="15">
        <f>Eintragen!D1057</f>
        <v>12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>
        <f>IFERROR(VLOOKUP(Tabelle3[[#This Row],[Artikelnr.]],Kennzahlen!S:U,3,FALSE)*Tabelle3[[#This Row],[Menge]],"0")</f>
        <v>120</v>
      </c>
      <c r="N1058" s="11" t="str">
        <f>Eintragen!A1058</f>
        <v>Bu3</v>
      </c>
      <c r="O1058" s="15">
        <f>Eintragen!B1058</f>
        <v>29900003</v>
      </c>
      <c r="P1058" s="15">
        <f>Eintragen!D1058</f>
        <v>12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>
        <f>IFERROR(VLOOKUP(Tabelle3[[#This Row],[Artikelnr.]],Kennzahlen!S:U,3,FALSE)*Tabelle3[[#This Row],[Menge]],"0")</f>
        <v>128.5</v>
      </c>
      <c r="N1059" s="11" t="str">
        <f>Eintragen!A1059</f>
        <v>Bu3</v>
      </c>
      <c r="O1059" s="15">
        <f>Eintragen!B1059</f>
        <v>29900002</v>
      </c>
      <c r="P1059" s="15">
        <f>Eintragen!D1059</f>
        <v>12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>
        <f>IFERROR(VLOOKUP(Tabelle3[[#This Row],[Artikelnr.]],Kennzahlen!S:U,3,FALSE)*Tabelle3[[#This Row],[Menge]],"0")</f>
        <v>9.5</v>
      </c>
      <c r="N1060" s="11" t="str">
        <f>Eintragen!A1060</f>
        <v>Schmelze</v>
      </c>
      <c r="O1060" s="15">
        <f>Eintragen!B1060</f>
        <v>29500948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Labor</v>
      </c>
      <c r="O1061" s="16" t="str">
        <f>Eintragen!B1061</f>
        <v>Laborproben</v>
      </c>
      <c r="P1061" s="15">
        <f>Eintragen!D1061</f>
        <v>73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>
        <f>IFERROR(VLOOKUP(Tabelle3[[#This Row],[Artikelnr.]],Kennzahlen!S:U,3,FALSE)*Tabelle3[[#This Row],[Menge]],"0")</f>
        <v>0.19</v>
      </c>
      <c r="N1062" s="11" t="str">
        <f>Eintragen!A1062</f>
        <v>RWV</v>
      </c>
      <c r="O1062" s="15">
        <f>Eintragen!B1062</f>
        <v>29500917</v>
      </c>
      <c r="P1062" s="15">
        <f>Eintragen!D1062</f>
        <v>60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>
        <f>IFERROR(VLOOKUP(Tabelle3[[#This Row],[Artikelnr.]],Kennzahlen!S:U,3,FALSE)*Tabelle3[[#This Row],[Menge]],"0")</f>
        <v>0.08</v>
      </c>
      <c r="N1066" s="11" t="str">
        <f>Eintragen!A1066</f>
        <v>RWV</v>
      </c>
      <c r="O1066" s="15">
        <f>Eintragen!B1066</f>
        <v>29500917</v>
      </c>
      <c r="P1066" s="15">
        <f>Eintragen!D1066</f>
        <v>60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>
        <f>IFERROR(VLOOKUP(Tabelle3[[#This Row],[Artikelnr.]],Kennzahlen!S:U,3,FALSE)*Tabelle3[[#This Row],[Menge]],"0")</f>
        <v>10</v>
      </c>
      <c r="N1067" s="14" t="str">
        <f>Eintragen!A1067</f>
        <v>WVP</v>
      </c>
      <c r="O1067" s="16">
        <f>Eintragen!B1067</f>
        <v>29500490</v>
      </c>
      <c r="P1067" s="15">
        <f>Eintragen!D1067</f>
        <v>12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74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L9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BU2</v>
      </c>
      <c r="O1070" s="16" t="str">
        <f>Eintragen!B1070</f>
        <v>verschiedene Fertigware</v>
      </c>
      <c r="P1070" s="15">
        <f>Eintragen!D1070</f>
        <v>12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1" t="str">
        <f>Eintragen!A1071</f>
        <v>Abfüllung</v>
      </c>
      <c r="O1071" s="15" t="str">
        <f>Eintragen!B1071</f>
        <v>Walnusstorten</v>
      </c>
      <c r="P1071" s="15">
        <f>Eintragen!D1071</f>
        <v>42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Außenlager</v>
      </c>
      <c r="O1072" s="16" t="str">
        <f>Eintragen!B1072</f>
        <v>VOS Bergkäse</v>
      </c>
      <c r="P1072" s="15">
        <f>Eintragen!D1072</f>
        <v>11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BU4</v>
      </c>
      <c r="O1073" s="16" t="str">
        <f>Eintragen!B1073</f>
        <v>Diverses</v>
      </c>
      <c r="P1073" s="15">
        <f>Eintragen!D1073</f>
        <v>30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BU3</v>
      </c>
      <c r="O1074" s="16" t="str">
        <f>Eintragen!B1074</f>
        <v>Diverses</v>
      </c>
      <c r="P1074" s="15">
        <f>Eintragen!D1074</f>
        <v>30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L16</v>
      </c>
      <c r="O1075" s="16" t="str">
        <f>Eintragen!B1075</f>
        <v>Räucher Schinken Fertigware</v>
      </c>
      <c r="P1075" s="15">
        <f>Eintragen!D1075</f>
        <v>82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QM</v>
      </c>
      <c r="O1076" s="16">
        <f>Eintragen!B1076</f>
        <v>23000584</v>
      </c>
      <c r="P1076" s="15">
        <f>Eintragen!D1076</f>
        <v>73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>
        <f>IFERROR(VLOOKUP(Tabelle3[[#This Row],[Artikelnr.]],Kennzahlen!S:U,3,FALSE)*Tabelle3[[#This Row],[Menge]],"0")</f>
        <v>129.5</v>
      </c>
      <c r="N1078" s="11" t="str">
        <f>Eintragen!A1078</f>
        <v>RWV</v>
      </c>
      <c r="O1078" s="15">
        <f>Eintragen!B1078</f>
        <v>29600026</v>
      </c>
      <c r="P1078" s="15">
        <f>Eintragen!D1078</f>
        <v>83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>
        <f>IFERROR(VLOOKUP(Tabelle3[[#This Row],[Artikelnr.]],Kennzahlen!S:U,3,FALSE)*Tabelle3[[#This Row],[Menge]],"0")</f>
        <v>118.3767</v>
      </c>
      <c r="N1079" s="11" t="str">
        <f>Eintragen!A1079</f>
        <v>Schmelze</v>
      </c>
      <c r="O1079" s="15">
        <f>Eintragen!B1079</f>
        <v>29600027</v>
      </c>
      <c r="P1079" s="15">
        <f>Eintragen!D1079</f>
        <v>12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1" t="str">
        <f>Eintragen!A1080</f>
        <v>Schmelze</v>
      </c>
      <c r="O1080" s="15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>
        <f>IFERROR(VLOOKUP(Tabelle3[[#This Row],[Artikelnr.]],Kennzahlen!S:U,3,FALSE)*Tabelle3[[#This Row],[Menge]],"0")</f>
        <v>4.5</v>
      </c>
      <c r="N1081" s="11" t="str">
        <f>Eintragen!A1081</f>
        <v>RWV</v>
      </c>
      <c r="O1081" s="15">
        <f>Eintragen!B1081</f>
        <v>29500605</v>
      </c>
      <c r="P1081" s="15">
        <f>Eintragen!D1081</f>
        <v>12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1" t="str">
        <f>Eintragen!A1082</f>
        <v>Abfüllung</v>
      </c>
      <c r="O1082" s="15" t="str">
        <f>Eintragen!B1082</f>
        <v>Diverses</v>
      </c>
      <c r="P1082" s="15">
        <f>Eintragen!D1082</f>
        <v>30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>
        <f>IFERROR(VLOOKUP(Tabelle3[[#This Row],[Artikelnr.]],Kennzahlen!S:U,3,FALSE)*Tabelle3[[#This Row],[Menge]],"0")</f>
        <v>208.8</v>
      </c>
      <c r="N1083" s="11" t="str">
        <f>Eintragen!A1083</f>
        <v>RWV</v>
      </c>
      <c r="O1083" s="15">
        <f>Eintragen!B1083</f>
        <v>23000020</v>
      </c>
      <c r="P1083" s="15">
        <f>Eintragen!D1083</f>
        <v>12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>
        <f>IFERROR(VLOOKUP(Tabelle3[[#This Row],[Artikelnr.]],Kennzahlen!S:U,3,FALSE)*Tabelle3[[#This Row],[Menge]],"0")</f>
        <v>22171.644</v>
      </c>
      <c r="N1084" s="14" t="str">
        <f>Eintragen!A1084</f>
        <v>Entwicklung</v>
      </c>
      <c r="O1084" s="16">
        <f>Eintragen!B1084</f>
        <v>31000234</v>
      </c>
      <c r="P1084" s="16">
        <f>Eintragen!D1084</f>
        <v>12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>
        <f>IFERROR(VLOOKUP(Tabelle3[[#This Row],[Artikelnr.]],Kennzahlen!S:U,3,FALSE)*Tabelle3[[#This Row],[Menge]],"0")</f>
        <v>0.57999999999999996</v>
      </c>
      <c r="N1085" s="14" t="str">
        <f>Eintragen!A1085</f>
        <v>BU4</v>
      </c>
      <c r="O1085" s="16">
        <f>Eintragen!B1085</f>
        <v>29500906</v>
      </c>
      <c r="P1085" s="16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>
        <f>IFERROR(VLOOKUP(Tabelle3[[#This Row],[Artikelnr.]],Kennzahlen!S:U,3,FALSE)*Tabelle3[[#This Row],[Menge]],"0")</f>
        <v>58.5</v>
      </c>
      <c r="N1086" s="14" t="str">
        <f>Eintragen!A1086</f>
        <v>Bu4</v>
      </c>
      <c r="O1086" s="16">
        <f>Eintragen!B1086</f>
        <v>29501029</v>
      </c>
      <c r="P1086" s="16">
        <f>Eintragen!D1086</f>
        <v>61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>
        <f>IFERROR(VLOOKUP(Tabelle3[[#This Row],[Artikelnr.]],Kennzahlen!S:U,3,FALSE)*Tabelle3[[#This Row],[Menge]],"0")</f>
        <v>116.1764705882353</v>
      </c>
      <c r="N1087" s="14" t="str">
        <f>Eintragen!A1087</f>
        <v>Bu4</v>
      </c>
      <c r="O1087" s="16">
        <f>Eintragen!B1087</f>
        <v>29500891</v>
      </c>
      <c r="P1087" s="16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6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>
        <f>IFERROR(VLOOKUP(Tabelle3[[#This Row],[Artikelnr.]],Kennzahlen!S:U,3,FALSE)*Tabelle3[[#This Row],[Menge]],"0")</f>
        <v>4.5</v>
      </c>
      <c r="N1089" s="14" t="str">
        <f>Eintragen!A1089</f>
        <v>Bu4</v>
      </c>
      <c r="O1089" s="16">
        <f>Eintragen!B1089</f>
        <v>29500886</v>
      </c>
      <c r="P1089" s="16">
        <f>Eintragen!D1089</f>
        <v>61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BU4</v>
      </c>
      <c r="B1090" s="12">
        <f>Eintragen!C446</f>
        <v>20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VLOOKUP(Eintragen!D446,'Liste Gründe'!A:D,2,FALSE)</f>
        <v>keinen Verwendungszweck</v>
      </c>
      <c r="G1090" s="13" t="str">
        <f>IF(ISBLANK(Eintragen!F446),VLOOKUP(Tabelle3[[#This Row],[Grund Ziffer]],'Liste Gründe'!A:D,3,FALSE),Eintragen!F446)</f>
        <v>keinen Verwendungszweck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41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>
        <f>IFERROR(VLOOKUP(Tabelle3[[#This Row],[Artikelnr.]],Kennzahlen!S:U,3,FALSE)*Tabelle3[[#This Row],[Menge]],"0")</f>
        <v>10</v>
      </c>
      <c r="N1090" s="11" t="str">
        <f>Eintragen!A446</f>
        <v>L22</v>
      </c>
      <c r="O1090" s="15">
        <f>Eintragen!B446</f>
        <v>29501020</v>
      </c>
      <c r="P1090" s="15">
        <f>Eintragen!D446</f>
        <v>61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>
        <f>IFERROR(VLOOKUP(Tabelle3[[#This Row],[Artikelnr.]],Kennzahlen!S:U,3,FALSE)*Tabelle3[[#This Row],[Menge]],"0")</f>
        <v>30</v>
      </c>
      <c r="N1091" s="14" t="str">
        <f>Eintragen!A1091</f>
        <v>Bu4</v>
      </c>
      <c r="O1091" s="16">
        <f>Eintragen!B1091</f>
        <v>29500952</v>
      </c>
      <c r="P1091" s="16">
        <f>Eintragen!D1091</f>
        <v>61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>
        <f>IFERROR(VLOOKUP(Tabelle3[[#This Row],[Artikelnr.]],Kennzahlen!S:U,3,FALSE)*Tabelle3[[#This Row],[Menge]],"0")</f>
        <v>27</v>
      </c>
      <c r="N1092" s="14" t="str">
        <f>Eintragen!A1092</f>
        <v>Bu4</v>
      </c>
      <c r="O1092" s="16">
        <f>Eintragen!B1092</f>
        <v>29500952</v>
      </c>
      <c r="P1092" s="16">
        <f>Eintragen!D1092</f>
        <v>61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6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>
        <f>IFERROR(VLOOKUP(Tabelle3[[#This Row],[Artikelnr.]],Kennzahlen!S:U,3,FALSE)*Tabelle3[[#This Row],[Menge]],"0")</f>
        <v>30</v>
      </c>
      <c r="N1094" s="14" t="str">
        <f>Eintragen!A1094</f>
        <v>BU3</v>
      </c>
      <c r="O1094" s="16">
        <f>Eintragen!B1094</f>
        <v>29501065</v>
      </c>
      <c r="P1094" s="16">
        <f>Eintragen!D1094</f>
        <v>12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>
        <f>IFERROR(VLOOKUP(Tabelle3[[#This Row],[Artikelnr.]],Kennzahlen!S:U,3,FALSE)*Tabelle3[[#This Row],[Menge]],"0")</f>
        <v>20</v>
      </c>
      <c r="N1095" s="14" t="str">
        <f>Eintragen!A1095</f>
        <v>Bu3</v>
      </c>
      <c r="O1095" s="16">
        <f>Eintragen!B1095</f>
        <v>29500498</v>
      </c>
      <c r="P1095" s="16">
        <f>Eintragen!D1095</f>
        <v>12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>
        <f>IFERROR(VLOOKUP(Tabelle3[[#This Row],[Artikelnr.]],Kennzahlen!S:U,3,FALSE)*Tabelle3[[#This Row],[Menge]],"0")</f>
        <v>25</v>
      </c>
      <c r="N1096" s="14" t="str">
        <f>Eintragen!A1096</f>
        <v>Bu3</v>
      </c>
      <c r="O1096" s="16">
        <f>Eintragen!B1096</f>
        <v>29500498</v>
      </c>
      <c r="P1096" s="16">
        <f>Eintragen!D1096</f>
        <v>12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>
        <f>IFERROR(VLOOKUP(Tabelle3[[#This Row],[Artikelnr.]],Kennzahlen!S:U,3,FALSE)*Tabelle3[[#This Row],[Menge]],"0")</f>
        <v>12.5</v>
      </c>
      <c r="N1097" s="11" t="str">
        <f>Eintragen!A1097</f>
        <v>RWV</v>
      </c>
      <c r="O1097" s="15">
        <f>Eintragen!B1097</f>
        <v>29501021</v>
      </c>
      <c r="P1097" s="15">
        <f>Eintragen!D1097</f>
        <v>12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L1</v>
      </c>
      <c r="O1098" s="16" t="str">
        <f>Eintragen!B1098</f>
        <v>-</v>
      </c>
      <c r="P1098" s="16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Labor</v>
      </c>
      <c r="O1099" s="16" t="str">
        <f>Eintragen!B1099</f>
        <v>-</v>
      </c>
      <c r="P1099" s="16">
        <f>Eintragen!D1099</f>
        <v>70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QM</v>
      </c>
      <c r="O1100" s="16" t="str">
        <f>Eintragen!B1100</f>
        <v>-</v>
      </c>
      <c r="P1100" s="16">
        <f>Eintragen!D1100</f>
        <v>74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>
        <f>IFERROR(VLOOKUP(Tabelle3[[#This Row],[Artikelnr.]],Kennzahlen!S:U,3,FALSE)*Tabelle3[[#This Row],[Menge]],"0")</f>
        <v>0.23</v>
      </c>
      <c r="N1101" s="11" t="str">
        <f>Eintragen!A1101</f>
        <v>RWV</v>
      </c>
      <c r="O1101" s="15">
        <f>Eintragen!B1101</f>
        <v>29500917</v>
      </c>
      <c r="P1101" s="15">
        <f>Eintragen!D1101</f>
        <v>60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Labor</v>
      </c>
      <c r="O1102" s="16" t="str">
        <f>Eintragen!B1102</f>
        <v>-</v>
      </c>
      <c r="P1102" s="16">
        <f>Eintragen!D1102</f>
        <v>71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Labor</v>
      </c>
      <c r="O1103" s="16" t="str">
        <f>Eintragen!B1103</f>
        <v>-</v>
      </c>
      <c r="P1103" s="16">
        <f>Eintragen!D1103</f>
        <v>74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Bu3</v>
      </c>
      <c r="O1104" s="16" t="str">
        <f>Eintragen!B1104</f>
        <v>-</v>
      </c>
      <c r="P1104" s="16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L1</v>
      </c>
      <c r="O1105" s="16" t="str">
        <f>Eintragen!B1105</f>
        <v>-</v>
      </c>
      <c r="P1105" s="16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BU4</v>
      </c>
      <c r="O1106" s="16" t="str">
        <f>Eintragen!B1106</f>
        <v>-</v>
      </c>
      <c r="P1106" s="16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L35</v>
      </c>
      <c r="O1107" s="16" t="str">
        <f>Eintragen!B1107</f>
        <v>-</v>
      </c>
      <c r="P1107" s="16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Schmelze</v>
      </c>
      <c r="O1108" s="16" t="str">
        <f>Eintragen!B1108</f>
        <v>Diverses</v>
      </c>
      <c r="P1108" s="16">
        <f>Eintragen!D1108</f>
        <v>10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>
        <f>Eintragen!A1109</f>
        <v>3020</v>
      </c>
      <c r="O1109" s="16">
        <f>Eintragen!B1109</f>
        <v>32000068</v>
      </c>
      <c r="P1109" s="16">
        <f>Eintragen!D1109</f>
        <v>32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</v>
      </c>
      <c r="P1110" s="16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>
        <f>IFERROR(VLOOKUP(Tabelle3[[#This Row],[Artikelnr.]],Kennzahlen!S:U,3,FALSE)*Tabelle3[[#This Row],[Menge]],"0")</f>
        <v>79.5</v>
      </c>
      <c r="N1111" s="14" t="str">
        <f>Eintragen!A1111</f>
        <v>BU4</v>
      </c>
      <c r="O1111" s="16">
        <f>Eintragen!B1111</f>
        <v>29500952</v>
      </c>
      <c r="P1111" s="16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6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6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>
        <f>IFERROR(VLOOKUP(Tabelle3[[#This Row],[Artikelnr.]],Kennzahlen!S:U,3,FALSE)*Tabelle3[[#This Row],[Menge]],"0")</f>
        <v>8</v>
      </c>
      <c r="N1114" s="14" t="str">
        <f>Eintragen!A1114</f>
        <v>Bu4</v>
      </c>
      <c r="O1114" s="16">
        <f>Eintragen!B1114</f>
        <v>29500887</v>
      </c>
      <c r="P1114" s="16">
        <f>Eintragen!D1114</f>
        <v>61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>
        <f>IFERROR(VLOOKUP(Tabelle3[[#This Row],[Artikelnr.]],Kennzahlen!S:U,3,FALSE)*Tabelle3[[#This Row],[Menge]],"0")</f>
        <v>1E-4</v>
      </c>
      <c r="N1115" s="14" t="str">
        <f>Eintragen!A1115</f>
        <v>BU4</v>
      </c>
      <c r="O1115" s="16">
        <f>Eintragen!B1115</f>
        <v>29501036</v>
      </c>
      <c r="P1115" s="16">
        <f>Eintragen!D1115</f>
        <v>61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Bu2</v>
      </c>
      <c r="O1116" s="16" t="str">
        <f>Eintragen!B1116</f>
        <v>Blöcke</v>
      </c>
      <c r="P1116" s="16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Bu2</v>
      </c>
      <c r="O1117" s="16" t="str">
        <f>Eintragen!B1117</f>
        <v>-</v>
      </c>
      <c r="P1117" s="16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QM</v>
      </c>
      <c r="O1118" s="16" t="str">
        <f>Eintragen!B1118</f>
        <v>-</v>
      </c>
      <c r="P1118" s="16">
        <f>Eintragen!D1118</f>
        <v>74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>
        <f>IFERROR(VLOOKUP(Tabelle3[[#This Row],[Artikelnr.]],Kennzahlen!S:U,3,FALSE)*Tabelle3[[#This Row],[Menge]],"0")</f>
        <v>30.326000000000001</v>
      </c>
      <c r="N1119" s="14" t="str">
        <f>Eintragen!A1119</f>
        <v>RWV</v>
      </c>
      <c r="O1119" s="16">
        <f>Eintragen!B1119</f>
        <v>49900002</v>
      </c>
      <c r="P1119" s="16">
        <f>Eintragen!D1119</f>
        <v>12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>
        <f>IFERROR(VLOOKUP(Tabelle3[[#This Row],[Artikelnr.]],Kennzahlen!S:U,3,FALSE)*Tabelle3[[#This Row],[Menge]],"0")</f>
        <v>412.29599999999999</v>
      </c>
      <c r="N1120" s="14" t="str">
        <f>Eintragen!A1120</f>
        <v>RWV</v>
      </c>
      <c r="O1120" s="16">
        <f>Eintragen!B1120</f>
        <v>49500190</v>
      </c>
      <c r="P1120" s="16">
        <f>Eintragen!D1120</f>
        <v>12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BU3</v>
      </c>
      <c r="O1121" s="16">
        <f>Eintragen!B1121</f>
        <v>29500817</v>
      </c>
      <c r="P1121" s="16">
        <f>Eintragen!D1121</f>
        <v>12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BU3</v>
      </c>
      <c r="O1122" s="16">
        <f>Eintragen!B1122</f>
        <v>23000206</v>
      </c>
      <c r="P1122" s="16">
        <f>Eintragen!D1122</f>
        <v>12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6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Labor</v>
      </c>
      <c r="O1124" s="16" t="str">
        <f>Eintragen!B1124</f>
        <v>-</v>
      </c>
      <c r="P1124" s="16">
        <f>Eintragen!D1124</f>
        <v>73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>
        <f>IFERROR(VLOOKUP(Tabelle3[[#This Row],[Artikelnr.]],Kennzahlen!S:U,3,FALSE)*Tabelle3[[#This Row],[Menge]],"0")</f>
        <v>0.22</v>
      </c>
      <c r="N1125" s="14" t="str">
        <f>Eintragen!A1125</f>
        <v>RWV</v>
      </c>
      <c r="O1125" s="16">
        <f>Eintragen!B1125</f>
        <v>29500917</v>
      </c>
      <c r="P1125" s="16">
        <f>Eintragen!D1125</f>
        <v>60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>
        <f>IFERROR(VLOOKUP(Tabelle3[[#This Row],[Artikelnr.]],Kennzahlen!S:U,3,FALSE)*Tabelle3[[#This Row],[Menge]],"0")</f>
        <v>0.13</v>
      </c>
      <c r="N1126" s="14" t="str">
        <f>Eintragen!A1126</f>
        <v>RWV</v>
      </c>
      <c r="O1126" s="16">
        <f>Eintragen!B1126</f>
        <v>29500917</v>
      </c>
      <c r="P1126" s="16">
        <f>Eintragen!D1126</f>
        <v>60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>
        <f>IFERROR(VLOOKUP(Tabelle3[[#This Row],[Artikelnr.]],Kennzahlen!S:U,3,FALSE)*Tabelle3[[#This Row],[Menge]],"0")</f>
        <v>0.1</v>
      </c>
      <c r="N1127" s="14" t="str">
        <f>Eintragen!A1127</f>
        <v>RWV</v>
      </c>
      <c r="O1127" s="16">
        <f>Eintragen!B1127</f>
        <v>29500917</v>
      </c>
      <c r="P1127" s="16">
        <f>Eintragen!D1127</f>
        <v>60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>
        <f>IFERROR(VLOOKUP(Tabelle3[[#This Row],[Artikelnr.]],Kennzahlen!S:U,3,FALSE)*Tabelle3[[#This Row],[Menge]],"0")</f>
        <v>132.09800000000001</v>
      </c>
      <c r="N1128" s="14" t="str">
        <f>Eintragen!A1128</f>
        <v>BU3</v>
      </c>
      <c r="O1128" s="16">
        <f>Eintragen!B1128</f>
        <v>49500147</v>
      </c>
      <c r="P1128" s="16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>
        <f>IFERROR(VLOOKUP(Tabelle3[[#This Row],[Artikelnr.]],Kennzahlen!S:U,3,FALSE)*Tabelle3[[#This Row],[Menge]],"0")</f>
        <v>150.08799999999999</v>
      </c>
      <c r="N1129" s="14" t="str">
        <f>Eintragen!A1129</f>
        <v>BU3</v>
      </c>
      <c r="O1129" s="16">
        <f>Eintragen!B1129</f>
        <v>49500143</v>
      </c>
      <c r="P1129" s="16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BU3</v>
      </c>
      <c r="O1130" s="16">
        <f>Eintragen!B1130</f>
        <v>49500189</v>
      </c>
      <c r="P1130" s="16">
        <f>Eintragen!D1130</f>
        <v>12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>
        <f>IFERROR(VLOOKUP(Tabelle3[[#This Row],[Artikelnr.]],Kennzahlen!S:U,3,FALSE)*Tabelle3[[#This Row],[Menge]],"0")</f>
        <v>141.5</v>
      </c>
      <c r="N1131" s="14" t="str">
        <f>Eintragen!A1131</f>
        <v>BU3</v>
      </c>
      <c r="O1131" s="16">
        <f>Eintragen!B1131</f>
        <v>29900002</v>
      </c>
      <c r="P1131" s="16">
        <f>Eintragen!D1131</f>
        <v>61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>
        <f>IFERROR(VLOOKUP(Tabelle3[[#This Row],[Artikelnr.]],Kennzahlen!S:U,3,FALSE)*Tabelle3[[#This Row],[Menge]],"0")</f>
        <v>500.98230000000001</v>
      </c>
      <c r="N1132" s="14" t="str">
        <f>Eintragen!A1132</f>
        <v>BU3</v>
      </c>
      <c r="O1132" s="16">
        <f>Eintragen!B1132</f>
        <v>23500285</v>
      </c>
      <c r="P1132" s="16">
        <f>Eintragen!D1132</f>
        <v>12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Schmelze</v>
      </c>
      <c r="O1133" s="16" t="str">
        <f>Eintragen!B1133</f>
        <v>Creme Noblesse</v>
      </c>
      <c r="P1133" s="16">
        <f>Eintragen!D1133</f>
        <v>40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-</v>
      </c>
      <c r="P1134" s="16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-</v>
      </c>
      <c r="P1135" s="16">
        <f>Eintragen!D1135</f>
        <v>61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Muster</v>
      </c>
      <c r="O1136" s="16" t="str">
        <f>Eintragen!B1136</f>
        <v>Brie</v>
      </c>
      <c r="P1136" s="16">
        <f>Eintragen!D1136</f>
        <v>61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>
        <f>IFERROR(VLOOKUP(Tabelle3[[#This Row],[Artikelnr.]],Kennzahlen!S:U,3,FALSE)*Tabelle3[[#This Row],[Menge]],"0")</f>
        <v>28</v>
      </c>
      <c r="N1137" s="14" t="str">
        <f>Eintragen!A1137</f>
        <v>Externe</v>
      </c>
      <c r="O1137" s="16">
        <f>Eintragen!B1137</f>
        <v>29501032</v>
      </c>
      <c r="P1137" s="16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BU3</v>
      </c>
      <c r="O1138" s="16" t="str">
        <f>Eintragen!B1138</f>
        <v>-</v>
      </c>
      <c r="P1138" s="16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-</v>
      </c>
      <c r="P1139" s="16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L35</v>
      </c>
      <c r="O1140" s="16" t="str">
        <f>Eintragen!B1140</f>
        <v>-</v>
      </c>
      <c r="P1140" s="16">
        <f>Eintragen!D1140</f>
        <v>81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BU2</v>
      </c>
      <c r="O1141" s="16" t="str">
        <f>Eintragen!B1141</f>
        <v>Fertigpackung</v>
      </c>
      <c r="P1141" s="16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>
        <f>IFERROR(VLOOKUP(Tabelle3[[#This Row],[Artikelnr.]],Kennzahlen!S:U,3,FALSE)*Tabelle3[[#This Row],[Menge]],"0")</f>
        <v>146</v>
      </c>
      <c r="N1142" s="14" t="str">
        <f>Eintragen!A1142</f>
        <v>BU2</v>
      </c>
      <c r="O1142" s="16">
        <f>Eintragen!B1142</f>
        <v>29501003</v>
      </c>
      <c r="P1142" s="16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si="68"/>
        <v>42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BU3</v>
      </c>
      <c r="O1143" s="16">
        <f>Eintragen!B1143</f>
        <v>29501083</v>
      </c>
      <c r="P1143" s="16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68"/>
        <v>42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>
        <f>IFERROR(VLOOKUP(Tabelle3[[#This Row],[Artikelnr.]],Kennzahlen!S:U,3,FALSE)*Tabelle3[[#This Row],[Menge]],"0")</f>
        <v>153.68600000000001</v>
      </c>
      <c r="N1144" s="14" t="str">
        <f>Eintragen!A1144</f>
        <v>BU3</v>
      </c>
      <c r="O1144" s="16">
        <f>Eintragen!B1144</f>
        <v>49500143</v>
      </c>
      <c r="P1144" s="16">
        <f>Eintragen!D1144</f>
        <v>12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68"/>
        <v>42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>
        <f>IFERROR(VLOOKUP(Tabelle3[[#This Row],[Artikelnr.]],Kennzahlen!S:U,3,FALSE)*Tabelle3[[#This Row],[Menge]],"0")</f>
        <v>121.5</v>
      </c>
      <c r="N1145" s="14" t="str">
        <f>Eintragen!A1145</f>
        <v>BU3</v>
      </c>
      <c r="O1145" s="16">
        <f>Eintragen!B1145</f>
        <v>29500498</v>
      </c>
      <c r="P1145" s="16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68"/>
        <v>42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>
        <f>IFERROR(VLOOKUP(Tabelle3[[#This Row],[Artikelnr.]],Kennzahlen!S:U,3,FALSE)*Tabelle3[[#This Row],[Menge]],"0")</f>
        <v>173</v>
      </c>
      <c r="N1146" s="14" t="str">
        <f>Eintragen!A1146</f>
        <v>BU3</v>
      </c>
      <c r="O1146" s="16">
        <f>Eintragen!B1146</f>
        <v>29501085</v>
      </c>
      <c r="P1146" s="16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68"/>
        <v>42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>
        <f>IFERROR(VLOOKUP(Tabelle3[[#This Row],[Artikelnr.]],Kennzahlen!S:U,3,FALSE)*Tabelle3[[#This Row],[Menge]],"0")</f>
        <v>53</v>
      </c>
      <c r="N1147" s="14" t="str">
        <f>Eintragen!A1147</f>
        <v>BU3</v>
      </c>
      <c r="O1147" s="16">
        <f>Eintragen!B1147</f>
        <v>29501083</v>
      </c>
      <c r="P1147" s="16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68"/>
        <v>42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>
        <f>IFERROR(VLOOKUP(Tabelle3[[#This Row],[Artikelnr.]],Kennzahlen!S:U,3,FALSE)*Tabelle3[[#This Row],[Menge]],"0")</f>
        <v>10</v>
      </c>
      <c r="N1148" s="14" t="str">
        <f>Eintragen!A1148</f>
        <v>BU3</v>
      </c>
      <c r="O1148" s="16">
        <f>Eintragen!B1148</f>
        <v>29500527</v>
      </c>
      <c r="P1148" s="16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68"/>
        <v>42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>
        <f>IFERROR(VLOOKUP(Tabelle3[[#This Row],[Artikelnr.]],Kennzahlen!S:U,3,FALSE)*Tabelle3[[#This Row],[Menge]],"0")</f>
        <v>15.5</v>
      </c>
      <c r="N1149" s="14" t="str">
        <f>Eintragen!A1149</f>
        <v>BU3</v>
      </c>
      <c r="O1149" s="16">
        <f>Eintragen!B1149</f>
        <v>29501062</v>
      </c>
      <c r="P1149" s="16">
        <f>Eintragen!D1149</f>
        <v>12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68"/>
        <v>42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>
        <f>IFERROR(VLOOKUP(Tabelle3[[#This Row],[Artikelnr.]],Kennzahlen!S:U,3,FALSE)*Tabelle3[[#This Row],[Menge]],"0")</f>
        <v>19</v>
      </c>
      <c r="N1150" s="14" t="str">
        <f>Eintragen!A1150</f>
        <v>BU3</v>
      </c>
      <c r="O1150" s="16">
        <f>Eintragen!B1150</f>
        <v>29501087</v>
      </c>
      <c r="P1150" s="16">
        <f>Eintragen!D1150</f>
        <v>12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68"/>
        <v>42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>
        <f>IFERROR(VLOOKUP(Tabelle3[[#This Row],[Artikelnr.]],Kennzahlen!S:U,3,FALSE)*Tabelle3[[#This Row],[Menge]],"0")</f>
        <v>12.5</v>
      </c>
      <c r="N1151" s="14" t="str">
        <f>Eintragen!A1151</f>
        <v>BU3</v>
      </c>
      <c r="O1151" s="16">
        <f>Eintragen!B1151</f>
        <v>29501089</v>
      </c>
      <c r="P1151" s="16">
        <f>Eintragen!D1151</f>
        <v>12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68"/>
        <v>42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>
        <f>IFERROR(VLOOKUP(Tabelle3[[#This Row],[Artikelnr.]],Kennzahlen!S:U,3,FALSE)*Tabelle3[[#This Row],[Menge]],"0")</f>
        <v>0.51</v>
      </c>
      <c r="N1152" s="14" t="str">
        <f>Eintragen!A1152</f>
        <v>RWV</v>
      </c>
      <c r="O1152" s="16">
        <f>Eintragen!B1152</f>
        <v>29500917</v>
      </c>
      <c r="P1152" s="16">
        <f>Eintragen!D1152</f>
        <v>60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68"/>
        <v>42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QM</v>
      </c>
      <c r="O1153" s="16" t="str">
        <f>Eintragen!B1153</f>
        <v>-</v>
      </c>
      <c r="P1153" s="16">
        <f>Eintragen!D1153</f>
        <v>74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42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L18</v>
      </c>
      <c r="O1154" s="16" t="str">
        <f>Eintragen!B1154</f>
        <v>RW Natur</v>
      </c>
      <c r="P1154" s="16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>
        <f>IFERROR(VLOOKUP(Tabelle3[[#This Row],[Artikelnr.]],Kennzahlen!S:U,3,FALSE)*Tabelle3[[#This Row],[Menge]],"0")</f>
        <v>46</v>
      </c>
      <c r="N1155" s="14" t="str">
        <f>Eintragen!A1155</f>
        <v>L9</v>
      </c>
      <c r="O1155" s="16">
        <f>Eintragen!B1155</f>
        <v>29501066</v>
      </c>
      <c r="P1155" s="16">
        <f>Eintragen!D1155</f>
        <v>30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6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>
        <f>IFERROR(VLOOKUP(Tabelle3[[#This Row],[Artikelnr.]],Kennzahlen!S:U,3,FALSE)*Tabelle3[[#This Row],[Menge]],"0")</f>
        <v>57.5</v>
      </c>
      <c r="N1157" s="14" t="str">
        <f>Eintragen!A1157</f>
        <v>L9</v>
      </c>
      <c r="O1157" s="16">
        <f>Eintragen!B1157</f>
        <v>29501065</v>
      </c>
      <c r="P1157" s="16">
        <f>Eintragen!D1157</f>
        <v>30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>
        <f>IFERROR(VLOOKUP(Tabelle3[[#This Row],[Artikelnr.]],Kennzahlen!S:U,3,FALSE)*Tabelle3[[#This Row],[Menge]],"0")</f>
        <v>0.36</v>
      </c>
      <c r="N1158" s="14" t="str">
        <f>Eintragen!A1158</f>
        <v>RWV</v>
      </c>
      <c r="O1158" s="16">
        <f>Eintragen!B1158</f>
        <v>29500917</v>
      </c>
      <c r="P1158" s="16">
        <f>Eintragen!D1158</f>
        <v>60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>
        <f>IFERROR(VLOOKUP(Tabelle3[[#This Row],[Artikelnr.]],Kennzahlen!S:U,3,FALSE)*Tabelle3[[#This Row],[Menge]],"0")</f>
        <v>0.02</v>
      </c>
      <c r="N1159" s="14" t="str">
        <f>Eintragen!A1159</f>
        <v>RWV</v>
      </c>
      <c r="O1159" s="16">
        <f>Eintragen!B1159</f>
        <v>29500917</v>
      </c>
      <c r="P1159" s="16">
        <f>Eintragen!D1159</f>
        <v>60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>
        <f>IFERROR(VLOOKUP(Tabelle3[[#This Row],[Artikelnr.]],Kennzahlen!S:U,3,FALSE)*Tabelle3[[#This Row],[Menge]],"0")</f>
        <v>402.37399999999997</v>
      </c>
      <c r="N1160" s="14" t="str">
        <f>Eintragen!A1160</f>
        <v>RWV</v>
      </c>
      <c r="O1160" s="16">
        <f>Eintragen!B1160</f>
        <v>29600030</v>
      </c>
      <c r="P1160" s="16">
        <f>Eintragen!D1160</f>
        <v>12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>
        <f>IFERROR(VLOOKUP(Tabelle3[[#This Row],[Artikelnr.]],Kennzahlen!S:U,3,FALSE)*Tabelle3[[#This Row],[Menge]],"0")</f>
        <v>160.36799999999999</v>
      </c>
      <c r="N1161" s="14" t="str">
        <f>Eintragen!A1161</f>
        <v>RWV</v>
      </c>
      <c r="O1161" s="16">
        <f>Eintragen!B1161</f>
        <v>49500055</v>
      </c>
      <c r="P1161" s="16">
        <f>Eintragen!D1161</f>
        <v>12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>
        <f>IFERROR(VLOOKUP(Tabelle3[[#This Row],[Artikelnr.]],Kennzahlen!S:U,3,FALSE)*Tabelle3[[#This Row],[Menge]],"0")</f>
        <v>320</v>
      </c>
      <c r="N1162" s="14" t="str">
        <f>Eintragen!A1162</f>
        <v>BU3</v>
      </c>
      <c r="O1162" s="16">
        <f>Eintragen!B1162</f>
        <v>29900003</v>
      </c>
      <c r="P1162" s="16">
        <f>Eintragen!D1162</f>
        <v>61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>
        <f>IFERROR(VLOOKUP(Tabelle3[[#This Row],[Artikelnr.]],Kennzahlen!S:U,3,FALSE)*Tabelle3[[#This Row],[Menge]],"0")</f>
        <v>151.5</v>
      </c>
      <c r="N1163" s="14" t="str">
        <f>Eintragen!A1163</f>
        <v>BU3</v>
      </c>
      <c r="O1163" s="16">
        <f>Eintragen!B1163</f>
        <v>29900002</v>
      </c>
      <c r="P1163" s="16">
        <f>Eintragen!D1163</f>
        <v>61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>
        <f>IFERROR(VLOOKUP(Tabelle3[[#This Row],[Artikelnr.]],Kennzahlen!S:U,3,FALSE)*Tabelle3[[#This Row],[Menge]],"0")</f>
        <v>37.200000000000003</v>
      </c>
      <c r="N1164" s="14" t="str">
        <f>Eintragen!A1164</f>
        <v>BU3</v>
      </c>
      <c r="O1164" s="16">
        <f>Eintragen!B1164</f>
        <v>29900002</v>
      </c>
      <c r="P1164" s="16">
        <f>Eintragen!D1164</f>
        <v>22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Abfüllung</v>
      </c>
      <c r="O1165" s="16" t="str">
        <f>Eintragen!B1165</f>
        <v>-</v>
      </c>
      <c r="P1165" s="16">
        <f>Eintragen!D1165</f>
        <v>10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Abfüllung</v>
      </c>
      <c r="O1166" s="16" t="str">
        <f>Eintragen!B1166</f>
        <v>-</v>
      </c>
      <c r="P1166" s="16">
        <f>Eintragen!D1166</f>
        <v>40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Labor</v>
      </c>
      <c r="O1167" s="16" t="str">
        <f>Eintragen!B1167</f>
        <v>-</v>
      </c>
      <c r="P1167" s="16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BU2</v>
      </c>
      <c r="O1168" s="16" t="str">
        <f>Eintragen!B1168</f>
        <v>-</v>
      </c>
      <c r="P1168" s="16">
        <f>Eintragen!D1168</f>
        <v>30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>
        <f>IFERROR(VLOOKUP(Tabelle3[[#This Row],[Artikelnr.]],Kennzahlen!S:U,3,FALSE)*Tabelle3[[#This Row],[Menge]],"0")</f>
        <v>28</v>
      </c>
      <c r="N1169" s="14" t="str">
        <f>Eintragen!A1169</f>
        <v>RWV</v>
      </c>
      <c r="O1169" s="16">
        <f>Eintragen!B1169</f>
        <v>29501063</v>
      </c>
      <c r="P1169" s="16">
        <f>Eintragen!D1169</f>
        <v>12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Labor</v>
      </c>
      <c r="O1170" s="16" t="str">
        <f>Eintragen!B1170</f>
        <v>-</v>
      </c>
      <c r="P1170" s="16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RWV</v>
      </c>
      <c r="O1171" s="16" t="str">
        <f>Eintragen!B1171</f>
        <v>-</v>
      </c>
      <c r="P1171" s="16">
        <f>Eintragen!D1171</f>
        <v>12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L16</v>
      </c>
      <c r="O1172" s="16" t="str">
        <f>Eintragen!B1172</f>
        <v>-</v>
      </c>
      <c r="P1172" s="16">
        <f>Eintragen!D1172</f>
        <v>61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>
        <f>IFERROR(VLOOKUP(Tabelle3[[#This Row],[Artikelnr.]],Kennzahlen!S:U,3,FALSE)*Tabelle3[[#This Row],[Menge]],"0")</f>
        <v>417.64319999999998</v>
      </c>
      <c r="N1173" s="14" t="str">
        <f>Eintragen!A1173</f>
        <v>Schmelze</v>
      </c>
      <c r="O1173" s="16">
        <f>Eintragen!B1173</f>
        <v>29600004</v>
      </c>
      <c r="P1173" s="16">
        <f>Eintragen!D1173</f>
        <v>12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RWV</v>
      </c>
      <c r="O1174" s="16" t="str">
        <f>Eintragen!B1174</f>
        <v>-</v>
      </c>
      <c r="P1174" s="16">
        <f>Eintragen!D1174</f>
        <v>61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4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Abfüllung</v>
      </c>
      <c r="O1175" s="16" t="str">
        <f>Eintragen!B1175</f>
        <v>-</v>
      </c>
      <c r="P1175" s="16">
        <f>Eintragen!D1175</f>
        <v>40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4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>
        <f>IFERROR(VLOOKUP(Tabelle3[[#This Row],[Artikelnr.]],Kennzahlen!S:U,3,FALSE)*Tabelle3[[#This Row],[Menge]],"0")</f>
        <v>121.5</v>
      </c>
      <c r="N1176" s="14" t="str">
        <f>Eintragen!A1176</f>
        <v>BU3</v>
      </c>
      <c r="O1176" s="16">
        <f>Eintragen!B1176</f>
        <v>29500498</v>
      </c>
      <c r="P1176" s="16">
        <f>Eintragen!D1176</f>
        <v>12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4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RWV</v>
      </c>
      <c r="O1177" s="16" t="str">
        <f>Eintragen!B1177</f>
        <v>-</v>
      </c>
      <c r="P1177" s="16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4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>
        <f>IFERROR(VLOOKUP(Tabelle3[[#This Row],[Artikelnr.]],Kennzahlen!S:U,3,FALSE)*Tabelle3[[#This Row],[Menge]],"0")</f>
        <v>1232</v>
      </c>
      <c r="N1178" s="14" t="str">
        <f>Eintragen!A1178</f>
        <v>BU3</v>
      </c>
      <c r="O1178" s="16">
        <f>Eintragen!B1178</f>
        <v>29500821</v>
      </c>
      <c r="P1178" s="16">
        <f>Eintragen!D1178</f>
        <v>80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4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>
        <f>IFERROR(VLOOKUP(Tabelle3[[#This Row],[Artikelnr.]],Kennzahlen!S:U,3,FALSE)*Tabelle3[[#This Row],[Menge]],"0")</f>
        <v>40</v>
      </c>
      <c r="N1179" s="14" t="str">
        <f>Eintragen!A1179</f>
        <v>Außenlager</v>
      </c>
      <c r="O1179" s="16">
        <f>Eintragen!B1179</f>
        <v>29500477</v>
      </c>
      <c r="P1179" s="16">
        <f>Eintragen!D1179</f>
        <v>43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4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Externe</v>
      </c>
      <c r="O1180" s="16" t="str">
        <f>Eintragen!B1180</f>
        <v>Räucher Retoure</v>
      </c>
      <c r="P1180" s="16">
        <f>Eintragen!D1180</f>
        <v>12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4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WVP</v>
      </c>
      <c r="O1181" s="16" t="str">
        <f>Eintragen!B1181</f>
        <v>-</v>
      </c>
      <c r="P1181" s="16">
        <f>Eintragen!D1181</f>
        <v>72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4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RWV</v>
      </c>
      <c r="O1182" s="16" t="str">
        <f>Eintragen!B1182</f>
        <v>-</v>
      </c>
      <c r="P1182" s="16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4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6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4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-</v>
      </c>
      <c r="P1184" s="16">
        <f>Eintragen!D1184</f>
        <v>74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4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>
        <f>IFERROR(VLOOKUP(Tabelle3[[#This Row],[Artikelnr.]],Kennzahlen!S:U,3,FALSE)*Tabelle3[[#This Row],[Menge]],"0")</f>
        <v>28.5</v>
      </c>
      <c r="N1185" s="14" t="str">
        <f>Eintragen!A1185</f>
        <v>BU4</v>
      </c>
      <c r="O1185" s="16">
        <f>Eintragen!B1185</f>
        <v>29500886</v>
      </c>
      <c r="P1185" s="16">
        <f>Eintragen!D1185</f>
        <v>12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4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>
        <f>IFERROR(VLOOKUP(Tabelle3[[#This Row],[Artikelnr.]],Kennzahlen!S:U,3,FALSE)*Tabelle3[[#This Row],[Menge]],"0")</f>
        <v>35.294117647058826</v>
      </c>
      <c r="N1186" s="14" t="str">
        <f>Eintragen!A1186</f>
        <v>BU4</v>
      </c>
      <c r="O1186" s="16">
        <f>Eintragen!B1186</f>
        <v>29500891</v>
      </c>
      <c r="P1186" s="16">
        <f>Eintragen!D1186</f>
        <v>12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4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>
        <f>IFERROR(VLOOKUP(Tabelle3[[#This Row],[Artikelnr.]],Kennzahlen!S:U,3,FALSE)*Tabelle3[[#This Row],[Menge]],"0")</f>
        <v>2.09</v>
      </c>
      <c r="N1187" s="14" t="str">
        <f>Eintragen!A1187</f>
        <v>BU4</v>
      </c>
      <c r="O1187" s="16">
        <f>Eintragen!B1187</f>
        <v>29500892</v>
      </c>
      <c r="P1187" s="16">
        <f>Eintragen!D1187</f>
        <v>12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4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>
        <f>IFERROR(VLOOKUP(Tabelle3[[#This Row],[Artikelnr.]],Kennzahlen!S:U,3,FALSE)*Tabelle3[[#This Row],[Menge]],"0")</f>
        <v>0.05</v>
      </c>
      <c r="N1188" s="14" t="str">
        <f>Eintragen!A1188</f>
        <v>BU4</v>
      </c>
      <c r="O1188" s="16">
        <f>Eintragen!B1188</f>
        <v>29500893</v>
      </c>
      <c r="P1188" s="16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4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>
        <f>IFERROR(VLOOKUP(Tabelle3[[#This Row],[Artikelnr.]],Kennzahlen!S:U,3,FALSE)*Tabelle3[[#This Row],[Menge]],"0")</f>
        <v>0.61</v>
      </c>
      <c r="N1189" s="14" t="str">
        <f>Eintragen!A1189</f>
        <v>BU4</v>
      </c>
      <c r="O1189" s="16">
        <f>Eintragen!B1189</f>
        <v>29500895</v>
      </c>
      <c r="P1189" s="16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4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>
        <f>IFERROR(VLOOKUP(Tabelle3[[#This Row],[Artikelnr.]],Kennzahlen!S:U,3,FALSE)*Tabelle3[[#This Row],[Menge]],"0")</f>
        <v>0.38</v>
      </c>
      <c r="N1190" s="14" t="str">
        <f>Eintragen!A1190</f>
        <v>BU4</v>
      </c>
      <c r="O1190" s="16">
        <f>Eintragen!B1190</f>
        <v>29500900</v>
      </c>
      <c r="P1190" s="16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4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>
        <f>IFERROR(VLOOKUP(Tabelle3[[#This Row],[Artikelnr.]],Kennzahlen!S:U,3,FALSE)*Tabelle3[[#This Row],[Menge]],"0")</f>
        <v>0.52</v>
      </c>
      <c r="N1191" s="14" t="str">
        <f>Eintragen!A1191</f>
        <v>BU4</v>
      </c>
      <c r="O1191" s="16">
        <f>Eintragen!B1191</f>
        <v>29500906</v>
      </c>
      <c r="P1191" s="16">
        <f>Eintragen!D1191</f>
        <v>12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4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>
        <f>IFERROR(VLOOKUP(Tabelle3[[#This Row],[Artikelnr.]],Kennzahlen!S:U,3,FALSE)*Tabelle3[[#This Row],[Menge]],"0")</f>
        <v>7</v>
      </c>
      <c r="N1192" s="14" t="str">
        <f>Eintragen!A1192</f>
        <v>BU4</v>
      </c>
      <c r="O1192" s="16">
        <f>Eintragen!B1192</f>
        <v>29500908</v>
      </c>
      <c r="P1192" s="16">
        <f>Eintragen!D1192</f>
        <v>12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4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>
        <f>IFERROR(VLOOKUP(Tabelle3[[#This Row],[Artikelnr.]],Kennzahlen!S:U,3,FALSE)*Tabelle3[[#This Row],[Menge]],"0")</f>
        <v>0.51</v>
      </c>
      <c r="N1193" s="14" t="str">
        <f>Eintragen!A1193</f>
        <v>BU4</v>
      </c>
      <c r="O1193" s="16">
        <f>Eintragen!B1193</f>
        <v>29500910</v>
      </c>
      <c r="P1193" s="16">
        <f>Eintragen!D1193</f>
        <v>12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BU3</v>
      </c>
      <c r="B1194" s="12">
        <f>Eintragen!C1272</f>
        <v>40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 t="str">
        <f>IFERROR(VLOOKUP(Tabelle3[[#This Row],[Artikelnr.]],Artikel!A:C,3,FALSE),Tabelle3[[#This Row],[Artikelnr.]])</f>
        <v>Provolla Fertigware</v>
      </c>
      <c r="F1194" s="14" t="str">
        <f>VLOOKUP(Eintragen!D1272,'Liste Gründe'!A:D,2,FALSE)</f>
        <v>Linienbezogen</v>
      </c>
      <c r="G1194" s="13" t="str">
        <f>IF(ISBLANK(Eintragen!F1272),VLOOKUP(Tabelle3[[#This Row],[Grund Ziffer]],'Liste Gründe'!A:D,3,FALSE),Eintragen!F1272)</f>
        <v>Maschinenabfall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Eintragen!A1272</f>
        <v>L4</v>
      </c>
      <c r="O1194" s="16" t="str">
        <f>Eintragen!B1272</f>
        <v>Provolla Fertigware</v>
      </c>
      <c r="P1194" s="16">
        <f>Eintragen!D1272</f>
        <v>30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BU4</v>
      </c>
      <c r="B1195" s="12">
        <f>Eintragen!C503</f>
        <v>7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 WAL-THEKE</v>
      </c>
      <c r="F1195" s="11" t="str">
        <f>VLOOKUP(Eintragen!D503,'Liste Gründe'!A:D,2,FALSE)</f>
        <v>keinen Verwendungszweck</v>
      </c>
      <c r="G1195" s="13" t="str">
        <f>IF(ISBLANK(Eintragen!F503),VLOOKUP(Tabelle3[[#This Row],[Grund Ziffer]],'Liste Gründe'!A:D,3,FALSE),Eintragen!F503)</f>
        <v>keinen Verwendungszweck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>
        <f>IFERROR(VLOOKUP(Tabelle3[[#This Row],[Artikelnr.]],Kennzahlen!S:U,3,FALSE)*Tabelle3[[#This Row],[Menge]],"0")</f>
        <v>3.5</v>
      </c>
      <c r="N1195" s="11" t="str">
        <f>Eintragen!A503</f>
        <v>L22</v>
      </c>
      <c r="O1195" s="15">
        <f>Eintragen!B503</f>
        <v>29501020</v>
      </c>
      <c r="P1195" s="15">
        <f>Eintragen!D503</f>
        <v>61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4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>
        <f>IFERROR(VLOOKUP(Tabelle3[[#This Row],[Artikelnr.]],Kennzahlen!S:U,3,FALSE)*Tabelle3[[#This Row],[Menge]],"0")</f>
        <v>0.17</v>
      </c>
      <c r="N1196" s="14" t="str">
        <f>Eintragen!A1196</f>
        <v>BU4</v>
      </c>
      <c r="O1196" s="16">
        <f>Eintragen!B1196</f>
        <v>29500957</v>
      </c>
      <c r="P1196" s="16">
        <f>Eintragen!D1196</f>
        <v>12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BU4</v>
      </c>
      <c r="B1197" s="12">
        <f>Eintragen!C862</f>
        <v>6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WAL-THEKE</v>
      </c>
      <c r="F1197" s="11" t="str">
        <f>VLOOKUP(Eintragen!D862,'Liste Gründe'!A:D,2,FALSE)</f>
        <v>keinen Verwendungszweck</v>
      </c>
      <c r="G1197" s="13" t="str">
        <f>IF(ISBLANK(Eintragen!F862),VLOOKUP(Tabelle3[[#This Row],[Grund Ziffer]],'Liste Gründe'!A:D,3,FALSE),Eintragen!F862)</f>
        <v>-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>
        <f>IFERROR(VLOOKUP(Tabelle3[[#This Row],[Artikelnr.]],Kennzahlen!S:U,3,FALSE)*Tabelle3[[#This Row],[Menge]],"0")</f>
        <v>3</v>
      </c>
      <c r="N1197" s="11" t="str">
        <f>Eintragen!A862</f>
        <v>BU4</v>
      </c>
      <c r="O1197" s="16">
        <f>Eintragen!B862</f>
        <v>29501020</v>
      </c>
      <c r="P1197" s="15">
        <f>Eintragen!D862</f>
        <v>61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4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>
        <f>IFERROR(VLOOKUP(Tabelle3[[#This Row],[Artikelnr.]],Kennzahlen!S:U,3,FALSE)*Tabelle3[[#This Row],[Menge]],"0")</f>
        <v>0.19</v>
      </c>
      <c r="N1198" s="14" t="str">
        <f>Eintragen!A1198</f>
        <v>BU4</v>
      </c>
      <c r="O1198" s="16">
        <f>Eintragen!B1198</f>
        <v>29500885</v>
      </c>
      <c r="P1198" s="16">
        <f>Eintragen!D1198</f>
        <v>12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4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>
        <f>IFERROR(VLOOKUP(Tabelle3[[#This Row],[Artikelnr.]],Kennzahlen!S:U,3,FALSE)*Tabelle3[[#This Row],[Menge]],"0")</f>
        <v>0.74</v>
      </c>
      <c r="N1199" s="14" t="str">
        <f>Eintragen!A1199</f>
        <v>BU4</v>
      </c>
      <c r="O1199" s="16">
        <f>Eintragen!B1199</f>
        <v>29500892</v>
      </c>
      <c r="P1199" s="16">
        <f>Eintragen!D1199</f>
        <v>61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4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>
        <f>IFERROR(VLOOKUP(Tabelle3[[#This Row],[Artikelnr.]],Kennzahlen!S:U,3,FALSE)*Tabelle3[[#This Row],[Menge]],"0")</f>
        <v>0.28999999999999998</v>
      </c>
      <c r="N1200" s="14" t="str">
        <f>Eintragen!A1200</f>
        <v>BU4</v>
      </c>
      <c r="O1200" s="16">
        <f>Eintragen!B1200</f>
        <v>29500893</v>
      </c>
      <c r="P1200" s="16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4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>
        <f>IFERROR(VLOOKUP(Tabelle3[[#This Row],[Artikelnr.]],Kennzahlen!S:U,3,FALSE)*Tabelle3[[#This Row],[Menge]],"0")</f>
        <v>0.22</v>
      </c>
      <c r="N1201" s="14" t="str">
        <f>Eintragen!A1201</f>
        <v>BU4</v>
      </c>
      <c r="O1201" s="16">
        <f>Eintragen!B1201</f>
        <v>29500895</v>
      </c>
      <c r="P1201" s="16">
        <f>Eintragen!D1201</f>
        <v>61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4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>
        <f>IFERROR(VLOOKUP(Tabelle3[[#This Row],[Artikelnr.]],Kennzahlen!S:U,3,FALSE)*Tabelle3[[#This Row],[Menge]],"0")</f>
        <v>0.03</v>
      </c>
      <c r="N1202" s="14" t="str">
        <f>Eintragen!A1202</f>
        <v>BU4</v>
      </c>
      <c r="O1202" s="16">
        <f>Eintragen!B1202</f>
        <v>29500900</v>
      </c>
      <c r="P1202" s="16">
        <f>Eintragen!D1202</f>
        <v>61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4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>
        <f>IFERROR(VLOOKUP(Tabelle3[[#This Row],[Artikelnr.]],Kennzahlen!S:U,3,FALSE)*Tabelle3[[#This Row],[Menge]],"0")</f>
        <v>88.5</v>
      </c>
      <c r="N1203" s="14" t="str">
        <f>Eintragen!A1203</f>
        <v>BU4</v>
      </c>
      <c r="O1203" s="16">
        <f>Eintragen!B1203</f>
        <v>29500908</v>
      </c>
      <c r="P1203" s="16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BU4</v>
      </c>
      <c r="B1204" s="12">
        <f>Eintragen!C1090</f>
        <v>12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 WAL-THEKE</v>
      </c>
      <c r="F1204" s="14" t="str">
        <f>VLOOKUP(Eintragen!D1090,'Liste Gründe'!A:D,2,FALSE)</f>
        <v>keinen Verwendungszweck</v>
      </c>
      <c r="G1204" s="13" t="str">
        <f>IF(ISBLANK(Eintragen!F1090),VLOOKUP(Tabelle3[[#This Row],[Grund Ziffer]],'Liste Gründe'!A:D,3,FALSE),Eintragen!F1090)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>
        <f>IFERROR(VLOOKUP(Tabelle3[[#This Row],[Artikelnr.]],Kennzahlen!S:U,3,FALSE)*Tabelle3[[#This Row],[Menge]],"0")</f>
        <v>6</v>
      </c>
      <c r="N1204" s="14" t="str">
        <f>Eintragen!A1090</f>
        <v>Bu4</v>
      </c>
      <c r="O1204" s="16">
        <f>Eintragen!B1090</f>
        <v>29501020</v>
      </c>
      <c r="P1204" s="16">
        <f>Eintragen!D1090</f>
        <v>61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4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>
        <f>IFERROR(VLOOKUP(Tabelle3[[#This Row],[Artikelnr.]],Kennzahlen!S:U,3,FALSE)*Tabelle3[[#This Row],[Menge]],"0")</f>
        <v>0.28000000000000003</v>
      </c>
      <c r="N1205" s="14" t="str">
        <f>Eintragen!A1205</f>
        <v>BU4</v>
      </c>
      <c r="O1205" s="16">
        <f>Eintragen!B1205</f>
        <v>29500957</v>
      </c>
      <c r="P1205" s="16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4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Gourme Schinken</v>
      </c>
      <c r="P1206" s="16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4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 t="shared" si="72"/>
        <v>41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Gourme Schinken</v>
      </c>
      <c r="P1207" s="16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4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 t="shared" si="72"/>
        <v>41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Räucherei</v>
      </c>
      <c r="O1208" s="16" t="str">
        <f>Eintragen!B1208</f>
        <v>ganze Wurst Gourme Natur</v>
      </c>
      <c r="P1208" s="16">
        <f>Eintragen!D1208</f>
        <v>31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4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2"/>
        <v>42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>
        <f>IFERROR(VLOOKUP(Tabelle3[[#This Row],[Artikelnr.]],Kennzahlen!S:U,3,FALSE)*Tabelle3[[#This Row],[Menge]],"0")</f>
        <v>4.47</v>
      </c>
      <c r="N1209" s="14" t="str">
        <f>Eintragen!A1209</f>
        <v>BU4</v>
      </c>
      <c r="O1209" s="16">
        <f>Eintragen!B1209</f>
        <v>29500904</v>
      </c>
      <c r="P1209" s="16">
        <f>Eintragen!D1209</f>
        <v>61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4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2"/>
        <v>42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>
        <f>IFERROR(VLOOKUP(Tabelle3[[#This Row],[Artikelnr.]],Kennzahlen!S:U,3,FALSE)*Tabelle3[[#This Row],[Menge]],"0")</f>
        <v>7.5</v>
      </c>
      <c r="N1210" s="14" t="str">
        <f>Eintragen!A1210</f>
        <v>BU4</v>
      </c>
      <c r="O1210" s="16">
        <f>Eintragen!B1210</f>
        <v>29501009</v>
      </c>
      <c r="P1210" s="16">
        <f>Eintragen!D1210</f>
        <v>61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4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2"/>
        <v>42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>
        <f>IFERROR(VLOOKUP(Tabelle3[[#This Row],[Artikelnr.]],Kennzahlen!S:U,3,FALSE)*Tabelle3[[#This Row],[Menge]],"0")</f>
        <v>6.9999999999999999E-4</v>
      </c>
      <c r="N1211" s="14" t="str">
        <f>Eintragen!A1211</f>
        <v>BU4</v>
      </c>
      <c r="O1211" s="16">
        <f>Eintragen!B1211</f>
        <v>29501013</v>
      </c>
      <c r="P1211" s="16">
        <f>Eintragen!D1211</f>
        <v>61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4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2"/>
        <v>42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>
        <f>IFERROR(VLOOKUP(Tabelle3[[#This Row],[Artikelnr.]],Kennzahlen!S:U,3,FALSE)*Tabelle3[[#This Row],[Menge]],"0")</f>
        <v>1.0100000000000001E-2</v>
      </c>
      <c r="N1212" s="14" t="str">
        <f>Eintragen!A1212</f>
        <v>BU3</v>
      </c>
      <c r="O1212" s="16">
        <f>Eintragen!B1212</f>
        <v>29501017</v>
      </c>
      <c r="P1212" s="16">
        <f>Eintragen!D1212</f>
        <v>61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4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2"/>
        <v>42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>
        <f>IFERROR(VLOOKUP(Tabelle3[[#This Row],[Artikelnr.]],Kennzahlen!S:U,3,FALSE)*Tabelle3[[#This Row],[Menge]],"0")</f>
        <v>1.7000000000000001E-2</v>
      </c>
      <c r="N1213" s="14" t="str">
        <f>Eintragen!A1213</f>
        <v>BU4</v>
      </c>
      <c r="O1213" s="16">
        <f>Eintragen!B1213</f>
        <v>29501023</v>
      </c>
      <c r="P1213" s="16">
        <f>Eintragen!D1213</f>
        <v>61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4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2"/>
        <v>42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>
        <f>IFERROR(VLOOKUP(Tabelle3[[#This Row],[Artikelnr.]],Kennzahlen!S:U,3,FALSE)*Tabelle3[[#This Row],[Menge]],"0")</f>
        <v>9.1000000000000004E-3</v>
      </c>
      <c r="N1214" s="14" t="str">
        <f>Eintragen!A1214</f>
        <v>BU4</v>
      </c>
      <c r="O1214" s="16">
        <f>Eintragen!B1214</f>
        <v>29501028</v>
      </c>
      <c r="P1214" s="16">
        <f>Eintragen!D1214</f>
        <v>61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4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2"/>
        <v>42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>
        <f>IFERROR(VLOOKUP(Tabelle3[[#This Row],[Artikelnr.]],Kennzahlen!S:U,3,FALSE)*Tabelle3[[#This Row],[Menge]],"0")</f>
        <v>16.5</v>
      </c>
      <c r="N1215" s="14" t="str">
        <f>Eintragen!A1215</f>
        <v>BU4</v>
      </c>
      <c r="O1215" s="16">
        <f>Eintragen!B1215</f>
        <v>29501029</v>
      </c>
      <c r="P1215" s="16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4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2"/>
        <v>42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>
        <f>IFERROR(VLOOKUP(Tabelle3[[#This Row],[Artikelnr.]],Kennzahlen!S:U,3,FALSE)*Tabelle3[[#This Row],[Menge]],"0")</f>
        <v>198</v>
      </c>
      <c r="N1216" s="14" t="str">
        <f>Eintragen!A1216</f>
        <v>BU4</v>
      </c>
      <c r="O1216" s="16">
        <f>Eintragen!B1216</f>
        <v>29501029</v>
      </c>
      <c r="P1216" s="16">
        <f>Eintragen!D1216</f>
        <v>61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4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2"/>
        <v>42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>
        <f>IFERROR(VLOOKUP(Tabelle3[[#This Row],[Artikelnr.]],Kennzahlen!S:U,3,FALSE)*Tabelle3[[#This Row],[Menge]],"0")</f>
        <v>2.7000000000000001E-3</v>
      </c>
      <c r="N1217" s="14" t="str">
        <f>Eintragen!A1217</f>
        <v>BU4</v>
      </c>
      <c r="O1217" s="16">
        <f>Eintragen!B1217</f>
        <v>29501039</v>
      </c>
      <c r="P1217" s="16">
        <f>Eintragen!D1217</f>
        <v>61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4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ref="I1218:I1281" si="76">_xlfn.ISOWEEKNUM(C1218)</f>
        <v>42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>
        <f>IFERROR(VLOOKUP(Tabelle3[[#This Row],[Artikelnr.]],Kennzahlen!S:U,3,FALSE)*Tabelle3[[#This Row],[Menge]],"0")</f>
        <v>2E-3</v>
      </c>
      <c r="N1218" s="14" t="str">
        <f>Eintragen!A1218</f>
        <v>BU4</v>
      </c>
      <c r="O1218" s="16">
        <f>Eintragen!B1218</f>
        <v>29501040</v>
      </c>
      <c r="P1218" s="16">
        <f>Eintragen!D1218</f>
        <v>61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4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>
        <f>IFERROR(VLOOKUP(Tabelle3[[#This Row],[Artikelnr.]],Kennzahlen!S:U,3,FALSE)*Tabelle3[[#This Row],[Menge]],"0")</f>
        <v>0.3</v>
      </c>
      <c r="N1219" s="14" t="str">
        <f>Eintragen!A1219</f>
        <v>BU4</v>
      </c>
      <c r="O1219" s="16">
        <f>Eintragen!B1219</f>
        <v>29501099</v>
      </c>
      <c r="P1219" s="16">
        <f>Eintragen!D1219</f>
        <v>61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BU1</v>
      </c>
      <c r="B1220" s="12">
        <f>Eintragen!C1299</f>
        <v>10.8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0" s="14" t="str">
        <f>IFERROR(VLOOKUP(Tabelle3[[#This Row],[Artikelnr.]],Artikel!A:C,3,FALSE),Tabelle3[[#This Row],[Artikelnr.]])</f>
        <v>Becher</v>
      </c>
      <c r="F1220" s="14" t="str">
        <f>VLOOKUP(Eintragen!D1299,'Liste Gründe'!A:D,2,FALSE)</f>
        <v>Rest</v>
      </c>
      <c r="G1220" s="13" t="str">
        <f>IF(ISBLANK(Eintragen!F1299),VLOOKUP(Tabelle3[[#This Row],[Grund Ziffer]],'Liste Gründe'!A:D,3,FALSE),Eintragen!F1299)</f>
        <v>Metall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Eintragen!A1299</f>
        <v>Abfüllung</v>
      </c>
      <c r="O1220" s="16" t="str">
        <f>Eintragen!B1299</f>
        <v>Becher</v>
      </c>
      <c r="P1220" s="16">
        <f>Eintragen!D1299</f>
        <v>40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BU1</v>
      </c>
      <c r="B1221" s="12">
        <f>Eintragen!C1194</f>
        <v>28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1" s="14">
        <f>IFERROR(VLOOKUP(Tabelle3[[#This Row],[Artikelnr.]],Artikel!A:C,3,FALSE),Tabelle3[[#This Row],[Artikelnr.]])</f>
        <v>295000913</v>
      </c>
      <c r="F1221" s="14" t="str">
        <f>VLOOKUP(Eintragen!D1194,'Liste Gründe'!A:D,2,FALSE)</f>
        <v>Schimmel</v>
      </c>
      <c r="G1221" s="13" t="str">
        <f>IF(ISBLANK(Eintragen!F1194),VLOOKUP(Tabelle3[[#This Row],[Grund Ziffer]],'Liste Gründe'!A:D,3,FALSE),Eintragen!F1194)</f>
        <v>Schimmel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Eintragen!A1194</f>
        <v>RWV</v>
      </c>
      <c r="O1221" s="16">
        <f>Eintragen!B1194</f>
        <v>295000913</v>
      </c>
      <c r="P1221" s="16">
        <f>Eintragen!D1194</f>
        <v>12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4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-</v>
      </c>
      <c r="P1222" s="16">
        <f>Eintragen!D1222</f>
        <v>73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4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QM</v>
      </c>
      <c r="O1223" s="16" t="str">
        <f>Eintragen!B1223</f>
        <v>-</v>
      </c>
      <c r="P1223" s="16">
        <f>Eintragen!D1223</f>
        <v>73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4" s="14" t="str">
        <f>IFERROR(VLOOKUP(Tabelle3[[#This Row],[Artikelnr.]],Artikel!A:C,3,FALSE),Tabelle3[[#This Row],[Artikelnr.]])</f>
        <v>VOS SKZ Camembert</v>
      </c>
      <c r="F1224" s="14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>
        <f>IFERROR(VLOOKUP(Tabelle3[[#This Row],[Artikelnr.]],Kennzahlen!S:U,3,FALSE)*Tabelle3[[#This Row],[Menge]],"0")</f>
        <v>10</v>
      </c>
      <c r="N1224" s="14" t="str">
        <f>Eintragen!A1224</f>
        <v>Abfüllung</v>
      </c>
      <c r="O1224" s="16">
        <f>Eintragen!B1224</f>
        <v>29500605</v>
      </c>
      <c r="P1224" s="16">
        <f>Eintragen!D1224</f>
        <v>12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4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>
        <f>IFERROR(VLOOKUP(Tabelle3[[#This Row],[Artikelnr.]],Kennzahlen!S:U,3,FALSE)*Tabelle3[[#This Row],[Menge]],"0")</f>
        <v>8</v>
      </c>
      <c r="N1225" s="14" t="str">
        <f>Eintragen!A1225</f>
        <v>Abfüllung</v>
      </c>
      <c r="O1225" s="16">
        <f>Eintragen!B1225</f>
        <v>29500945</v>
      </c>
      <c r="P1225" s="16">
        <f>Eintragen!D1225</f>
        <v>12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4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>
        <f>IFERROR(VLOOKUP(Tabelle3[[#This Row],[Artikelnr.]],Kennzahlen!S:U,3,FALSE)*Tabelle3[[#This Row],[Menge]],"0")</f>
        <v>12.5</v>
      </c>
      <c r="N1226" s="14" t="str">
        <f>Eintragen!A1226</f>
        <v>Abfüllung</v>
      </c>
      <c r="O1226" s="16">
        <f>Eintragen!B1226</f>
        <v>29500949</v>
      </c>
      <c r="P1226" s="16">
        <f>Eintragen!D1226</f>
        <v>12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4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>
        <f>IFERROR(VLOOKUP(Tabelle3[[#This Row],[Artikelnr.]],Kennzahlen!S:U,3,FALSE)*Tabelle3[[#This Row],[Menge]],"0")</f>
        <v>18.641999999999999</v>
      </c>
      <c r="N1227" s="14" t="str">
        <f>Eintragen!A1227</f>
        <v>Abfüllung</v>
      </c>
      <c r="O1227" s="16">
        <f>Eintragen!B1227</f>
        <v>29600027</v>
      </c>
      <c r="P1227" s="16">
        <f>Eintragen!D1227</f>
        <v>12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4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>
        <f>IFERROR(VLOOKUP(Tabelle3[[#This Row],[Artikelnr.]],Kennzahlen!S:U,3,FALSE)*Tabelle3[[#This Row],[Menge]],"0")</f>
        <v>10</v>
      </c>
      <c r="N1228" s="14" t="str">
        <f>Eintragen!A1228</f>
        <v>Abfüllung</v>
      </c>
      <c r="O1228" s="16">
        <f>Eintragen!B1228</f>
        <v>29500939</v>
      </c>
      <c r="P1228" s="16">
        <f>Eintragen!D1228</f>
        <v>12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4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>
        <f>IFERROR(VLOOKUP(Tabelle3[[#This Row],[Artikelnr.]],Kennzahlen!S:U,3,FALSE)*Tabelle3[[#This Row],[Menge]],"0")</f>
        <v>10</v>
      </c>
      <c r="N1229" s="14" t="str">
        <f>Eintragen!A1229</f>
        <v>Abfüllung</v>
      </c>
      <c r="O1229" s="16">
        <f>Eintragen!B1229</f>
        <v>29500918</v>
      </c>
      <c r="P1229" s="16">
        <f>Eintragen!D1229</f>
        <v>12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4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>
        <f>IFERROR(VLOOKUP(Tabelle3[[#This Row],[Artikelnr.]],Kennzahlen!S:U,3,FALSE)*Tabelle3[[#This Row],[Menge]],"0")</f>
        <v>5</v>
      </c>
      <c r="N1230" s="14" t="str">
        <f>Eintragen!A1230</f>
        <v>Abfüllung</v>
      </c>
      <c r="O1230" s="16">
        <f>Eintragen!B1230</f>
        <v>29500539</v>
      </c>
      <c r="P1230" s="16">
        <f>Eintragen!D1230</f>
        <v>12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4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>
        <f>IFERROR(VLOOKUP(Tabelle3[[#This Row],[Artikelnr.]],Kennzahlen!S:U,3,FALSE)*Tabelle3[[#This Row],[Menge]],"0")</f>
        <v>2.5</v>
      </c>
      <c r="N1231" s="14" t="str">
        <f>Eintragen!A1231</f>
        <v>Abfüllung</v>
      </c>
      <c r="O1231" s="16">
        <f>Eintragen!B1231</f>
        <v>29500616</v>
      </c>
      <c r="P1231" s="16">
        <f>Eintragen!D1231</f>
        <v>42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4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>
        <f>IFERROR(VLOOKUP(Tabelle3[[#This Row],[Artikelnr.]],Kennzahlen!S:U,3,FALSE)*Tabelle3[[#This Row],[Menge]],"0")</f>
        <v>12</v>
      </c>
      <c r="N1232" s="14" t="str">
        <f>Eintragen!A1232</f>
        <v>Abfüllung</v>
      </c>
      <c r="O1232" s="16">
        <f>Eintragen!B1232</f>
        <v>29500918</v>
      </c>
      <c r="P1232" s="16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4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>
        <f>IFERROR(VLOOKUP(Tabelle3[[#This Row],[Artikelnr.]],Kennzahlen!S:U,3,FALSE)*Tabelle3[[#This Row],[Menge]],"0")</f>
        <v>30</v>
      </c>
      <c r="N1233" s="14" t="str">
        <f>Eintragen!A1233</f>
        <v>Schmelze</v>
      </c>
      <c r="O1233" s="16">
        <f>Eintragen!B1233</f>
        <v>29600017</v>
      </c>
      <c r="P1233" s="16">
        <f>Eintragen!D1233</f>
        <v>12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4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>
        <f>IFERROR(VLOOKUP(Tabelle3[[#This Row],[Artikelnr.]],Kennzahlen!S:U,3,FALSE)*Tabelle3[[#This Row],[Menge]],"0")</f>
        <v>5</v>
      </c>
      <c r="N1234" s="14" t="str">
        <f>Eintragen!A1234</f>
        <v>BU3</v>
      </c>
      <c r="O1234" s="16">
        <f>Eintragen!B1234</f>
        <v>29501060</v>
      </c>
      <c r="P1234" s="16">
        <f>Eintragen!D1234</f>
        <v>12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4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>
        <f>IFERROR(VLOOKUP(Tabelle3[[#This Row],[Artikelnr.]],Kennzahlen!S:U,3,FALSE)*Tabelle3[[#This Row],[Menge]],"0")</f>
        <v>117</v>
      </c>
      <c r="N1235" s="14" t="str">
        <f>Eintragen!A1235</f>
        <v>BU3</v>
      </c>
      <c r="O1235" s="16">
        <f>Eintragen!B1235</f>
        <v>29501003</v>
      </c>
      <c r="P1235" s="16">
        <f>Eintragen!D1235</f>
        <v>81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4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BU2</v>
      </c>
      <c r="O1236" s="16" t="str">
        <f>Eintragen!B1236</f>
        <v>Blöcke</v>
      </c>
      <c r="P1236" s="16">
        <f>Eintragen!D1236</f>
        <v>12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4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BU2</v>
      </c>
      <c r="O1237" s="16" t="str">
        <f>Eintragen!B1237</f>
        <v>-</v>
      </c>
      <c r="P1237" s="16">
        <f>Eintragen!D1237</f>
        <v>30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4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BU4</v>
      </c>
      <c r="O1238" s="16" t="str">
        <f>Eintragen!B1238</f>
        <v>-</v>
      </c>
      <c r="P1238" s="16">
        <f>Eintragen!D1238</f>
        <v>30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4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L35</v>
      </c>
      <c r="O1239" s="16" t="str">
        <f>Eintragen!B1239</f>
        <v>Würfel</v>
      </c>
      <c r="P1239" s="16">
        <f>Eintragen!D1239</f>
        <v>30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4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BU3</v>
      </c>
      <c r="O1240" s="16" t="str">
        <f>Eintragen!B1240</f>
        <v>-</v>
      </c>
      <c r="P1240" s="16">
        <f>Eintragen!D1240</f>
        <v>30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BU3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4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L9</v>
      </c>
      <c r="O1241" s="16" t="str">
        <f>Eintragen!B1241</f>
        <v>Räu-End</v>
      </c>
      <c r="P1241" s="16">
        <f>Eintragen!D1241</f>
        <v>99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4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>
        <f>IFERROR(VLOOKUP(Tabelle3[[#This Row],[Artikelnr.]],Kennzahlen!S:U,3,FALSE)*Tabelle3[[#This Row],[Menge]],"0")</f>
        <v>32</v>
      </c>
      <c r="N1242" s="14" t="str">
        <f>Eintragen!A1242</f>
        <v>BU3</v>
      </c>
      <c r="O1242" s="16">
        <f>Eintragen!B1242</f>
        <v>29501032</v>
      </c>
      <c r="P1242" s="16">
        <f>Eintragen!D1242</f>
        <v>42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4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Abfüllung</v>
      </c>
      <c r="O1243" s="16" t="str">
        <f>Eintragen!B1243</f>
        <v>-</v>
      </c>
      <c r="P1243" s="16">
        <f>Eintragen!D1243</f>
        <v>12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4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>
        <f>IFERROR(VLOOKUP(Tabelle3[[#This Row],[Artikelnr.]],Kennzahlen!S:U,3,FALSE)*Tabelle3[[#This Row],[Menge]],"0")</f>
        <v>35</v>
      </c>
      <c r="N1244" s="14" t="str">
        <f>Eintragen!A1244</f>
        <v>BU1</v>
      </c>
      <c r="O1244" s="16">
        <f>Eintragen!B1244</f>
        <v>29900003</v>
      </c>
      <c r="P1244" s="16">
        <f>Eintragen!D1244</f>
        <v>61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4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>
        <f>IFERROR(VLOOKUP(Tabelle3[[#This Row],[Artikelnr.]],Kennzahlen!S:U,3,FALSE)*Tabelle3[[#This Row],[Menge]],"0")</f>
        <v>69</v>
      </c>
      <c r="N1245" s="14" t="str">
        <f>Eintragen!A1245</f>
        <v>BU1</v>
      </c>
      <c r="O1245" s="16">
        <f>Eintragen!B1245</f>
        <v>29900002</v>
      </c>
      <c r="P1245" s="16">
        <f>Eintragen!D1245</f>
        <v>61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4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>
        <f>IFERROR(VLOOKUP(Tabelle3[[#This Row],[Artikelnr.]],Kennzahlen!S:U,3,FALSE)*Tabelle3[[#This Row],[Menge]],"0")</f>
        <v>184.5</v>
      </c>
      <c r="N1246" s="14" t="str">
        <f>Eintragen!A1246</f>
        <v>BU4</v>
      </c>
      <c r="O1246" s="16">
        <f>Eintragen!B1246</f>
        <v>29500886</v>
      </c>
      <c r="P1246" s="16">
        <f>Eintragen!D1246</f>
        <v>62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Verkauf</v>
      </c>
      <c r="B1247" s="12">
        <f>Eintragen!C1220</f>
        <v>1500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47" s="14">
        <f>IFERROR(VLOOKUP(Tabelle3[[#This Row],[Artikelnr.]],Artikel!A:C,3,FALSE),Tabelle3[[#This Row],[Artikelnr.]])</f>
        <v>29500631</v>
      </c>
      <c r="F1247" s="14" t="str">
        <f>VLOOKUP(Eintragen!D1220,'Liste Gründe'!A:D,2,FALSE)</f>
        <v>Schimmel</v>
      </c>
      <c r="G1247" s="13" t="str">
        <f>IF(ISBLANK(Eintragen!F1220),VLOOKUP(Tabelle3[[#This Row],[Grund Ziffer]],'Liste Gründe'!A:D,3,FALSE),Eintragen!F1220)</f>
        <v>keinen Abnehmer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Eintragen!A1220</f>
        <v>Verkauf</v>
      </c>
      <c r="O1247" s="16">
        <f>Eintragen!B1247</f>
        <v>29500631</v>
      </c>
      <c r="P1247" s="16">
        <f>Eintragen!D1220</f>
        <v>11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4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BU1</v>
      </c>
      <c r="O1248" s="16" t="str">
        <f>Eintragen!B1248</f>
        <v>-</v>
      </c>
      <c r="P1248" s="16">
        <f>Eintragen!D1248</f>
        <v>30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Rest</v>
      </c>
      <c r="B1249" s="12">
        <f>Eintragen!C1221</f>
        <v>525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49" s="14" t="str">
        <f>IFERROR(VLOOKUP(Tabelle3[[#This Row],[Artikelnr.]],Artikel!A:C,3,FALSE),Tabelle3[[#This Row],[Artikelnr.]])</f>
        <v>Edamer 45% Fett i.Tr. O</v>
      </c>
      <c r="F1249" s="14" t="str">
        <f>VLOOKUP(Eintragen!D1221,'Liste Gründe'!A:D,2,FALSE)</f>
        <v>Schimmel</v>
      </c>
      <c r="G1249" s="13" t="str">
        <f>IF(ISBLANK(Eintragen!F1221),VLOOKUP(Tabelle3[[#This Row],[Grund Ziffer]],'Liste Gründe'!A:D,3,FALSE),Eintragen!F1221)</f>
        <v>zu hohe Produktion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Eintragen!A1221</f>
        <v>Weisenhorn</v>
      </c>
      <c r="O1249" s="16">
        <f>Eintragen!B1249</f>
        <v>23000198</v>
      </c>
      <c r="P1249" s="16">
        <f>Eintragen!D1221</f>
        <v>11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Rest</v>
      </c>
      <c r="B1250" s="12">
        <f>Eintragen!C1285</f>
        <v>525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0" s="14" t="str">
        <f>IFERROR(VLOOKUP(Tabelle3[[#This Row],[Artikelnr.]],Artikel!A:C,3,FALSE),Tabelle3[[#This Row],[Artikelnr.]])</f>
        <v>Butterkäse 45 % F.i.Tr.</v>
      </c>
      <c r="F1250" s="14" t="str">
        <f>VLOOKUP(Eintragen!D1285,'Liste Gründe'!A:D,2,FALSE)</f>
        <v>Schimmel</v>
      </c>
      <c r="G1250" s="13" t="str">
        <f>IF(ISBLANK(Eintragen!F1285),VLOOKUP(Tabelle3[[#This Row],[Grund Ziffer]],'Liste Gründe'!A:D,3,FALSE),Eintragen!F1285)</f>
        <v>MHD abgelaufen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Eintragen!A1285</f>
        <v>Weisenhorn</v>
      </c>
      <c r="O1250" s="16">
        <f>Eintragen!B1250</f>
        <v>23000188</v>
      </c>
      <c r="P1250" s="16">
        <f>Eintragen!D1285</f>
        <v>11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4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>
        <f>IFERROR(VLOOKUP(Tabelle3[[#This Row],[Artikelnr.]],Kennzahlen!S:U,3,FALSE)*Tabelle3[[#This Row],[Menge]],"0")</f>
        <v>0.21</v>
      </c>
      <c r="N1251" s="14" t="str">
        <f>Eintragen!A1251</f>
        <v>RWV</v>
      </c>
      <c r="O1251" s="16">
        <f>Eintragen!B1251</f>
        <v>29500917</v>
      </c>
      <c r="P1251" s="16">
        <f>Eintragen!D1251</f>
        <v>60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4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>
        <f>IFERROR(VLOOKUP(Tabelle3[[#This Row],[Artikelnr.]],Kennzahlen!S:U,3,FALSE)*Tabelle3[[#This Row],[Menge]],"0")</f>
        <v>204</v>
      </c>
      <c r="N1252" s="14" t="str">
        <f>Eintragen!A1252</f>
        <v>Schmelze</v>
      </c>
      <c r="O1252" s="16">
        <f>Eintragen!B1252</f>
        <v>29500823</v>
      </c>
      <c r="P1252" s="16">
        <f>Eintragen!D1252</f>
        <v>12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4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>
        <f>IFERROR(VLOOKUP(Tabelle3[[#This Row],[Artikelnr.]],Kennzahlen!S:U,3,FALSE)*Tabelle3[[#This Row],[Menge]],"0")</f>
        <v>51</v>
      </c>
      <c r="N1253" s="14" t="str">
        <f>Eintragen!A1253</f>
        <v>Schmelze</v>
      </c>
      <c r="O1253" s="16">
        <f>Eintragen!B1253</f>
        <v>29501003</v>
      </c>
      <c r="P1253" s="16">
        <f>Eintragen!D1253</f>
        <v>81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4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BU2</v>
      </c>
      <c r="O1254" s="16" t="str">
        <f>Eintragen!B1254</f>
        <v>Blöcke</v>
      </c>
      <c r="P1254" s="16">
        <f>Eintragen!D1254</f>
        <v>12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4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Bu2</v>
      </c>
      <c r="O1255" s="16" t="str">
        <f>Eintragen!B1255</f>
        <v>-</v>
      </c>
      <c r="P1255" s="16">
        <f>Eintragen!D1255</f>
        <v>30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BU1</v>
      </c>
      <c r="B1256" s="12">
        <f>Eintragen!C1260</f>
        <v>29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6" s="14" t="str">
        <f>IFERROR(VLOOKUP(Tabelle3[[#This Row],[Artikelnr.]],Artikel!A:C,3,FALSE),Tabelle3[[#This Row],[Artikelnr.]])</f>
        <v>-</v>
      </c>
      <c r="F1256" s="14" t="str">
        <f>VLOOKUP(Eintragen!D1260,'Liste Gründe'!A:D,2,FALSE)</f>
        <v>Linienbezogen</v>
      </c>
      <c r="G1256" s="13" t="str">
        <f>IF(ISBLANK(Eintragen!F1260),VLOOKUP(Tabelle3[[#This Row],[Grund Ziffer]],'Liste Gründe'!A:D,3,FALSE),Eintragen!F1260)</f>
        <v>Clip gerissen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>
        <f>Eintragen!A1260</f>
        <v>3020</v>
      </c>
      <c r="O1256" s="16" t="str">
        <f>Eintragen!B1256</f>
        <v>-</v>
      </c>
      <c r="P1256" s="16">
        <f>Eintragen!D1260</f>
        <v>31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BU1</v>
      </c>
      <c r="B1257" s="12">
        <f>Eintragen!C1259</f>
        <v>84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7" s="14" t="str">
        <f>IFERROR(VLOOKUP(Tabelle3[[#This Row],[Artikelnr.]],Artikel!A:C,3,FALSE),Tabelle3[[#This Row],[Artikelnr.]])</f>
        <v>-</v>
      </c>
      <c r="F1257" s="14" t="str">
        <f>VLOOKUP(Eintragen!D1259,'Liste Gründe'!A:D,2,FALSE)</f>
        <v>Schimmel</v>
      </c>
      <c r="G1257" s="13" t="str">
        <f>IF(ISBLANK(Eintragen!F1259),VLOOKUP(Tabelle3[[#This Row],[Grund Ziffer]],'Liste Gründe'!A:D,3,FALSE),Eintragen!F1259)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>
        <f>Eintragen!A1259</f>
        <v>3020</v>
      </c>
      <c r="O1257" s="16" t="str">
        <f>Eintragen!B1257</f>
        <v>-</v>
      </c>
      <c r="P1257" s="16">
        <f>Eintragen!D1259</f>
        <v>12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BU1</v>
      </c>
      <c r="B1258" s="12">
        <f>Eintragen!C1256</f>
        <v>24.8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8" s="14" t="str">
        <f>IFERROR(VLOOKUP(Tabelle3[[#This Row],[Artikelnr.]],Artikel!A:C,3,FALSE),Tabelle3[[#This Row],[Artikelnr.]])</f>
        <v>-</v>
      </c>
      <c r="F1258" s="14" t="str">
        <f>VLOOKUP(Eintragen!D1256,'Liste Gründe'!A:D,2,FALSE)</f>
        <v>Schimmel</v>
      </c>
      <c r="G1258" s="13" t="str">
        <f>IF(ISBLANK(Eintragen!F1256),VLOOKUP(Tabelle3[[#This Row],[Grund Ziffer]],'Liste Gründe'!A:D,3,FALSE),Eintragen!F1256)</f>
        <v>Schimmel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>
        <f>Eintragen!A1256</f>
        <v>3020</v>
      </c>
      <c r="O1258" s="16" t="str">
        <f>Eintragen!B1258</f>
        <v>-</v>
      </c>
      <c r="P1258" s="16">
        <f>Eintragen!D1256</f>
        <v>12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BU1</v>
      </c>
      <c r="B1259" s="12">
        <f>Eintragen!C1257</f>
        <v>123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9" s="14" t="str">
        <f>IFERROR(VLOOKUP(Tabelle3[[#This Row],[Artikelnr.]],Artikel!A:C,3,FALSE),Tabelle3[[#This Row],[Artikelnr.]])</f>
        <v>-</v>
      </c>
      <c r="F1259" s="14" t="str">
        <f>VLOOKUP(Eintragen!D1257,'Liste Gründe'!A:D,2,FALSE)</f>
        <v>Schimmel</v>
      </c>
      <c r="G1259" s="13" t="str">
        <f>IF(ISBLANK(Eintragen!F1257),VLOOKUP(Tabelle3[[#This Row],[Grund Ziffer]],'Liste Gründe'!A:D,3,FALSE),Eintragen!F1257)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>
        <f>Eintragen!A1257</f>
        <v>3020</v>
      </c>
      <c r="O1259" s="16" t="str">
        <f>Eintragen!B1259</f>
        <v>-</v>
      </c>
      <c r="P1259" s="16">
        <f>Eintragen!D1257</f>
        <v>12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BU1</v>
      </c>
      <c r="B1260" s="12">
        <f>Eintragen!C1258</f>
        <v>80.400000000000006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0" s="14" t="str">
        <f>IFERROR(VLOOKUP(Tabelle3[[#This Row],[Artikelnr.]],Artikel!A:C,3,FALSE),Tabelle3[[#This Row],[Artikelnr.]])</f>
        <v>-</v>
      </c>
      <c r="F1260" s="14" t="str">
        <f>VLOOKUP(Eintragen!D1258,'Liste Gründe'!A:D,2,FALSE)</f>
        <v>Linienbezogen</v>
      </c>
      <c r="G1260" s="13" t="str">
        <f>IF(ISBLANK(Eintragen!F1258),VLOOKUP(Tabelle3[[#This Row],[Grund Ziffer]],'Liste Gründe'!A:D,3,FALSE),Eintragen!F1258)</f>
        <v>Reinigung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>
        <f>Eintragen!A1258</f>
        <v>3020</v>
      </c>
      <c r="O1260" s="16" t="str">
        <f>Eintragen!B1260</f>
        <v>-</v>
      </c>
      <c r="P1260" s="16">
        <f>Eintragen!D1258</f>
        <v>10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1" s="14" t="str">
        <f>IFERROR(VLOOKUP(Tabelle3[[#This Row],[Artikelnr.]],Artikel!A:C,3,FALSE),Tabelle3[[#This Row],[Artikelnr.]])</f>
        <v>-</v>
      </c>
      <c r="F1261" s="14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>
        <f>Eintragen!A1261</f>
        <v>3020</v>
      </c>
      <c r="O1261" s="16" t="str">
        <f>Eintragen!B1261</f>
        <v>-</v>
      </c>
      <c r="P1261" s="16">
        <f>Eintragen!D1261</f>
        <v>30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BU1</v>
      </c>
      <c r="B1262" s="12">
        <f>Eintragen!C1297</f>
        <v>46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2" s="14" t="str">
        <f>IFERROR(VLOOKUP(Tabelle3[[#This Row],[Artikelnr.]],Artikel!A:C,3,FALSE),Tabelle3[[#This Row],[Artikelnr.]])</f>
        <v>-</v>
      </c>
      <c r="F1262" s="14" t="str">
        <f>VLOOKUP(Eintragen!D1297,'Liste Gründe'!A:D,2,FALSE)</f>
        <v>Linienbezogen</v>
      </c>
      <c r="G1262" s="13" t="str">
        <f>IF(ISBLANK(Eintragen!F1297),VLOOKUP(Tabelle3[[#This Row],[Grund Ziffer]],'Liste Gründe'!A:D,3,FALSE),Eintragen!F1297)</f>
        <v>Darm geplatzt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>
        <f>Eintragen!A1297</f>
        <v>3020</v>
      </c>
      <c r="O1262" s="16" t="str">
        <f>Eintragen!B1262</f>
        <v>-</v>
      </c>
      <c r="P1262" s="16">
        <f>Eintragen!D1297</f>
        <v>34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4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>
        <f>Eintragen!A1263</f>
        <v>3020</v>
      </c>
      <c r="O1263" s="16">
        <f>Eintragen!B1263</f>
        <v>32000070</v>
      </c>
      <c r="P1263" s="16">
        <f>Eintragen!D1263</f>
        <v>40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4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>
        <f>Eintragen!A1264</f>
        <v>3020</v>
      </c>
      <c r="O1264" s="16" t="str">
        <f>Eintragen!B1264</f>
        <v>-</v>
      </c>
      <c r="P1264" s="16">
        <f>Eintragen!D1264</f>
        <v>30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4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>
        <f>Eintragen!A1265</f>
        <v>3020</v>
      </c>
      <c r="O1265" s="16" t="str">
        <f>Eintragen!B1265</f>
        <v>Reste Zipfel</v>
      </c>
      <c r="P1265" s="16">
        <f>Eintragen!D1265</f>
        <v>30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4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>
        <f>IFERROR(VLOOKUP(Tabelle3[[#This Row],[Artikelnr.]],Kennzahlen!S:U,3,FALSE)*Tabelle3[[#This Row],[Menge]],"0")</f>
        <v>0.21</v>
      </c>
      <c r="N1266" s="14" t="str">
        <f>Eintragen!A1266</f>
        <v>RWV</v>
      </c>
      <c r="O1266" s="16">
        <f>Eintragen!B1266</f>
        <v>29500917</v>
      </c>
      <c r="P1266" s="16">
        <f>Eintragen!D1266</f>
        <v>60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4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>
        <f>IFERROR(VLOOKUP(Tabelle3[[#This Row],[Artikelnr.]],Kennzahlen!S:U,3,FALSE)*Tabelle3[[#This Row],[Menge]],"0")</f>
        <v>1.3999999999999999E-2</v>
      </c>
      <c r="N1267" s="14" t="str">
        <f>Eintragen!A1267</f>
        <v>Labor</v>
      </c>
      <c r="O1267" s="16">
        <f>Eintragen!B1267</f>
        <v>29500917</v>
      </c>
      <c r="P1267" s="16">
        <f>Eintragen!D1267</f>
        <v>74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4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BU4</v>
      </c>
      <c r="O1268" s="16" t="str">
        <f>Eintragen!B1268</f>
        <v>-</v>
      </c>
      <c r="P1268" s="16">
        <f>Eintragen!D1268</f>
        <v>30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4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L35</v>
      </c>
      <c r="O1269" s="16" t="str">
        <f>Eintragen!B1269</f>
        <v>-</v>
      </c>
      <c r="P1269" s="16">
        <f>Eintragen!D1269</f>
        <v>30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4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BU2</v>
      </c>
      <c r="O1270" s="16" t="str">
        <f>Eintragen!B1270</f>
        <v>-</v>
      </c>
      <c r="P1270" s="16">
        <f>Eintragen!D1270</f>
        <v>30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4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si="76"/>
        <v>42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L1</v>
      </c>
      <c r="O1271" s="16" t="str">
        <f>Eintragen!B1271</f>
        <v>-</v>
      </c>
      <c r="P1271" s="16">
        <f>Eintragen!D1271</f>
        <v>22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BU1</v>
      </c>
      <c r="B1272" s="12">
        <f>Eintragen!C1279</f>
        <v>230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Provolla Fertigware</v>
      </c>
      <c r="F1272" s="14" t="str">
        <f>VLOOKUP(Eintragen!D1279,'Liste Gründe'!A:D,2,FALSE)</f>
        <v>Qualitätsprobleme</v>
      </c>
      <c r="G1272" s="13" t="str">
        <f>IF(ISBLANK(Eintragen!F1279),VLOOKUP(Tabelle3[[#This Row],[Grund Ziffer]],'Liste Gründe'!A:D,3,FALSE),Eintragen!F1279)</f>
        <v>zu fest</v>
      </c>
      <c r="H1272" s="11" t="str">
        <f>IF(ISBLANK(Tabelle1[[#This Row],[noch genauer]]),"-",Tabelle1[[#This Row],[noch genauer]])</f>
        <v>-</v>
      </c>
      <c r="I1272" s="14">
        <f t="shared" si="76"/>
        <v>42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Eintragen!A1279</f>
        <v>Schmelze</v>
      </c>
      <c r="O1272" s="16" t="str">
        <f>Eintragen!B1272</f>
        <v>Provolla Fertigware</v>
      </c>
      <c r="P1272" s="16">
        <f>Eintragen!D1279</f>
        <v>54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BU3</v>
      </c>
      <c r="B1273" s="12">
        <f>Eintragen!C1273</f>
        <v>33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73" s="14" t="str">
        <f>IFERROR(VLOOKUP(Tabelle3[[#This Row],[Artikelnr.]],Artikel!A:C,3,FALSE),Tabelle3[[#This Row],[Artikelnr.]])</f>
        <v>Walnusstorten</v>
      </c>
      <c r="F1273" s="14" t="str">
        <f>VLOOKUP(Eintragen!D1273,'Liste Gründe'!A:D,2,FALSE)</f>
        <v>Rest</v>
      </c>
      <c r="G1273" s="13" t="str">
        <f>IF(ISBLANK(Eintragen!F1273),VLOOKUP(Tabelle3[[#This Row],[Grund Ziffer]],'Liste Gründe'!A:D,3,FALSE),Eintragen!F1273)</f>
        <v>geschälte Rinde</v>
      </c>
      <c r="H1273" s="11" t="str">
        <f>IF(ISBLANK(Tabelle1[[#This Row],[noch genauer]]),"-",Tabelle1[[#This Row],[noch genauer]])</f>
        <v>-</v>
      </c>
      <c r="I1273" s="14">
        <f t="shared" si="76"/>
        <v>42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BU3</v>
      </c>
      <c r="O1273" s="16" t="str">
        <f>Eintragen!B1273</f>
        <v>Walnusstorten</v>
      </c>
      <c r="P1273" s="16">
        <f>Eintragen!D1273</f>
        <v>60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BU1</v>
      </c>
      <c r="B1274" s="12">
        <f>Eintragen!C1274</f>
        <v>29</v>
      </c>
      <c r="C1274" s="13">
        <f>Tabelle1[[#This Row],[Datum]]</f>
        <v>44488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4" t="str">
        <f>VLOOKUP(Eintragen!D1274,'Liste Gründe'!A:D,2,FALSE)</f>
        <v>Linienbezogen</v>
      </c>
      <c r="G1274" s="13" t="str">
        <f>IF(ISBLANK(Eintragen!F1274),VLOOKUP(Tabelle3[[#This Row],[Grund Ziffer]],'Liste Gründe'!A:D,3,FALSE),Eintragen!F1274)</f>
        <v>Maschinenabfall</v>
      </c>
      <c r="H1274" s="11" t="str">
        <f>IF(ISBLANK(Tabelle1[[#This Row],[noch genauer]]),"-",Tabelle1[[#This Row],[noch genauer]])</f>
        <v>-</v>
      </c>
      <c r="I1274" s="14">
        <f t="shared" si="76"/>
        <v>42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Strudelline</v>
      </c>
      <c r="O1274" s="16" t="str">
        <f>Eintragen!B1274</f>
        <v>Rinde</v>
      </c>
      <c r="P1274" s="16">
        <f>Eintragen!D1274</f>
        <v>30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Rest</v>
      </c>
      <c r="B1275" s="12">
        <f>Eintragen!C1275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4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Sensorik</v>
      </c>
      <c r="H1275" s="11" t="str">
        <f>IF(ISBLANK(Tabelle1[[#This Row],[noch genauer]]),"-",Tabelle1[[#This Row],[noch genauer]])</f>
        <v>-</v>
      </c>
      <c r="I1275" s="14">
        <f t="shared" si="76"/>
        <v>42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QM</v>
      </c>
      <c r="O1275" s="16" t="str">
        <f>Eintragen!B1275</f>
        <v>-</v>
      </c>
      <c r="P1275" s="16">
        <f>Eintragen!D1275</f>
        <v>74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BU1</v>
      </c>
      <c r="B1276" s="12">
        <f>Eintragen!C1276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4" t="str">
        <f>VLOOKUP(Eintragen!D1276,'Liste Gründe'!A:D,2,FALSE)</f>
        <v>Rest</v>
      </c>
      <c r="G1276" s="13" t="str">
        <f>IF(ISBLANK(Eintragen!F1276),VLOOKUP(Tabelle3[[#This Row],[Grund Ziffer]],'Liste Gründe'!A:D,3,FALSE),Eintragen!F1276)</f>
        <v>geschälte Rinde</v>
      </c>
      <c r="H1276" s="11" t="str">
        <f>IF(ISBLANK(Tabelle1[[#This Row],[noch genauer]]),"-",Tabelle1[[#This Row],[noch genauer]])</f>
        <v>-</v>
      </c>
      <c r="I1276" s="14">
        <f t="shared" si="76"/>
        <v>42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>
        <f>IFERROR(VLOOKUP(Tabelle3[[#This Row],[Artikelnr.]],Kennzahlen!S:U,3,FALSE)*Tabelle3[[#This Row],[Menge]],"0")</f>
        <v>0.21</v>
      </c>
      <c r="N1276" s="14" t="str">
        <f>Eintragen!A1276</f>
        <v>RWV</v>
      </c>
      <c r="O1276" s="16">
        <f>Eintragen!B1276</f>
        <v>29500917</v>
      </c>
      <c r="P1276" s="16">
        <f>Eintragen!D1276</f>
        <v>60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Rest</v>
      </c>
      <c r="B1277" s="12">
        <f>Eintragen!C1277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4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-</v>
      </c>
      <c r="I1277" s="14">
        <f t="shared" si="76"/>
        <v>42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-</v>
      </c>
      <c r="P1277" s="16">
        <f>Eintragen!D1277</f>
        <v>74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BU1</v>
      </c>
      <c r="B1278" s="12">
        <f>Eintragen!C1278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4" t="str">
        <f>VLOOKUP(Eintragen!D1278,'Liste Gründe'!A:D,2,FALSE)</f>
        <v>Linienbezogen</v>
      </c>
      <c r="G1278" s="13" t="str">
        <f>IF(ISBLANK(Eintragen!F1278),VLOOKUP(Tabelle3[[#This Row],[Grund Ziffer]],'Liste Gründe'!A:D,3,FALSE),Eintragen!F1278)</f>
        <v>Reinigung</v>
      </c>
      <c r="H1278" s="11" t="str">
        <f>IF(ISBLANK(Tabelle1[[#This Row],[noch genauer]]),"-",Tabelle1[[#This Row],[noch genauer]])</f>
        <v>-</v>
      </c>
      <c r="I1278" s="14">
        <f t="shared" si="76"/>
        <v>42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Schmelze</v>
      </c>
      <c r="O1278" s="16" t="str">
        <f>Eintragen!B1278</f>
        <v>-</v>
      </c>
      <c r="P1278" s="16">
        <f>Eintragen!D1278</f>
        <v>10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BU3</v>
      </c>
      <c r="B1279" s="12">
        <f>Eintragen!C1286</f>
        <v>249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SKZ PF 10KG</v>
      </c>
      <c r="F1279" s="14" t="str">
        <f>VLOOKUP(Eintragen!D1286,'Liste Gründe'!A:D,2,FALSE)</f>
        <v>Schimmel</v>
      </c>
      <c r="G1279" s="13" t="str">
        <f>IF(ISBLANK(Eintragen!F1286),VLOOKUP(Tabelle3[[#This Row],[Grund Ziffer]],'Liste Gründe'!A:D,3,FALSE),Eintragen!F1286)</f>
        <v>Schimmel</v>
      </c>
      <c r="H1279" s="11" t="str">
        <f>IF(ISBLANK(Tabelle1[[#This Row],[noch genauer]]),"-",Tabelle1[[#This Row],[noch genauer]])</f>
        <v>-</v>
      </c>
      <c r="I1279" s="14">
        <f t="shared" si="76"/>
        <v>42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>
        <f>IFERROR(VLOOKUP(Tabelle3[[#This Row],[Artikelnr.]],Kennzahlen!S:U,3,FALSE)*Tabelle3[[#This Row],[Menge]],"0")</f>
        <v>5869.1790000000001</v>
      </c>
      <c r="N1279" s="14" t="str">
        <f>Eintragen!A1286</f>
        <v>BU3</v>
      </c>
      <c r="O1279" s="16">
        <f>Eintragen!B1279</f>
        <v>31000161</v>
      </c>
      <c r="P1279" s="16">
        <f>Eintragen!D1286</f>
        <v>12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BU3</v>
      </c>
      <c r="B1280" s="12">
        <f>Eintragen!C1280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4" t="str">
        <f>VLOOKUP(Eintragen!D1280,'Liste Gründe'!A:D,2,FALSE)</f>
        <v>keinen Verwendungszweck</v>
      </c>
      <c r="G1280" s="13" t="str">
        <f>IF(ISBLANK(Eintragen!F1280),VLOOKUP(Tabelle3[[#This Row],[Grund Ziffer]],'Liste Gründe'!A:D,3,FALSE),Eintragen!F1280)</f>
        <v>keinen Verwendungszweck</v>
      </c>
      <c r="H1280" s="11" t="str">
        <f>IF(ISBLANK(Tabelle1[[#This Row],[noch genauer]]),"-",Tabelle1[[#This Row],[noch genauer]])</f>
        <v>-</v>
      </c>
      <c r="I1280" s="14">
        <f t="shared" si="76"/>
        <v>42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>
        <f>IFERROR(VLOOKUP(Tabelle3[[#This Row],[Artikelnr.]],Kennzahlen!S:U,3,FALSE)*Tabelle3[[#This Row],[Menge]],"0")</f>
        <v>3.1000000000000003E-3</v>
      </c>
      <c r="N1280" s="14" t="str">
        <f>Eintragen!A1280</f>
        <v>Spezialitäten</v>
      </c>
      <c r="O1280" s="16">
        <f>Eintragen!B1280</f>
        <v>29501017</v>
      </c>
      <c r="P1280" s="16">
        <f>Eintragen!D1280</f>
        <v>61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BU3</v>
      </c>
      <c r="B1281" s="12">
        <f>Eintragen!C1281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4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 t="shared" si="76"/>
        <v>42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Spezialitäten</v>
      </c>
      <c r="O1281" s="16" t="str">
        <f>Eintragen!B1281</f>
        <v>-</v>
      </c>
      <c r="P1281" s="16">
        <f>Eintragen!D1281</f>
        <v>30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BU3</v>
      </c>
      <c r="B1282" s="12">
        <f>Eintragen!C1282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4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40" si="80">_xlfn.ISOWEEKNUM(C1282)</f>
        <v>42</v>
      </c>
      <c r="J1282" s="11" t="str">
        <f t="shared" ref="J1282:J1340" si="81">"Produkte"</f>
        <v>Produkte</v>
      </c>
      <c r="K1282" s="11" t="str">
        <f t="shared" ref="K1282:K1340" si="82">"BUs"</f>
        <v>BUs</v>
      </c>
      <c r="L1282" s="11" t="str">
        <f t="shared" ref="L1282:L1340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L33</v>
      </c>
      <c r="O1282" s="16" t="str">
        <f>Eintragen!B1282</f>
        <v>-</v>
      </c>
      <c r="P1282" s="16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BU3</v>
      </c>
      <c r="B1283" s="12">
        <f>Eintragen!C1283</f>
        <v>7.6</v>
      </c>
      <c r="C1283" s="13">
        <f>Tabelle1[[#This Row],[Datum]]</f>
        <v>44489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4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Maschinenabfall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Bu3</v>
      </c>
      <c r="O1283" s="16" t="str">
        <f>Eintragen!B1283</f>
        <v>-</v>
      </c>
      <c r="P1283" s="16">
        <f>Eintragen!D1283</f>
        <v>30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2.5</v>
      </c>
      <c r="C1284" s="13">
        <f>Tabelle1[[#This Row],[Datum]]</f>
        <v>44490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4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-</v>
      </c>
      <c r="P1284" s="16">
        <f>Eintragen!D1284</f>
        <v>74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BU2</v>
      </c>
      <c r="B1285" s="12">
        <f>Eintragen!C1247</f>
        <v>60</v>
      </c>
      <c r="C1285" s="13">
        <f>Tabelle1[[#This Row],[Datum]]</f>
        <v>44491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85" s="14" t="str">
        <f>IFERROR(VLOOKUP(Tabelle3[[#This Row],[Artikelnr.]],Artikel!A:C,3,FALSE),Tabelle3[[#This Row],[Artikelnr.]])</f>
        <v>Außenmasse FK-Röllchen</v>
      </c>
      <c r="F1285" s="14" t="str">
        <f>VLOOKUP(Eintragen!D1247,'Liste Gründe'!A:D,2,FALSE)</f>
        <v>Schimmel</v>
      </c>
      <c r="G1285" s="13" t="str">
        <f>IF(ISBLANK(Eintragen!F1247),VLOOKUP(Tabelle3[[#This Row],[Grund Ziffer]],'Liste Gründe'!A:D,3,FALSE),Eintragen!F1247)</f>
        <v>Schimmel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>
        <f>IFERROR(VLOOKUP(Tabelle3[[#This Row],[Artikelnr.]],Kennzahlen!S:U,3,FALSE)*Tabelle3[[#This Row],[Menge]],"0")</f>
        <v>213</v>
      </c>
      <c r="N1285" s="14" t="str">
        <f>Eintragen!A1247</f>
        <v>BU2</v>
      </c>
      <c r="O1285" s="16">
        <f>Eintragen!B1285</f>
        <v>50000275</v>
      </c>
      <c r="P1285" s="16">
        <f>Eintragen!D1247</f>
        <v>12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BU3</v>
      </c>
      <c r="B1286" s="12">
        <f>Eintragen!C1249</f>
        <v>15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6" s="14" t="str">
        <f>IFERROR(VLOOKUP(Tabelle3[[#This Row],[Artikelnr.]],Artikel!A:C,3,FALSE),Tabelle3[[#This Row],[Artikelnr.]])</f>
        <v>VOS RW-NUSS-ENDSTÜCK</v>
      </c>
      <c r="F1286" s="14" t="str">
        <f>VLOOKUP(Eintragen!D1249,'Liste Gründe'!A:D,2,FALSE)</f>
        <v>Linienbezogen</v>
      </c>
      <c r="G1286" s="13" t="str">
        <f>IF(ISBLANK(Eintragen!F1249),VLOOKUP(Tabelle3[[#This Row],[Grund Ziffer]],'Liste Gründe'!A:D,3,FALSE),Eintragen!F1249)</f>
        <v>Maschinenabfall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>
        <f>IFERROR(VLOOKUP(Tabelle3[[#This Row],[Artikelnr.]],Kennzahlen!S:U,3,FALSE)*Tabelle3[[#This Row],[Menge]],"0")</f>
        <v>7.5</v>
      </c>
      <c r="N1286" s="14" t="str">
        <f>Eintragen!A1249</f>
        <v>L35</v>
      </c>
      <c r="O1286" s="16">
        <f>Eintragen!B1286</f>
        <v>29501076</v>
      </c>
      <c r="P1286" s="16">
        <f>Eintragen!D1249</f>
        <v>30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BU3</v>
      </c>
      <c r="B1287" s="12">
        <f>Eintragen!C1287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4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>
        <f>IFERROR(VLOOKUP(Tabelle3[[#This Row],[Artikelnr.]],Kennzahlen!S:U,3,FALSE)*Tabelle3[[#This Row],[Menge]],"0")</f>
        <v>0.24</v>
      </c>
      <c r="N1287" s="14" t="str">
        <f>Eintragen!A1287</f>
        <v>BU3</v>
      </c>
      <c r="O1287" s="16">
        <f>Eintragen!B1287</f>
        <v>29500910</v>
      </c>
      <c r="P1287" s="16">
        <f>Eintragen!D1287</f>
        <v>61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BU3</v>
      </c>
      <c r="B1288" s="12">
        <f>Eintragen!C1288</f>
        <v>15</v>
      </c>
      <c r="C1288" s="13">
        <f>Tabelle1[[#This Row],[Datum]]</f>
        <v>44489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4" t="str">
        <f>VLOOKUP(Eintragen!D1288,'Liste Gründe'!A:D,2,FALSE)</f>
        <v>keinen Verwendungszweck</v>
      </c>
      <c r="G1288" s="13" t="str">
        <f>IF(ISBLANK(Eintragen!F1288),VLOOKUP(Tabelle3[[#This Row],[Grund Ziffer]],'Liste Gründe'!A:D,3,FALSE),Eintragen!F1288)</f>
        <v>keinen Verwendungszweck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>
        <f>IFERROR(VLOOKUP(Tabelle3[[#This Row],[Artikelnr.]],Kennzahlen!S:U,3,FALSE)*Tabelle3[[#This Row],[Menge]],"0")</f>
        <v>0.15</v>
      </c>
      <c r="N1288" s="14" t="str">
        <f>Eintragen!A1288</f>
        <v>BU3</v>
      </c>
      <c r="O1288" s="16">
        <f>Eintragen!B1288</f>
        <v>29500885</v>
      </c>
      <c r="P1288" s="16">
        <f>Eintragen!D1288</f>
        <v>61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4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QM</v>
      </c>
      <c r="O1289" s="16" t="str">
        <f>Eintragen!B1289</f>
        <v>-</v>
      </c>
      <c r="P1289" s="16">
        <f>Eintragen!D1289</f>
        <v>74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Eintragen!C1290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4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Laborproben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-</v>
      </c>
      <c r="P1290" s="16">
        <f>Eintragen!D1290</f>
        <v>73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BU1</v>
      </c>
      <c r="B1291" s="12">
        <f>Eintragen!C1291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4" t="str">
        <f>VLOOKUP(Eintragen!D1291,'Liste Gründe'!A:D,2,FALSE)</f>
        <v>Schimmel</v>
      </c>
      <c r="G1291" s="13" t="str">
        <f>IF(ISBLANK(Eintragen!F1291),VLOOKUP(Tabelle3[[#This Row],[Grund Ziffer]],'Liste Gründe'!A:D,3,FALSE),Eintragen!F1291)</f>
        <v>Schimmel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>
        <f>IFERROR(VLOOKUP(Tabelle3[[#This Row],[Artikelnr.]],Kennzahlen!S:U,3,FALSE)*Tabelle3[[#This Row],[Menge]],"0")</f>
        <v>10</v>
      </c>
      <c r="N1291" s="14" t="str">
        <f>Eintragen!A1291</f>
        <v>RWV</v>
      </c>
      <c r="O1291" s="16">
        <f>Eintragen!B1291</f>
        <v>29501002</v>
      </c>
      <c r="P1291" s="16">
        <f>Eintragen!D1291</f>
        <v>12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4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-</v>
      </c>
      <c r="P1292" s="16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BU1</v>
      </c>
      <c r="B1293" s="12">
        <f>Eintragen!C1293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4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>
        <f>Eintragen!A1293</f>
        <v>3020</v>
      </c>
      <c r="O1293" s="16">
        <f>Eintragen!B1293</f>
        <v>32000106</v>
      </c>
      <c r="P1293" s="16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BU1</v>
      </c>
      <c r="B1294" s="12">
        <f>Eintragen!C1294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4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Maschinenabfall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3010</v>
      </c>
      <c r="O1294" s="16">
        <f>Eintragen!B1294</f>
        <v>24000493</v>
      </c>
      <c r="P1294" s="16">
        <f>Eintragen!D1294</f>
        <v>30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BU1</v>
      </c>
      <c r="B1295" s="12">
        <f>Eintragen!C1295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4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Darm geplatzt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>
        <f>Eintragen!A1295</f>
        <v>3010</v>
      </c>
      <c r="O1295" s="16">
        <f>Eintragen!B1295</f>
        <v>24000493</v>
      </c>
      <c r="P1295" s="16">
        <f>Eintragen!D1295</f>
        <v>34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BU1</v>
      </c>
      <c r="B1296" s="12">
        <f>Eintragen!C1296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4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Maschinenabfall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Abfüllung</v>
      </c>
      <c r="O1296" s="16" t="str">
        <f>Eintragen!B1296</f>
        <v>-</v>
      </c>
      <c r="P1296" s="16">
        <f>Eintragen!D1296</f>
        <v>30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BU3</v>
      </c>
      <c r="B1297" s="12">
        <f>Eintragen!C1250</f>
        <v>10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7" s="14" t="str">
        <f>IFERROR(VLOOKUP(Tabelle3[[#This Row],[Artikelnr.]],Artikel!A:C,3,FALSE),Tabelle3[[#This Row],[Artikelnr.]])</f>
        <v>-</v>
      </c>
      <c r="F1297" s="14" t="str">
        <f>VLOOKUP(Eintragen!D1297,'Liste Gründe'!A:D,2,FALSE)</f>
        <v>Linienbezogen</v>
      </c>
      <c r="G1297" s="13" t="str">
        <f>IF(ISBLANK(Eintragen!F1250),VLOOKUP(Tabelle3[[#This Row],[Grund Ziffer]],'Liste Gründe'!A:D,3,FALSE),Eintragen!F1250)</f>
        <v>Darm geplatzt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Eintragen!A1250</f>
        <v>L35</v>
      </c>
      <c r="O1297" s="16" t="str">
        <f>Eintragen!B1297</f>
        <v>-</v>
      </c>
      <c r="P1297" s="16">
        <f>Eintragen!D1297</f>
        <v>34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BU1</v>
      </c>
      <c r="B1298" s="12">
        <f>Eintragen!C1298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4" t="str">
        <f>VLOOKUP(Eintragen!D1298,'Liste Gründe'!A:D,2,FALSE)</f>
        <v>Linienbezogen</v>
      </c>
      <c r="G1298" s="13" t="str">
        <f>IF(ISBLANK(Eintragen!F1298),VLOOKUP(Tabelle3[[#This Row],[Grund Ziffer]],'Liste Gründe'!A:D,3,FALSE),Eintragen!F1298)</f>
        <v>Darm geplatzt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>
        <f>Eintragen!A1298</f>
        <v>3020</v>
      </c>
      <c r="O1298" s="16">
        <f>Eintragen!B1298</f>
        <v>32000106</v>
      </c>
      <c r="P1298" s="16">
        <f>Eintragen!D1298</f>
        <v>34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BU1</v>
      </c>
      <c r="B1299" s="12">
        <f>Eintragen!C1262</f>
        <v>50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99" s="14" t="str">
        <f>IFERROR(VLOOKUP(Tabelle3[[#This Row],[Artikelnr.]],Artikel!A:C,3,FALSE),Tabelle3[[#This Row],[Artikelnr.]])</f>
        <v>Becher</v>
      </c>
      <c r="F1299" s="14" t="str">
        <f>VLOOKUP(Eintragen!D1299,'Liste Gründe'!A:D,2,FALSE)</f>
        <v>Rest</v>
      </c>
      <c r="G1299" s="13" t="str">
        <f>IF(ISBLANK(Eintragen!F1262),VLOOKUP(Tabelle3[[#This Row],[Grund Ziffer]],'Liste Gründe'!A:D,3,FALSE),Eintragen!F1262)</f>
        <v>Metall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>
        <f>Eintragen!A1262</f>
        <v>3020</v>
      </c>
      <c r="O1299" s="16" t="str">
        <f>Eintragen!B1299</f>
        <v>Becher</v>
      </c>
      <c r="P1299" s="16">
        <f>Eintragen!D1299</f>
        <v>40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BU4</v>
      </c>
      <c r="B1300" s="12">
        <f>Eintragen!C1300</f>
        <v>35</v>
      </c>
      <c r="C1300" s="13">
        <f>Tabelle1[[#This Row],[Datum]]</f>
        <v>44491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4" t="str">
        <f>VLOOKUP(Eintragen!D1300,'Liste Gründe'!A:D,2,FALSE)</f>
        <v>Linienbezogen</v>
      </c>
      <c r="G1300" s="13" t="str">
        <f>IF(ISBLANK(Eintragen!F1300),VLOOKUP(Tabelle3[[#This Row],[Grund Ziffer]],'Liste Gründe'!A:D,3,FALSE),Eintragen!F1300)</f>
        <v>Maschinenabfall</v>
      </c>
      <c r="H1300" s="11" t="str">
        <f>IF(ISBLANK(Tabelle1[[#This Row],[noch genauer]]),"-",Tabelle1[[#This Row],[noch genauer]])</f>
        <v>-</v>
      </c>
      <c r="I1300" s="14">
        <f t="shared" si="80"/>
        <v>42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Bu4</v>
      </c>
      <c r="O1300" s="16" t="str">
        <f>Eintragen!B1300</f>
        <v>-</v>
      </c>
      <c r="P1300" s="16">
        <f>Eintragen!D1300</f>
        <v>30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BU4</v>
      </c>
      <c r="B1301" s="12">
        <f>Eintragen!C1301</f>
        <v>21</v>
      </c>
      <c r="C1301" s="13">
        <f>Tabelle1[[#This Row],[Datum]]</f>
        <v>44494</v>
      </c>
      <c r="D1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1" s="14" t="str">
        <f>IFERROR(VLOOKUP(Tabelle3[[#This Row],[Artikelnr.]],Artikel!A:C,3,FALSE),Tabelle3[[#This Row],[Artikelnr.]])</f>
        <v>VOS Schwarzer Pfeffer R</v>
      </c>
      <c r="F1301" s="14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 t="shared" si="80"/>
        <v>43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>
        <f>IFERROR(VLOOKUP(Tabelle3[[#This Row],[Artikelnr.]],Kennzahlen!S:U,3,FALSE)*Tabelle3[[#This Row],[Menge]],"0")</f>
        <v>10.5</v>
      </c>
      <c r="N1301" s="14" t="str">
        <f>Eintragen!A1301</f>
        <v>BU4</v>
      </c>
      <c r="O1301" s="16">
        <f>Eintragen!B1301</f>
        <v>29500482</v>
      </c>
      <c r="P1301" s="16">
        <f>Eintragen!D1301</f>
        <v>61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2" s="14" t="str">
        <f>IFERROR(VLOOKUP(Tabelle3[[#This Row],[Artikelnr.]],Artikel!A:C,3,FALSE),Tabelle3[[#This Row],[Artikelnr.]])</f>
        <v>ABS AT-ROTWEIN</v>
      </c>
      <c r="F1302" s="14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 t="shared" si="80"/>
        <v>43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>
        <f>IFERROR(VLOOKUP(Tabelle3[[#This Row],[Artikelnr.]],Kennzahlen!S:U,3,FALSE)*Tabelle3[[#This Row],[Menge]],"0")</f>
        <v>2E-3</v>
      </c>
      <c r="N1302" s="14" t="str">
        <f>Eintragen!A1302</f>
        <v>BU4</v>
      </c>
      <c r="O1302" s="16">
        <f>Eintragen!B1302</f>
        <v>29501013</v>
      </c>
      <c r="P1302" s="16">
        <f>Eintragen!D1302</f>
        <v>61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BU4</v>
      </c>
      <c r="B1303" s="12">
        <f>Eintragen!C1303</f>
        <v>20</v>
      </c>
      <c r="C1303" s="13">
        <f>Tabelle1[[#This Row],[Datum]]</f>
        <v>44494</v>
      </c>
      <c r="D1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3" s="14" t="str">
        <f>IFERROR(VLOOKUP(Tabelle3[[#This Row],[Artikelnr.]],Artikel!A:C,3,FALSE),Tabelle3[[#This Row],[Artikelnr.]])</f>
        <v>ABS OLD-AMSTERDAM</v>
      </c>
      <c r="F1303" s="14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 t="shared" si="80"/>
        <v>43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>
        <f>IFERROR(VLOOKUP(Tabelle3[[#This Row],[Artikelnr.]],Kennzahlen!S:U,3,FALSE)*Tabelle3[[#This Row],[Menge]],"0")</f>
        <v>2E-3</v>
      </c>
      <c r="N1303" s="14" t="str">
        <f>Eintragen!A1303</f>
        <v>BU4</v>
      </c>
      <c r="O1303" s="16">
        <f>Eintragen!B1303</f>
        <v>29501039</v>
      </c>
      <c r="P1303" s="16">
        <f>Eintragen!D1303</f>
        <v>61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BU4</v>
      </c>
      <c r="B1304" s="12">
        <f>Eintragen!C1304</f>
        <v>204</v>
      </c>
      <c r="C1304" s="13">
        <f>Tabelle1[[#This Row],[Datum]]</f>
        <v>44494</v>
      </c>
      <c r="D1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4" s="14" t="str">
        <f>IFERROR(VLOOKUP(Tabelle3[[#This Row],[Artikelnr.]],Artikel!A:C,3,FALSE),Tabelle3[[#This Row],[Artikelnr.]])</f>
        <v>ABS MEDI-KRÄUK</v>
      </c>
      <c r="F1304" s="14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 t="shared" si="80"/>
        <v>43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>
        <f>IFERROR(VLOOKUP(Tabelle3[[#This Row],[Artikelnr.]],Kennzahlen!S:U,3,FALSE)*Tabelle3[[#This Row],[Menge]],"0")</f>
        <v>306</v>
      </c>
      <c r="N1304" s="14" t="str">
        <f>Eintragen!A1304</f>
        <v>BU4</v>
      </c>
      <c r="O1304" s="16">
        <f>Eintragen!B1304</f>
        <v>29500886</v>
      </c>
      <c r="P1304" s="16">
        <f>Eintragen!D1304</f>
        <v>61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BU4</v>
      </c>
      <c r="B1305" s="12">
        <f>Eintragen!C1305</f>
        <v>11</v>
      </c>
      <c r="C1305" s="13">
        <f>Tabelle1[[#This Row],[Datum]]</f>
        <v>44494</v>
      </c>
      <c r="D1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5" s="14" t="str">
        <f>IFERROR(VLOOKUP(Tabelle3[[#This Row],[Artikelnr.]],Artikel!A:C,3,FALSE),Tabelle3[[#This Row],[Artikelnr.]])</f>
        <v>ABS SCH-PAUL</v>
      </c>
      <c r="F1305" s="14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 t="shared" si="80"/>
        <v>43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>
        <f>IFERROR(VLOOKUP(Tabelle3[[#This Row],[Artikelnr.]],Kennzahlen!S:U,3,FALSE)*Tabelle3[[#This Row],[Menge]],"0")</f>
        <v>0.11</v>
      </c>
      <c r="N1305" s="14" t="str">
        <f>Eintragen!A1305</f>
        <v>BU4</v>
      </c>
      <c r="O1305" s="16">
        <f>Eintragen!B1305</f>
        <v>29500906</v>
      </c>
      <c r="P1305" s="16">
        <f>Eintragen!D1305</f>
        <v>61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BU4</v>
      </c>
      <c r="B1306" s="12">
        <f>Eintragen!C1306</f>
        <v>12</v>
      </c>
      <c r="C1306" s="13">
        <f>Tabelle1[[#This Row],[Datum]]</f>
        <v>44494</v>
      </c>
      <c r="D1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6" s="14" t="str">
        <f>IFERROR(VLOOKUP(Tabelle3[[#This Row],[Artikelnr.]],Artikel!A:C,3,FALSE),Tabelle3[[#This Row],[Artikelnr.]])</f>
        <v>ABS Unser Blütenkäse</v>
      </c>
      <c r="F1306" s="14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0"/>
        <v>43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>
        <f>IFERROR(VLOOKUP(Tabelle3[[#This Row],[Artikelnr.]],Kennzahlen!S:U,3,FALSE)*Tabelle3[[#This Row],[Menge]],"0")</f>
        <v>0.12</v>
      </c>
      <c r="N1306" s="14" t="str">
        <f>Eintragen!A1306</f>
        <v>BU4</v>
      </c>
      <c r="O1306" s="16">
        <f>Eintragen!B1306</f>
        <v>29500910</v>
      </c>
      <c r="P1306" s="16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BU4</v>
      </c>
      <c r="B1307" s="12">
        <f>Eintragen!C1307</f>
        <v>3</v>
      </c>
      <c r="C1307" s="13">
        <f>Tabelle1[[#This Row],[Datum]]</f>
        <v>44494</v>
      </c>
      <c r="D1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7" s="14" t="str">
        <f>IFERROR(VLOOKUP(Tabelle3[[#This Row],[Artikelnr.]],Artikel!A:C,3,FALSE),Tabelle3[[#This Row],[Artikelnr.]])</f>
        <v>ABS GRÜN-PESTO</v>
      </c>
      <c r="F1307" s="14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0"/>
        <v>43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>
        <f>IFERROR(VLOOKUP(Tabelle3[[#This Row],[Artikelnr.]],Kennzahlen!S:U,3,FALSE)*Tabelle3[[#This Row],[Menge]],"0")</f>
        <v>4.5</v>
      </c>
      <c r="N1307" s="14" t="str">
        <f>Eintragen!A1307</f>
        <v>BU4</v>
      </c>
      <c r="O1307" s="16">
        <f>Eintragen!B1307</f>
        <v>29500952</v>
      </c>
      <c r="P1307" s="16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BU4</v>
      </c>
      <c r="B1308" s="12">
        <f>Eintragen!C1308</f>
        <v>4</v>
      </c>
      <c r="C1308" s="13">
        <f>Tabelle1[[#This Row],[Datum]]</f>
        <v>44494</v>
      </c>
      <c r="D1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8" s="14" t="str">
        <f>IFERROR(VLOOKUP(Tabelle3[[#This Row],[Artikelnr.]],Artikel!A:C,3,FALSE),Tabelle3[[#This Row],[Artikelnr.]])</f>
        <v>VOS WAL-THEKE</v>
      </c>
      <c r="F1308" s="14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0"/>
        <v>43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>
        <f>IFERROR(VLOOKUP(Tabelle3[[#This Row],[Artikelnr.]],Kennzahlen!S:U,3,FALSE)*Tabelle3[[#This Row],[Menge]],"0")</f>
        <v>2</v>
      </c>
      <c r="N1308" s="14" t="str">
        <f>Eintragen!A1308</f>
        <v>BU4</v>
      </c>
      <c r="O1308" s="16">
        <f>Eintragen!B1308</f>
        <v>29501020</v>
      </c>
      <c r="P1308" s="16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BU4</v>
      </c>
      <c r="B1309" s="12">
        <f>Eintragen!C1309</f>
        <v>16</v>
      </c>
      <c r="C1309" s="13">
        <f>Tabelle1[[#This Row],[Datum]]</f>
        <v>44494</v>
      </c>
      <c r="D1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9" s="14" t="str">
        <f>IFERROR(VLOOKUP(Tabelle3[[#This Row],[Artikelnr.]],Artikel!A:C,3,FALSE),Tabelle3[[#This Row],[Artikelnr.]])</f>
        <v>VOS WAL-THEKE</v>
      </c>
      <c r="F1309" s="14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 t="shared" si="80"/>
        <v>43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>
        <f>IFERROR(VLOOKUP(Tabelle3[[#This Row],[Artikelnr.]],Kennzahlen!S:U,3,FALSE)*Tabelle3[[#This Row],[Menge]],"0")</f>
        <v>8</v>
      </c>
      <c r="N1309" s="14" t="str">
        <f>Eintragen!A1309</f>
        <v>BU4</v>
      </c>
      <c r="O1309" s="16">
        <f>Eintragen!B1309</f>
        <v>29501020</v>
      </c>
      <c r="P1309" s="16">
        <f>Eintragen!D1309</f>
        <v>61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BU4</v>
      </c>
      <c r="B1310" s="12">
        <f>Eintragen!C1310</f>
        <v>17</v>
      </c>
      <c r="C1310" s="13">
        <f>Tabelle1[[#This Row],[Datum]]</f>
        <v>44494</v>
      </c>
      <c r="D1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0" s="14" t="str">
        <f>IFERROR(VLOOKUP(Tabelle3[[#This Row],[Artikelnr.]],Artikel!A:C,3,FALSE),Tabelle3[[#This Row],[Artikelnr.]])</f>
        <v>ABS KELLERGEIST</v>
      </c>
      <c r="F1310" s="14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0"/>
        <v>43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>
        <f>IFERROR(VLOOKUP(Tabelle3[[#This Row],[Artikelnr.]],Kennzahlen!S:U,3,FALSE)*Tabelle3[[#This Row],[Menge]],"0")</f>
        <v>1.7000000000000001E-3</v>
      </c>
      <c r="N1310" s="14" t="str">
        <f>Eintragen!A1310</f>
        <v>BU4</v>
      </c>
      <c r="O1310" s="16">
        <f>Eintragen!B1310</f>
        <v>29501028</v>
      </c>
      <c r="P1310" s="16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BU4</v>
      </c>
      <c r="B1311" s="12">
        <f>Eintragen!C1311</f>
        <v>20</v>
      </c>
      <c r="C1311" s="13">
        <f>Tabelle1[[#This Row],[Datum]]</f>
        <v>44494</v>
      </c>
      <c r="D1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1" s="14" t="str">
        <f>IFERROR(VLOOKUP(Tabelle3[[#This Row],[Artikelnr.]],Artikel!A:C,3,FALSE),Tabelle3[[#This Row],[Artikelnr.]])</f>
        <v>ABS KELLERGEIST</v>
      </c>
      <c r="F1311" s="14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 t="shared" si="80"/>
        <v>43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>
        <f>IFERROR(VLOOKUP(Tabelle3[[#This Row],[Artikelnr.]],Kennzahlen!S:U,3,FALSE)*Tabelle3[[#This Row],[Menge]],"0")</f>
        <v>2E-3</v>
      </c>
      <c r="N1311" s="14" t="str">
        <f>Eintragen!A1311</f>
        <v>BU4</v>
      </c>
      <c r="O1311" s="16">
        <f>Eintragen!B1311</f>
        <v>29501028</v>
      </c>
      <c r="P1311" s="16">
        <f>Eintragen!D1311</f>
        <v>61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BU4</v>
      </c>
      <c r="B1312" s="12">
        <f>Eintragen!C1312</f>
        <v>12</v>
      </c>
      <c r="C1312" s="13">
        <f>Tabelle1[[#This Row],[Datum]]</f>
        <v>44494</v>
      </c>
      <c r="D1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2" s="14" t="str">
        <f>IFERROR(VLOOKUP(Tabelle3[[#This Row],[Artikelnr.]],Artikel!A:C,3,FALSE),Tabelle3[[#This Row],[Artikelnr.]])</f>
        <v>ABS BRUSCHETTA</v>
      </c>
      <c r="F1312" s="14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0"/>
        <v>43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>
        <f>IFERROR(VLOOKUP(Tabelle3[[#This Row],[Artikelnr.]],Kennzahlen!S:U,3,FALSE)*Tabelle3[[#This Row],[Menge]],"0")</f>
        <v>18</v>
      </c>
      <c r="N1312" s="14" t="str">
        <f>Eintragen!A1312</f>
        <v>BU4</v>
      </c>
      <c r="O1312" s="16">
        <f>Eintragen!B1312</f>
        <v>29501029</v>
      </c>
      <c r="P1312" s="16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BU4</v>
      </c>
      <c r="B1313" s="12">
        <f>Eintragen!C1313</f>
        <v>27</v>
      </c>
      <c r="C1313" s="13">
        <f>Tabelle1[[#This Row],[Datum]]</f>
        <v>44494</v>
      </c>
      <c r="D1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3" s="14" t="str">
        <f>IFERROR(VLOOKUP(Tabelle3[[#This Row],[Artikelnr.]],Artikel!A:C,3,FALSE),Tabelle3[[#This Row],[Artikelnr.]])</f>
        <v>ABS CHED-ROT MIT ß-CARO</v>
      </c>
      <c r="F1313" s="14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0"/>
        <v>43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>
        <f>IFERROR(VLOOKUP(Tabelle3[[#This Row],[Artikelnr.]],Kennzahlen!S:U,3,FALSE)*Tabelle3[[#This Row],[Menge]],"0")</f>
        <v>27</v>
      </c>
      <c r="N1313" s="14" t="str">
        <f>Eintragen!A1313</f>
        <v>BU4</v>
      </c>
      <c r="O1313" s="16">
        <f>Eintragen!B1313</f>
        <v>29501032</v>
      </c>
      <c r="P1313" s="16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BU4</v>
      </c>
      <c r="B1314" s="12">
        <f>Eintragen!C1314</f>
        <v>17</v>
      </c>
      <c r="C1314" s="13">
        <f>Tabelle1[[#This Row],[Datum]]</f>
        <v>44494</v>
      </c>
      <c r="D1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4" s="14" t="str">
        <f>IFERROR(VLOOKUP(Tabelle3[[#This Row],[Artikelnr.]],Artikel!A:C,3,FALSE),Tabelle3[[#This Row],[Artikelnr.]])</f>
        <v>ABS OLD-AMSTERDAM</v>
      </c>
      <c r="F1314" s="14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0"/>
        <v>43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>
        <f>IFERROR(VLOOKUP(Tabelle3[[#This Row],[Artikelnr.]],Kennzahlen!S:U,3,FALSE)*Tabelle3[[#This Row],[Menge]],"0")</f>
        <v>1.7000000000000001E-3</v>
      </c>
      <c r="N1314" s="14" t="str">
        <f>Eintragen!A1314</f>
        <v>BU4</v>
      </c>
      <c r="O1314" s="16">
        <f>Eintragen!B1314</f>
        <v>29501039</v>
      </c>
      <c r="P1314" s="16">
        <f>Eintragen!D1314</f>
        <v>61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BU1</v>
      </c>
      <c r="B1315" s="12">
        <f>Eintragen!C1315</f>
        <v>30</v>
      </c>
      <c r="C1315" s="13">
        <f>Tabelle1[[#This Row],[Datum]]</f>
        <v>44494</v>
      </c>
      <c r="D1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5" s="14" t="str">
        <f>IFERROR(VLOOKUP(Tabelle3[[#This Row],[Artikelnr.]],Artikel!A:C,3,FALSE),Tabelle3[[#This Row],[Artikelnr.]])</f>
        <v>VOS-ABS ENTSORGUNG</v>
      </c>
      <c r="F1315" s="14" t="str">
        <f>VLOOKUP(Eintragen!D1315,'Liste Gründe'!A:D,2,FALSE)</f>
        <v>Rest</v>
      </c>
      <c r="G1315" s="13" t="str">
        <f>IF(ISBLANK(Eintragen!F1315),VLOOKUP(Tabelle3[[#This Row],[Grund Ziffer]],'Liste Gründe'!A:D,3,FALSE),Eintragen!F1315)</f>
        <v>geschälte Rinde</v>
      </c>
      <c r="H1315" s="11" t="str">
        <f>IF(ISBLANK(Tabelle1[[#This Row],[noch genauer]]),"-",Tabelle1[[#This Row],[noch genauer]])</f>
        <v>-</v>
      </c>
      <c r="I1315" s="14">
        <f t="shared" si="80"/>
        <v>43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>
        <f>IFERROR(VLOOKUP(Tabelle3[[#This Row],[Artikelnr.]],Kennzahlen!S:U,3,FALSE)*Tabelle3[[#This Row],[Menge]],"0")</f>
        <v>0.3</v>
      </c>
      <c r="N1315" s="14" t="str">
        <f>Eintragen!A1315</f>
        <v>RWV</v>
      </c>
      <c r="O1315" s="16">
        <f>Eintragen!B1315</f>
        <v>29500917</v>
      </c>
      <c r="P1315" s="16">
        <f>Eintragen!D1315</f>
        <v>60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65.400000000000006</v>
      </c>
      <c r="C1316" s="13">
        <f>Tabelle1[[#This Row],[Datum]]</f>
        <v>44494</v>
      </c>
      <c r="D1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6" s="14" t="str">
        <f>IFERROR(VLOOKUP(Tabelle3[[#This Row],[Artikelnr.]],Artikel!A:C,3,FALSE),Tabelle3[[#This Row],[Artikelnr.]])</f>
        <v>-</v>
      </c>
      <c r="F1316" s="14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Rückstellproben</v>
      </c>
      <c r="H1316" s="11" t="str">
        <f>IF(ISBLANK(Tabelle1[[#This Row],[noch genauer]]),"-",Tabelle1[[#This Row],[noch genauer]])</f>
        <v>-</v>
      </c>
      <c r="I1316" s="14">
        <f t="shared" si="80"/>
        <v>43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-</v>
      </c>
      <c r="P1316" s="16">
        <f>Eintragen!D1316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Rest</v>
      </c>
      <c r="B1317" s="12">
        <f>Eintragen!C1317</f>
        <v>3.5</v>
      </c>
      <c r="C1317" s="13">
        <f>Tabelle1[[#This Row],[Datum]]</f>
        <v>44494</v>
      </c>
      <c r="D1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7" s="14" t="str">
        <f>IFERROR(VLOOKUP(Tabelle3[[#This Row],[Artikelnr.]],Artikel!A:C,3,FALSE),Tabelle3[[#This Row],[Artikelnr.]])</f>
        <v>-</v>
      </c>
      <c r="F1317" s="14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Sensorik</v>
      </c>
      <c r="H1317" s="11" t="str">
        <f>IF(ISBLANK(Tabelle1[[#This Row],[noch genauer]]),"-",Tabelle1[[#This Row],[noch genauer]])</f>
        <v>-</v>
      </c>
      <c r="I1317" s="14">
        <f t="shared" si="80"/>
        <v>43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Labor</v>
      </c>
      <c r="O1317" s="16" t="str">
        <f>Eintragen!B1317</f>
        <v>-</v>
      </c>
      <c r="P1317" s="16">
        <f>Eintragen!D1317</f>
        <v>74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BU3</v>
      </c>
      <c r="B1318" s="12">
        <f>Eintragen!C1318</f>
        <v>126</v>
      </c>
      <c r="C1318" s="13">
        <f>Tabelle1[[#This Row],[Datum]]</f>
        <v>44494</v>
      </c>
      <c r="D1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18" s="14" t="str">
        <f>IFERROR(VLOOKUP(Tabelle3[[#This Row],[Artikelnr.]],Artikel!A:C,3,FALSE),Tabelle3[[#This Row],[Artikelnr.]])</f>
        <v>RW Natur</v>
      </c>
      <c r="F1318" s="14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0"/>
        <v>43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L9</v>
      </c>
      <c r="O1318" s="16" t="str">
        <f>Eintragen!B1318</f>
        <v>RW Natur</v>
      </c>
      <c r="P1318" s="16">
        <f>Eintragen!D1318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Rest</v>
      </c>
      <c r="B1319" s="12">
        <f>Eintragen!C1319</f>
        <v>20</v>
      </c>
      <c r="C1319" s="13">
        <f>Tabelle1[[#This Row],[Datum]]</f>
        <v>44494</v>
      </c>
      <c r="D1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9" s="14" t="str">
        <f>IFERROR(VLOOKUP(Tabelle3[[#This Row],[Artikelnr.]],Artikel!A:C,3,FALSE),Tabelle3[[#This Row],[Artikelnr.]])</f>
        <v>-</v>
      </c>
      <c r="F1319" s="14" t="str">
        <f>VLOOKUP(Eintragen!D1319,'Liste Gründe'!A:D,2,FALSE)</f>
        <v>Qualitätssicherung</v>
      </c>
      <c r="G1319" s="13" t="str">
        <f>IF(ISBLANK(Eintragen!F1319),VLOOKUP(Tabelle3[[#This Row],[Grund Ziffer]],'Liste Gründe'!A:D,3,FALSE),Eintragen!F1319)</f>
        <v>Muster</v>
      </c>
      <c r="H1319" s="11" t="str">
        <f>IF(ISBLANK(Tabelle1[[#This Row],[noch genauer]]),"-",Tabelle1[[#This Row],[noch genauer]])</f>
        <v>-</v>
      </c>
      <c r="I1319" s="14">
        <f t="shared" si="80"/>
        <v>43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Labor</v>
      </c>
      <c r="O1319" s="16" t="str">
        <f>Eintragen!B1319</f>
        <v>-</v>
      </c>
      <c r="P1319" s="16">
        <f>Eintragen!D1319</f>
        <v>72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452</v>
      </c>
      <c r="C1320" s="13">
        <f>Tabelle1[[#This Row],[Datum]]</f>
        <v>44494</v>
      </c>
      <c r="D1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0" s="14" t="str">
        <f>IFERROR(VLOOKUP(Tabelle3[[#This Row],[Artikelnr.]],Artikel!A:C,3,FALSE),Tabelle3[[#This Row],[Artikelnr.]])</f>
        <v>VOS GRW-NATUR ENDSTÜCK</v>
      </c>
      <c r="F1320" s="14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Schimmel</v>
      </c>
      <c r="H1320" s="11" t="str">
        <f>IF(ISBLANK(Tabelle1[[#This Row],[noch genauer]]),"-",Tabelle1[[#This Row],[noch genauer]])</f>
        <v>-</v>
      </c>
      <c r="I1320" s="14">
        <f t="shared" si="80"/>
        <v>43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>
        <f>IFERROR(VLOOKUP(Tabelle3[[#This Row],[Artikelnr.]],Kennzahlen!S:U,3,FALSE)*Tabelle3[[#This Row],[Menge]],"0")</f>
        <v>226</v>
      </c>
      <c r="N1320" s="14" t="str">
        <f>Eintragen!A1320</f>
        <v>BU3</v>
      </c>
      <c r="O1320" s="16">
        <f>Eintragen!B1320</f>
        <v>29501069</v>
      </c>
      <c r="P1320" s="16">
        <f>Eintragen!D1320</f>
        <v>12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BU3</v>
      </c>
      <c r="B1321" s="12">
        <f>Eintragen!C1321</f>
        <v>75</v>
      </c>
      <c r="C1321" s="13">
        <f>Tabelle1[[#This Row],[Datum]]</f>
        <v>44494</v>
      </c>
      <c r="D1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1" s="14" t="str">
        <f>IFERROR(VLOOKUP(Tabelle3[[#This Row],[Artikelnr.]],Artikel!A:C,3,FALSE),Tabelle3[[#This Row],[Artikelnr.]])</f>
        <v>VOS RW-NATUR-NAT ENDSTÜ</v>
      </c>
      <c r="F1321" s="14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 t="shared" si="80"/>
        <v>43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>
        <f>IFERROR(VLOOKUP(Tabelle3[[#This Row],[Artikelnr.]],Kennzahlen!S:U,3,FALSE)*Tabelle3[[#This Row],[Menge]],"0")</f>
        <v>37.5</v>
      </c>
      <c r="N1321" s="14" t="str">
        <f>Eintragen!A1321</f>
        <v>BU3</v>
      </c>
      <c r="O1321" s="16">
        <f>Eintragen!B1321</f>
        <v>29501071</v>
      </c>
      <c r="P1321" s="16">
        <f>Eintragen!D1321</f>
        <v>12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BU3</v>
      </c>
      <c r="B1322" s="12">
        <f>Eintragen!C1322</f>
        <v>246</v>
      </c>
      <c r="C1322" s="13">
        <f>Tabelle1[[#This Row],[Datum]]</f>
        <v>44494</v>
      </c>
      <c r="D1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2" s="14" t="str">
        <f>IFERROR(VLOOKUP(Tabelle3[[#This Row],[Artikelnr.]],Artikel!A:C,3,FALSE),Tabelle3[[#This Row],[Artikelnr.]])</f>
        <v>VOS Räucher Chili Vorsc</v>
      </c>
      <c r="F1322" s="14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Schimmel</v>
      </c>
      <c r="H1322" s="11" t="str">
        <f>IF(ISBLANK(Tabelle1[[#This Row],[noch genauer]]),"-",Tabelle1[[#This Row],[noch genauer]])</f>
        <v>-</v>
      </c>
      <c r="I1322" s="14">
        <f t="shared" si="80"/>
        <v>43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>
        <f>IFERROR(VLOOKUP(Tabelle3[[#This Row],[Artikelnr.]],Kennzahlen!S:U,3,FALSE)*Tabelle3[[#This Row],[Menge]],"0")</f>
        <v>123</v>
      </c>
      <c r="N1322" s="14" t="str">
        <f>Eintragen!A1322</f>
        <v>Bu3</v>
      </c>
      <c r="O1322" s="16">
        <f>Eintragen!B1322</f>
        <v>29500527</v>
      </c>
      <c r="P1322" s="16">
        <f>Eintragen!D1322</f>
        <v>12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26.5</v>
      </c>
      <c r="C1323" s="13">
        <f>Tabelle1[[#This Row],[Datum]]</f>
        <v>44494</v>
      </c>
      <c r="D1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23" s="14" t="str">
        <f>IFERROR(VLOOKUP(Tabelle3[[#This Row],[Artikelnr.]],Artikel!A:C,3,FALSE),Tabelle3[[#This Row],[Artikelnr.]])</f>
        <v>GRW NATUR 7,2KG</v>
      </c>
      <c r="F1323" s="14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Schlaufe gerissen</v>
      </c>
      <c r="H1323" s="11" t="str">
        <f>IF(ISBLANK(Tabelle1[[#This Row],[noch genauer]]),"-",Tabelle1[[#This Row],[noch genauer]])</f>
        <v>-</v>
      </c>
      <c r="I1323" s="14">
        <f t="shared" si="80"/>
        <v>43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>
        <f>Eintragen!B1323</f>
        <v>32000049</v>
      </c>
      <c r="P1323" s="16">
        <f>Eintragen!D1323</f>
        <v>33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BU1</v>
      </c>
      <c r="B1324" s="12">
        <f>Eintragen!C1324</f>
        <v>23</v>
      </c>
      <c r="C1324" s="13">
        <f>Tabelle1[[#This Row],[Datum]]</f>
        <v>44494</v>
      </c>
      <c r="D1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4" s="14" t="str">
        <f>IFERROR(VLOOKUP(Tabelle3[[#This Row],[Artikelnr.]],Artikel!A:C,3,FALSE),Tabelle3[[#This Row],[Artikelnr.]])</f>
        <v>-</v>
      </c>
      <c r="F1324" s="14" t="str">
        <f>VLOOKUP(Eintragen!D1324,'Liste Gründe'!A:D,2,FALSE)</f>
        <v>Linienbezogen</v>
      </c>
      <c r="G1324" s="13" t="str">
        <f>IF(ISBLANK(Eintragen!F1324),VLOOKUP(Tabelle3[[#This Row],[Grund Ziffer]],'Liste Gründe'!A:D,3,FALSE),Eintragen!F1324)</f>
        <v>Clip gerissen</v>
      </c>
      <c r="H1324" s="11" t="str">
        <f>IF(ISBLANK(Tabelle1[[#This Row],[noch genauer]]),"-",Tabelle1[[#This Row],[noch genauer]])</f>
        <v>-</v>
      </c>
      <c r="I1324" s="14">
        <f t="shared" si="80"/>
        <v>43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>
        <f>Eintragen!A1324</f>
        <v>3010</v>
      </c>
      <c r="O1324" s="16" t="str">
        <f>Eintragen!B1324</f>
        <v>-</v>
      </c>
      <c r="P1324" s="16">
        <f>Eintragen!D1324</f>
        <v>31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BU1</v>
      </c>
      <c r="B1325" s="12">
        <f>Eintragen!C1325</f>
        <v>20</v>
      </c>
      <c r="C1325" s="13">
        <f>Tabelle1[[#This Row],[Datum]]</f>
        <v>44494</v>
      </c>
      <c r="D1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5" s="14" t="str">
        <f>IFERROR(VLOOKUP(Tabelle3[[#This Row],[Artikelnr.]],Artikel!A:C,3,FALSE),Tabelle3[[#This Row],[Artikelnr.]])</f>
        <v>Creme Noblesse 250g Cha</v>
      </c>
      <c r="F1325" s="14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Metall</v>
      </c>
      <c r="H1325" s="11" t="str">
        <f>IF(ISBLANK(Tabelle1[[#This Row],[noch genauer]]),"-",Tabelle1[[#This Row],[noch genauer]])</f>
        <v>-</v>
      </c>
      <c r="I1325" s="14">
        <f t="shared" si="80"/>
        <v>43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>
        <f>Eintragen!A1325</f>
        <v>3110</v>
      </c>
      <c r="O1325" s="16">
        <f>Eintragen!B1325</f>
        <v>47000260</v>
      </c>
      <c r="P1325" s="16">
        <f>Eintragen!D1325</f>
        <v>40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BU1</v>
      </c>
      <c r="B1326" s="12">
        <f>Eintragen!C1326</f>
        <v>227</v>
      </c>
      <c r="C1326" s="13">
        <f>Tabelle1[[#This Row],[Datum]]</f>
        <v>44494</v>
      </c>
      <c r="D1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6" s="14" t="str">
        <f>IFERROR(VLOOKUP(Tabelle3[[#This Row],[Artikelnr.]],Artikel!A:C,3,FALSE),Tabelle3[[#This Row],[Artikelnr.]])</f>
        <v>-</v>
      </c>
      <c r="F1326" s="14" t="str">
        <f>VLOOKUP(Eintragen!D1326,'Liste Gründe'!A:D,2,FALSE)</f>
        <v>Linienbezogen</v>
      </c>
      <c r="G1326" s="13" t="str">
        <f>IF(ISBLANK(Eintragen!F1326),VLOOKUP(Tabelle3[[#This Row],[Grund Ziffer]],'Liste Gründe'!A:D,3,FALSE),Eintragen!F1326)</f>
        <v>Maschinenabfall</v>
      </c>
      <c r="H1326" s="11" t="str">
        <f>IF(ISBLANK(Tabelle1[[#This Row],[noch genauer]]),"-",Tabelle1[[#This Row],[noch genauer]])</f>
        <v>-</v>
      </c>
      <c r="I1326" s="14">
        <f t="shared" si="80"/>
        <v>43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Abfüllung</v>
      </c>
      <c r="O1326" s="16" t="str">
        <f>Eintragen!B1326</f>
        <v>-</v>
      </c>
      <c r="P1326" s="16">
        <f>Eintragen!D1326</f>
        <v>30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BU3</v>
      </c>
      <c r="B1327" s="12">
        <f>Eintragen!C1327</f>
        <v>35</v>
      </c>
      <c r="C1327" s="13">
        <f>Tabelle1[[#This Row],[Datum]]</f>
        <v>44494</v>
      </c>
      <c r="D1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7" s="14" t="str">
        <f>IFERROR(VLOOKUP(Tabelle3[[#This Row],[Artikelnr.]],Artikel!A:C,3,FALSE),Tabelle3[[#This Row],[Artikelnr.]])</f>
        <v>VOS RW-NATUR ENDSTÜCK 3</v>
      </c>
      <c r="F1327" s="14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Schimmel</v>
      </c>
      <c r="H1327" s="11" t="str">
        <f>IF(ISBLANK(Tabelle1[[#This Row],[noch genauer]]),"-",Tabelle1[[#This Row],[noch genauer]])</f>
        <v>-</v>
      </c>
      <c r="I1327" s="14">
        <f t="shared" si="80"/>
        <v>43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>
        <f>IFERROR(VLOOKUP(Tabelle3[[#This Row],[Artikelnr.]],Kennzahlen!S:U,3,FALSE)*Tabelle3[[#This Row],[Menge]],"0")</f>
        <v>17.5</v>
      </c>
      <c r="N1327" s="14" t="str">
        <f>Eintragen!A1327</f>
        <v>BU3</v>
      </c>
      <c r="O1327" s="16">
        <f>Eintragen!B1327</f>
        <v>29501066</v>
      </c>
      <c r="P1327" s="16">
        <f>Eintragen!D1327</f>
        <v>12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BU3</v>
      </c>
      <c r="B1328" s="12">
        <f>Eintragen!C1328</f>
        <v>27</v>
      </c>
      <c r="C1328" s="13">
        <f>Tabelle1[[#This Row],[Datum]]</f>
        <v>44494</v>
      </c>
      <c r="D1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8" s="14" t="str">
        <f>IFERROR(VLOOKUP(Tabelle3[[#This Row],[Artikelnr.]],Artikel!A:C,3,FALSE),Tabelle3[[#This Row],[Artikelnr.]])</f>
        <v>ABS CHED-ROT MIT ß-CARO</v>
      </c>
      <c r="F1328" s="14" t="str">
        <f>VLOOKUP(Eintragen!D1328,'Liste Gründe'!A:D,2,FALSE)</f>
        <v>Rest</v>
      </c>
      <c r="G1328" s="13" t="str">
        <f>IF(ISBLANK(Eintragen!F1328),VLOOKUP(Tabelle3[[#This Row],[Grund Ziffer]],'Liste Gründe'!A:D,3,FALSE),Eintragen!F1328)</f>
        <v>Schmutz</v>
      </c>
      <c r="H1328" s="11" t="str">
        <f>IF(ISBLANK(Tabelle1[[#This Row],[noch genauer]]),"-",Tabelle1[[#This Row],[noch genauer]])</f>
        <v>-</v>
      </c>
      <c r="I1328" s="14">
        <f t="shared" si="80"/>
        <v>43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>
        <f>IFERROR(VLOOKUP(Tabelle3[[#This Row],[Artikelnr.]],Kennzahlen!S:U,3,FALSE)*Tabelle3[[#This Row],[Menge]],"0")</f>
        <v>27</v>
      </c>
      <c r="N1328" s="14" t="str">
        <f>Eintragen!A1328</f>
        <v>L33</v>
      </c>
      <c r="O1328" s="16">
        <f>Eintragen!B1328</f>
        <v>29501032</v>
      </c>
      <c r="P1328" s="16">
        <f>Eintragen!D1328</f>
        <v>42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BU3</v>
      </c>
      <c r="B1329" s="12">
        <f>Eintragen!C1329</f>
        <v>94.4</v>
      </c>
      <c r="C1329" s="13">
        <f>Tabelle1[[#This Row],[Datum]]</f>
        <v>44494</v>
      </c>
      <c r="D1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9" s="14" t="str">
        <f>IFERROR(VLOOKUP(Tabelle3[[#This Row],[Artikelnr.]],Artikel!A:C,3,FALSE),Tabelle3[[#This Row],[Artikelnr.]])</f>
        <v>-</v>
      </c>
      <c r="F1329" s="14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 t="shared" si="80"/>
        <v>43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L33</v>
      </c>
      <c r="O1329" s="16" t="str">
        <f>Eintragen!B1329</f>
        <v>-</v>
      </c>
      <c r="P1329" s="16">
        <f>Eintragen!D1329</f>
        <v>30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BU4</v>
      </c>
      <c r="B1330" s="12">
        <f>Eintragen!C1330</f>
        <v>15</v>
      </c>
      <c r="C1330" s="13">
        <f>Tabelle1[[#This Row],[Datum]]</f>
        <v>44494</v>
      </c>
      <c r="D1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0" s="14" t="str">
        <f>IFERROR(VLOOKUP(Tabelle3[[#This Row],[Artikelnr.]],Artikel!A:C,3,FALSE),Tabelle3[[#This Row],[Artikelnr.]])</f>
        <v>-</v>
      </c>
      <c r="F1330" s="14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 t="shared" si="80"/>
        <v>43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Bu4</v>
      </c>
      <c r="O1330" s="16" t="str">
        <f>Eintragen!B1330</f>
        <v>-</v>
      </c>
      <c r="P1330" s="16">
        <f>Eintragen!D1330</f>
        <v>30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BU3</v>
      </c>
      <c r="B1331" s="12">
        <f>Eintragen!C1331</f>
        <v>44</v>
      </c>
      <c r="C1331" s="13">
        <f>Tabelle1[[#This Row],[Datum]]</f>
        <v>44494</v>
      </c>
      <c r="D1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1" s="14" t="str">
        <f>IFERROR(VLOOKUP(Tabelle3[[#This Row],[Artikelnr.]],Artikel!A:C,3,FALSE),Tabelle3[[#This Row],[Artikelnr.]])</f>
        <v>-</v>
      </c>
      <c r="F1331" s="14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Maschinenabfall</v>
      </c>
      <c r="H1331" s="11" t="str">
        <f>IF(ISBLANK(Tabelle1[[#This Row],[noch genauer]]),"-",Tabelle1[[#This Row],[noch genauer]])</f>
        <v>-</v>
      </c>
      <c r="I1331" s="14">
        <f t="shared" si="80"/>
        <v>43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Spezialitäten</v>
      </c>
      <c r="O1331" s="16" t="str">
        <f>Eintragen!B1331</f>
        <v>-</v>
      </c>
      <c r="P1331" s="16">
        <f>Eintragen!D1331</f>
        <v>30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BU1</v>
      </c>
      <c r="B1332" s="12">
        <f>Eintragen!C1332</f>
        <v>345</v>
      </c>
      <c r="C1332" s="13">
        <f>Tabelle1[[#This Row],[Datum]]</f>
        <v>44494</v>
      </c>
      <c r="D1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2" s="14" t="str">
        <f>IFERROR(VLOOKUP(Tabelle3[[#This Row],[Artikelnr.]],Artikel!A:C,3,FALSE),Tabelle3[[#This Row],[Artikelnr.]])</f>
        <v>-</v>
      </c>
      <c r="F1332" s="14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Reinigung</v>
      </c>
      <c r="H1332" s="11" t="str">
        <f>IF(ISBLANK(Tabelle1[[#This Row],[noch genauer]]),"-",Tabelle1[[#This Row],[noch genauer]])</f>
        <v>-</v>
      </c>
      <c r="I1332" s="14">
        <f t="shared" si="80"/>
        <v>43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Schmelze</v>
      </c>
      <c r="O1332" s="16" t="str">
        <f>Eintragen!B1332</f>
        <v>-</v>
      </c>
      <c r="P1332" s="16">
        <f>Eintragen!D1332</f>
        <v>10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BU2</v>
      </c>
      <c r="B1333" s="12">
        <f>Eintragen!C1333</f>
        <v>79</v>
      </c>
      <c r="C1333" s="13">
        <f>Tabelle1[[#This Row],[Datum]]</f>
        <v>44494</v>
      </c>
      <c r="D1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3" s="14" t="str">
        <f>IFERROR(VLOOKUP(Tabelle3[[#This Row],[Artikelnr.]],Artikel!A:C,3,FALSE),Tabelle3[[#This Row],[Artikelnr.]])</f>
        <v>-</v>
      </c>
      <c r="F1333" s="14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0"/>
        <v>43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BU2</v>
      </c>
      <c r="O1333" s="16" t="str">
        <f>Eintragen!B1333</f>
        <v>-</v>
      </c>
      <c r="P1333" s="16">
        <f>Eintragen!D1333</f>
        <v>30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11.2</v>
      </c>
      <c r="C1334" s="13">
        <f>Tabelle1[[#This Row],[Datum]]</f>
        <v>44494</v>
      </c>
      <c r="D1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4" s="14" t="str">
        <f>IFERROR(VLOOKUP(Tabelle3[[#This Row],[Artikelnr.]],Artikel!A:C,3,FALSE),Tabelle3[[#This Row],[Artikelnr.]])</f>
        <v>ABS Bergkräuterkäse 50%</v>
      </c>
      <c r="F1334" s="14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Schimmel</v>
      </c>
      <c r="H1334" s="11" t="str">
        <f>IF(ISBLANK(Tabelle1[[#This Row],[noch genauer]]),"-",Tabelle1[[#This Row],[noch genauer]])</f>
        <v>-</v>
      </c>
      <c r="I1334" s="14">
        <f t="shared" si="80"/>
        <v>43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>
        <f>IFERROR(VLOOKUP(Tabelle3[[#This Row],[Artikelnr.]],Kennzahlen!S:U,3,FALSE)*Tabelle3[[#This Row],[Menge]],"0")</f>
        <v>11.2</v>
      </c>
      <c r="N1334" s="14" t="str">
        <f>Eintragen!A1334</f>
        <v>L33</v>
      </c>
      <c r="O1334" s="16">
        <f>Eintragen!B1334</f>
        <v>29501000</v>
      </c>
      <c r="P1334" s="16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26.2</v>
      </c>
      <c r="C1335" s="13">
        <f>Tabelle1[[#This Row],[Datum]]</f>
        <v>44494</v>
      </c>
      <c r="D1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5" s="14" t="str">
        <f>IFERROR(VLOOKUP(Tabelle3[[#This Row],[Artikelnr.]],Artikel!A:C,3,FALSE),Tabelle3[[#This Row],[Artikelnr.]])</f>
        <v>-</v>
      </c>
      <c r="F1335" s="14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0"/>
        <v>43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L35</v>
      </c>
      <c r="O1335" s="16" t="str">
        <f>Eintragen!B1335</f>
        <v>-</v>
      </c>
      <c r="P1335" s="16">
        <f>Eintragen!D1335</f>
        <v>30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188</v>
      </c>
      <c r="C1336" s="13">
        <f>Tabelle1[[#This Row],[Datum]]</f>
        <v>44494</v>
      </c>
      <c r="D1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6" s="14" t="str">
        <f>IFERROR(VLOOKUP(Tabelle3[[#This Row],[Artikelnr.]],Artikel!A:C,3,FALSE),Tabelle3[[#This Row],[Artikelnr.]])</f>
        <v>VOS GRW-SCHI-NAT-VAKU</v>
      </c>
      <c r="F1336" s="14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 t="shared" si="80"/>
        <v>43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>
        <f>IFERROR(VLOOKUP(Tabelle3[[#This Row],[Artikelnr.]],Kennzahlen!S:U,3,FALSE)*Tabelle3[[#This Row],[Menge]],"0")</f>
        <v>96.632000000000005</v>
      </c>
      <c r="N1336" s="14" t="str">
        <f>Eintragen!A1336</f>
        <v>BU3</v>
      </c>
      <c r="O1336" s="16">
        <f>Eintragen!B1336</f>
        <v>49500204</v>
      </c>
      <c r="P1336" s="16">
        <f>Eintragen!D1336</f>
        <v>12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BU3</v>
      </c>
      <c r="B1337" s="12">
        <f>Eintragen!C1337</f>
        <v>309</v>
      </c>
      <c r="C1337" s="13">
        <f>Tabelle1[[#This Row],[Datum]]</f>
        <v>44494</v>
      </c>
      <c r="D1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7" s="14" t="str">
        <f>IFERROR(VLOOKUP(Tabelle3[[#This Row],[Artikelnr.]],Artikel!A:C,3,FALSE),Tabelle3[[#This Row],[Artikelnr.]])</f>
        <v>VOS Räucher Natur Natri</v>
      </c>
      <c r="F1337" s="14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 t="shared" si="80"/>
        <v>43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>
        <f>IFERROR(VLOOKUP(Tabelle3[[#This Row],[Artikelnr.]],Kennzahlen!S:U,3,FALSE)*Tabelle3[[#This Row],[Menge]],"0")</f>
        <v>154.5</v>
      </c>
      <c r="N1337" s="14" t="str">
        <f>Eintragen!A1337</f>
        <v>BU3</v>
      </c>
      <c r="O1337" s="16">
        <f>Eintragen!B1337</f>
        <v>29500498</v>
      </c>
      <c r="P1337" s="16">
        <f>Eintragen!D1337</f>
        <v>12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BU3</v>
      </c>
      <c r="B1338" s="12">
        <f>Eintragen!C1338</f>
        <v>321</v>
      </c>
      <c r="C1338" s="13">
        <f>Tabelle1[[#This Row],[Datum]]</f>
        <v>44494</v>
      </c>
      <c r="D1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8" s="14" t="str">
        <f>IFERROR(VLOOKUP(Tabelle3[[#This Row],[Artikelnr.]],Artikel!A:C,3,FALSE),Tabelle3[[#This Row],[Artikelnr.]])</f>
        <v>VOS Räucher Natur Natri</v>
      </c>
      <c r="F1338" s="14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 t="shared" si="80"/>
        <v>43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>
        <f>IFERROR(VLOOKUP(Tabelle3[[#This Row],[Artikelnr.]],Kennzahlen!S:U,3,FALSE)*Tabelle3[[#This Row],[Menge]],"0")</f>
        <v>160.5</v>
      </c>
      <c r="N1338" s="14" t="str">
        <f>Eintragen!A1338</f>
        <v>BU3</v>
      </c>
      <c r="O1338" s="16">
        <f>Eintragen!B1338</f>
        <v>29500498</v>
      </c>
      <c r="P1338" s="16">
        <f>Eintragen!D1338</f>
        <v>12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BU3</v>
      </c>
      <c r="B1339" s="12">
        <f>Eintragen!C1339</f>
        <v>245</v>
      </c>
      <c r="C1339" s="13">
        <f>Tabelle1[[#This Row],[Datum]]</f>
        <v>44494</v>
      </c>
      <c r="D1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9" s="14" t="str">
        <f>IFERROR(VLOOKUP(Tabelle3[[#This Row],[Artikelnr.]],Artikel!A:C,3,FALSE),Tabelle3[[#This Row],[Artikelnr.]])</f>
        <v>VOS Würste Jalapeno nat</v>
      </c>
      <c r="F1339" s="14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Schimmel</v>
      </c>
      <c r="H1339" s="11" t="str">
        <f>IF(ISBLANK(Tabelle1[[#This Row],[noch genauer]]),"-",Tabelle1[[#This Row],[noch genauer]])</f>
        <v>-</v>
      </c>
      <c r="I1339" s="14">
        <f t="shared" si="80"/>
        <v>43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>
        <f>IFERROR(VLOOKUP(Tabelle3[[#This Row],[Artikelnr.]],Kennzahlen!S:U,3,FALSE)*Tabelle3[[#This Row],[Menge]],"0")</f>
        <v>122.5</v>
      </c>
      <c r="N1339" s="14" t="str">
        <f>Eintragen!A1339</f>
        <v>BU3</v>
      </c>
      <c r="O1339" s="16">
        <f>Eintragen!B1339</f>
        <v>29500606</v>
      </c>
      <c r="P1339" s="16">
        <f>Eintragen!D1339</f>
        <v>12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customHeight="1" x14ac:dyDescent="0.25">
      <c r="A1340" s="11" t="str">
        <f>VLOOKUP(N1340,'Linien - BU'!A:B,2,FALSE)</f>
        <v>BU1</v>
      </c>
      <c r="B1340" s="12">
        <f>Eintragen!C1340</f>
        <v>101.8</v>
      </c>
      <c r="C1340" s="13">
        <f>Tabelle1[[#This Row],[Datum]]</f>
        <v>44494</v>
      </c>
      <c r="D1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40" s="14" t="str">
        <f>IFERROR(VLOOKUP(Tabelle3[[#This Row],[Artikelnr.]],Artikel!A:C,3,FALSE),Tabelle3[[#This Row],[Artikelnr.]])</f>
        <v>VOS mit Lachskonzentrat</v>
      </c>
      <c r="F1340" s="14" t="str">
        <f>VLOOKUP(Eintragen!D1340,'Liste Gründe'!A:D,2,FALSE)</f>
        <v>Schimmel</v>
      </c>
      <c r="G1340" s="13" t="str">
        <f>IF(ISBLANK(Eintragen!F1340),VLOOKUP(Tabelle3[[#This Row],[Grund Ziffer]],'Liste Gründe'!A:D,3,FALSE),Eintragen!F1340)</f>
        <v>nicht vakuumiert von Schmelze</v>
      </c>
      <c r="H1340" s="11" t="str">
        <f>IF(ISBLANK(Tabelle1[[#This Row],[noch genauer]]),"-",Tabelle1[[#This Row],[noch genauer]])</f>
        <v>-</v>
      </c>
      <c r="I1340" s="14">
        <f t="shared" si="80"/>
        <v>43</v>
      </c>
      <c r="J1340" s="11" t="str">
        <f t="shared" si="81"/>
        <v>Produkte</v>
      </c>
      <c r="K1340" s="11" t="str">
        <f t="shared" si="82"/>
        <v>BUs</v>
      </c>
      <c r="L1340" s="11" t="str">
        <f t="shared" si="83"/>
        <v>Symptome</v>
      </c>
      <c r="M1340" s="11">
        <f>IFERROR(VLOOKUP(Tabelle3[[#This Row],[Artikelnr.]],Kennzahlen!S:U,3,FALSE)*Tabelle3[[#This Row],[Menge]],"0")</f>
        <v>50.9</v>
      </c>
      <c r="N1340" s="14" t="str">
        <f>Eintragen!A1340</f>
        <v>schmelze</v>
      </c>
      <c r="O1340" s="16">
        <f>Eintragen!B1340</f>
        <v>29500532</v>
      </c>
      <c r="P1340" s="16">
        <f>Eintragen!D1340</f>
        <v>12</v>
      </c>
      <c r="Q1340"/>
      <c r="R1340" s="3"/>
      <c r="S1340" s="51"/>
      <c r="W1340" s="3"/>
      <c r="X1340" s="51"/>
      <c r="Y1340" s="51"/>
      <c r="AA1340" s="3"/>
      <c r="AC1340" s="51"/>
      <c r="AD1340" s="3"/>
      <c r="AE1340" s="3"/>
      <c r="AG1340" s="51"/>
      <c r="AH1340" s="51"/>
    </row>
  </sheetData>
  <phoneticPr fontId="19" type="noConversion"/>
  <conditionalFormatting sqref="B162:B973">
    <cfRule type="top10" dxfId="53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B216" sqref="B216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x14ac:dyDescent="0.25">
      <c r="A2" t="s">
        <v>44</v>
      </c>
      <c r="B2" t="s">
        <v>15155</v>
      </c>
      <c r="E2" s="24"/>
    </row>
    <row r="3" spans="1:5" x14ac:dyDescent="0.25">
      <c r="A3" t="s">
        <v>65</v>
      </c>
      <c r="B3" t="s">
        <v>15155</v>
      </c>
      <c r="E3" s="23"/>
    </row>
    <row r="4" spans="1:5" x14ac:dyDescent="0.25">
      <c r="A4" t="s">
        <v>78</v>
      </c>
      <c r="B4" t="s">
        <v>15155</v>
      </c>
      <c r="E4" s="24"/>
    </row>
    <row r="5" spans="1:5" x14ac:dyDescent="0.25">
      <c r="A5" t="s">
        <v>92</v>
      </c>
      <c r="B5" t="s">
        <v>15155</v>
      </c>
      <c r="E5" s="23"/>
    </row>
    <row r="6" spans="1:5" x14ac:dyDescent="0.25">
      <c r="A6" t="s">
        <v>110</v>
      </c>
      <c r="B6" t="s">
        <v>15155</v>
      </c>
      <c r="E6" s="24"/>
    </row>
    <row r="7" spans="1:5" x14ac:dyDescent="0.25">
      <c r="A7" t="s">
        <v>114</v>
      </c>
      <c r="B7" t="s">
        <v>15155</v>
      </c>
      <c r="E7" s="23"/>
    </row>
    <row r="8" spans="1:5" x14ac:dyDescent="0.25">
      <c r="A8" t="s">
        <v>137</v>
      </c>
      <c r="B8" t="s">
        <v>15155</v>
      </c>
      <c r="E8" s="24"/>
    </row>
    <row r="9" spans="1:5" x14ac:dyDescent="0.25">
      <c r="A9" t="s">
        <v>144</v>
      </c>
      <c r="B9" t="s">
        <v>15155</v>
      </c>
      <c r="E9" s="23"/>
    </row>
    <row r="10" spans="1:5" x14ac:dyDescent="0.25">
      <c r="A10" t="s">
        <v>147</v>
      </c>
      <c r="B10" t="s">
        <v>15155</v>
      </c>
      <c r="E10" s="24"/>
    </row>
    <row r="11" spans="1:5" x14ac:dyDescent="0.25">
      <c r="A11" t="s">
        <v>150</v>
      </c>
      <c r="B11" t="s">
        <v>15155</v>
      </c>
      <c r="E11" s="23"/>
    </row>
    <row r="12" spans="1:5" x14ac:dyDescent="0.25">
      <c r="A12" t="s">
        <v>152</v>
      </c>
      <c r="B12" t="s">
        <v>15155</v>
      </c>
      <c r="E12" s="24"/>
    </row>
    <row r="13" spans="1:5" x14ac:dyDescent="0.25">
      <c r="A13" t="s">
        <v>153</v>
      </c>
      <c r="B13" t="s">
        <v>15155</v>
      </c>
      <c r="E13" s="23"/>
    </row>
    <row r="14" spans="1:5" x14ac:dyDescent="0.25">
      <c r="A14" t="s">
        <v>154</v>
      </c>
      <c r="B14" t="s">
        <v>15155</v>
      </c>
      <c r="E14" s="24"/>
    </row>
    <row r="15" spans="1:5" x14ac:dyDescent="0.25">
      <c r="A15" t="s">
        <v>156</v>
      </c>
      <c r="B15" t="s">
        <v>15155</v>
      </c>
      <c r="E15" s="23"/>
    </row>
    <row r="16" spans="1:5" x14ac:dyDescent="0.25">
      <c r="A16" t="s">
        <v>157</v>
      </c>
      <c r="B16" t="s">
        <v>15155</v>
      </c>
      <c r="E16" s="24"/>
    </row>
    <row r="17" spans="1:5" x14ac:dyDescent="0.25">
      <c r="A17" t="s">
        <v>158</v>
      </c>
      <c r="B17" t="s">
        <v>15155</v>
      </c>
      <c r="E17" s="23"/>
    </row>
    <row r="18" spans="1:5" x14ac:dyDescent="0.25">
      <c r="A18" t="s">
        <v>159</v>
      </c>
      <c r="B18" t="s">
        <v>15155</v>
      </c>
      <c r="E18" s="24"/>
    </row>
    <row r="19" spans="1:5" x14ac:dyDescent="0.25">
      <c r="A19" t="s">
        <v>161</v>
      </c>
      <c r="B19" t="s">
        <v>15155</v>
      </c>
      <c r="E19" s="23"/>
    </row>
    <row r="20" spans="1:5" x14ac:dyDescent="0.25">
      <c r="A20" t="s">
        <v>162</v>
      </c>
      <c r="B20" t="s">
        <v>15155</v>
      </c>
      <c r="E20" s="24"/>
    </row>
    <row r="21" spans="1:5" x14ac:dyDescent="0.25">
      <c r="A21" t="s">
        <v>163</v>
      </c>
      <c r="B21" t="s">
        <v>15155</v>
      </c>
      <c r="E21" s="23"/>
    </row>
    <row r="22" spans="1:5" x14ac:dyDescent="0.25">
      <c r="A22" t="s">
        <v>164</v>
      </c>
      <c r="B22" t="s">
        <v>15155</v>
      </c>
      <c r="E22" s="24"/>
    </row>
    <row r="23" spans="1:5" x14ac:dyDescent="0.25">
      <c r="A23" t="s">
        <v>165</v>
      </c>
      <c r="B23" t="s">
        <v>15155</v>
      </c>
      <c r="E23" s="23"/>
    </row>
    <row r="24" spans="1:5" x14ac:dyDescent="0.25">
      <c r="A24" t="s">
        <v>166</v>
      </c>
      <c r="B24" t="s">
        <v>15155</v>
      </c>
      <c r="E24" s="24"/>
    </row>
    <row r="25" spans="1:5" x14ac:dyDescent="0.25">
      <c r="A25" t="s">
        <v>167</v>
      </c>
      <c r="B25" t="s">
        <v>15155</v>
      </c>
      <c r="E25" s="23"/>
    </row>
    <row r="26" spans="1:5" x14ac:dyDescent="0.25">
      <c r="A26" t="s">
        <v>174</v>
      </c>
      <c r="B26" t="s">
        <v>15155</v>
      </c>
      <c r="E26" s="24"/>
    </row>
    <row r="27" spans="1:5" x14ac:dyDescent="0.25">
      <c r="A27" t="s">
        <v>180</v>
      </c>
      <c r="B27" t="s">
        <v>15155</v>
      </c>
      <c r="E27" s="23"/>
    </row>
    <row r="28" spans="1:5" x14ac:dyDescent="0.25">
      <c r="A28" t="s">
        <v>191</v>
      </c>
      <c r="B28" t="s">
        <v>15155</v>
      </c>
      <c r="E28" s="24"/>
    </row>
    <row r="29" spans="1:5" x14ac:dyDescent="0.25">
      <c r="A29" t="s">
        <v>201</v>
      </c>
      <c r="B29" t="s">
        <v>15155</v>
      </c>
      <c r="E29" s="23"/>
    </row>
    <row r="30" spans="1:5" x14ac:dyDescent="0.25">
      <c r="A30" t="s">
        <v>211</v>
      </c>
      <c r="B30" t="s">
        <v>15155</v>
      </c>
      <c r="E30" s="24"/>
    </row>
    <row r="31" spans="1:5" x14ac:dyDescent="0.25">
      <c r="A31" t="s">
        <v>212</v>
      </c>
      <c r="B31" t="s">
        <v>15155</v>
      </c>
      <c r="E31" s="24"/>
    </row>
    <row r="32" spans="1:5" x14ac:dyDescent="0.25">
      <c r="A32" t="s">
        <v>213</v>
      </c>
      <c r="B32" t="s">
        <v>15155</v>
      </c>
      <c r="E32" s="23"/>
    </row>
    <row r="33" spans="1:5" x14ac:dyDescent="0.25">
      <c r="A33" t="s">
        <v>223</v>
      </c>
      <c r="B33" t="s">
        <v>15155</v>
      </c>
      <c r="E33" s="24"/>
    </row>
    <row r="34" spans="1:5" x14ac:dyDescent="0.25">
      <c r="A34" t="s">
        <v>271</v>
      </c>
      <c r="B34" t="s">
        <v>15155</v>
      </c>
      <c r="E34" s="23"/>
    </row>
    <row r="35" spans="1:5" x14ac:dyDescent="0.25">
      <c r="A35" t="s">
        <v>224</v>
      </c>
      <c r="B35" t="s">
        <v>15155</v>
      </c>
      <c r="E35" s="24"/>
    </row>
    <row r="36" spans="1:5" x14ac:dyDescent="0.25">
      <c r="A36" t="s">
        <v>230</v>
      </c>
      <c r="B36" t="s">
        <v>15155</v>
      </c>
      <c r="E36" s="23"/>
    </row>
    <row r="37" spans="1:5" x14ac:dyDescent="0.25">
      <c r="A37" t="s">
        <v>231</v>
      </c>
      <c r="B37" t="s">
        <v>15155</v>
      </c>
      <c r="E37" s="24"/>
    </row>
    <row r="38" spans="1:5" x14ac:dyDescent="0.25">
      <c r="A38" t="s">
        <v>232</v>
      </c>
      <c r="B38" t="s">
        <v>15155</v>
      </c>
      <c r="E38" s="23"/>
    </row>
    <row r="39" spans="1:5" x14ac:dyDescent="0.25">
      <c r="A39" t="s">
        <v>233</v>
      </c>
      <c r="B39" t="s">
        <v>15155</v>
      </c>
      <c r="E39" s="24"/>
    </row>
    <row r="40" spans="1:5" x14ac:dyDescent="0.25">
      <c r="A40" t="s">
        <v>234</v>
      </c>
      <c r="B40" t="s">
        <v>15155</v>
      </c>
      <c r="E40" s="23"/>
    </row>
    <row r="41" spans="1:5" x14ac:dyDescent="0.25">
      <c r="A41" t="s">
        <v>235</v>
      </c>
      <c r="B41" t="s">
        <v>15155</v>
      </c>
      <c r="E41" s="24"/>
    </row>
    <row r="42" spans="1:5" x14ac:dyDescent="0.25">
      <c r="A42" t="s">
        <v>247</v>
      </c>
      <c r="B42" t="s">
        <v>15155</v>
      </c>
      <c r="E42" s="23"/>
    </row>
    <row r="43" spans="1:5" x14ac:dyDescent="0.25">
      <c r="A43" t="s">
        <v>253</v>
      </c>
      <c r="B43" t="s">
        <v>15155</v>
      </c>
      <c r="E43" s="24"/>
    </row>
    <row r="44" spans="1:5" x14ac:dyDescent="0.25">
      <c r="A44" t="s">
        <v>283</v>
      </c>
      <c r="B44" t="s">
        <v>15155</v>
      </c>
      <c r="E44" s="23"/>
    </row>
    <row r="45" spans="1:5" x14ac:dyDescent="0.25">
      <c r="A45" t="s">
        <v>289</v>
      </c>
      <c r="B45" t="s">
        <v>15155</v>
      </c>
      <c r="E45" s="24"/>
    </row>
    <row r="46" spans="1:5" x14ac:dyDescent="0.25">
      <c r="A46" t="s">
        <v>291</v>
      </c>
      <c r="B46" t="s">
        <v>15155</v>
      </c>
      <c r="E46" s="23"/>
    </row>
    <row r="47" spans="1:5" x14ac:dyDescent="0.25">
      <c r="A47" t="s">
        <v>296</v>
      </c>
      <c r="B47" t="s">
        <v>15155</v>
      </c>
      <c r="E47" s="24"/>
    </row>
    <row r="48" spans="1:5" x14ac:dyDescent="0.25">
      <c r="A48" t="s">
        <v>304</v>
      </c>
      <c r="B48" t="s">
        <v>15155</v>
      </c>
      <c r="E48" s="23"/>
    </row>
    <row r="49" spans="1:5" x14ac:dyDescent="0.25">
      <c r="A49" t="s">
        <v>319</v>
      </c>
      <c r="B49" t="s">
        <v>15155</v>
      </c>
      <c r="E49" s="24"/>
    </row>
    <row r="50" spans="1:5" x14ac:dyDescent="0.25">
      <c r="A50" t="s">
        <v>322</v>
      </c>
      <c r="B50" t="s">
        <v>15155</v>
      </c>
      <c r="E50" s="23"/>
    </row>
    <row r="51" spans="1:5" x14ac:dyDescent="0.25">
      <c r="A51" t="s">
        <v>325</v>
      </c>
      <c r="B51" t="s">
        <v>15155</v>
      </c>
      <c r="E51" s="24"/>
    </row>
    <row r="52" spans="1:5" x14ac:dyDescent="0.25">
      <c r="A52" t="s">
        <v>338</v>
      </c>
      <c r="B52" t="s">
        <v>15155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312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386</v>
      </c>
      <c r="B59" t="s">
        <v>75</v>
      </c>
      <c r="E59" s="24"/>
    </row>
    <row r="60" spans="1:5" x14ac:dyDescent="0.25">
      <c r="A60" t="s">
        <v>318</v>
      </c>
      <c r="B60" t="s">
        <v>75</v>
      </c>
      <c r="E60" s="23"/>
    </row>
    <row r="61" spans="1:5" x14ac:dyDescent="0.25">
      <c r="A61" t="s">
        <v>242</v>
      </c>
      <c r="B61" t="s">
        <v>387</v>
      </c>
      <c r="E61" s="24"/>
    </row>
    <row r="62" spans="1:5" x14ac:dyDescent="0.25">
      <c r="A62" t="s">
        <v>278</v>
      </c>
      <c r="B62" t="s">
        <v>387</v>
      </c>
      <c r="E62" s="23"/>
    </row>
    <row r="63" spans="1:5" x14ac:dyDescent="0.25">
      <c r="A63" t="s">
        <v>280</v>
      </c>
      <c r="B63" t="s">
        <v>387</v>
      </c>
      <c r="E63" s="24"/>
    </row>
    <row r="64" spans="1:5" x14ac:dyDescent="0.25">
      <c r="A64" t="s">
        <v>217</v>
      </c>
      <c r="B64" t="s">
        <v>387</v>
      </c>
      <c r="E64" s="23"/>
    </row>
    <row r="65" spans="1:5" x14ac:dyDescent="0.25">
      <c r="A65" t="s">
        <v>218</v>
      </c>
      <c r="B65" t="s">
        <v>387</v>
      </c>
      <c r="E65" s="24"/>
    </row>
    <row r="66" spans="1:5" x14ac:dyDescent="0.25">
      <c r="A66" t="s">
        <v>279</v>
      </c>
      <c r="B66" t="s">
        <v>387</v>
      </c>
      <c r="E66" s="23"/>
    </row>
    <row r="67" spans="1:5" x14ac:dyDescent="0.25">
      <c r="A67" t="s">
        <v>277</v>
      </c>
      <c r="B67" t="s">
        <v>387</v>
      </c>
      <c r="E67" s="24"/>
    </row>
    <row r="68" spans="1:5" x14ac:dyDescent="0.25">
      <c r="A68" t="s">
        <v>276</v>
      </c>
      <c r="B68" t="s">
        <v>387</v>
      </c>
      <c r="E68" s="23"/>
    </row>
    <row r="69" spans="1:5" x14ac:dyDescent="0.25">
      <c r="A69" t="s">
        <v>210</v>
      </c>
      <c r="B69" t="s">
        <v>387</v>
      </c>
      <c r="E69" s="24"/>
    </row>
    <row r="70" spans="1:5" x14ac:dyDescent="0.25">
      <c r="A70" t="s">
        <v>199</v>
      </c>
      <c r="B70" t="s">
        <v>387</v>
      </c>
      <c r="E70" s="23"/>
    </row>
    <row r="71" spans="1:5" x14ac:dyDescent="0.25">
      <c r="A71" t="s">
        <v>262</v>
      </c>
      <c r="B71" t="s">
        <v>388</v>
      </c>
      <c r="E71" s="24"/>
    </row>
    <row r="72" spans="1:5" x14ac:dyDescent="0.25">
      <c r="A72" t="s">
        <v>186</v>
      </c>
      <c r="B72" t="s">
        <v>388</v>
      </c>
      <c r="E72" s="23"/>
    </row>
    <row r="73" spans="1:5" x14ac:dyDescent="0.25">
      <c r="A73" t="s">
        <v>332</v>
      </c>
      <c r="B73" t="s">
        <v>388</v>
      </c>
      <c r="E73" s="24"/>
    </row>
    <row r="74" spans="1:5" x14ac:dyDescent="0.25">
      <c r="A74" t="s">
        <v>249</v>
      </c>
      <c r="B74" t="s">
        <v>388</v>
      </c>
      <c r="E74" s="23"/>
    </row>
    <row r="75" spans="1:5" x14ac:dyDescent="0.25">
      <c r="A75" t="s">
        <v>204</v>
      </c>
      <c r="B75" t="s">
        <v>388</v>
      </c>
      <c r="E75" s="24"/>
    </row>
    <row r="76" spans="1:5" x14ac:dyDescent="0.25">
      <c r="A76" t="s">
        <v>207</v>
      </c>
      <c r="B76" t="s">
        <v>388</v>
      </c>
      <c r="E76" s="23"/>
    </row>
    <row r="77" spans="1:5" x14ac:dyDescent="0.25">
      <c r="A77" t="s">
        <v>258</v>
      </c>
      <c r="B77" t="s">
        <v>389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309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346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387</v>
      </c>
    </row>
    <row r="92" spans="1:5" x14ac:dyDescent="0.25">
      <c r="A92" t="s">
        <v>336</v>
      </c>
      <c r="B92" t="s">
        <v>10</v>
      </c>
    </row>
    <row r="93" spans="1:5" x14ac:dyDescent="0.25">
      <c r="A93" t="s">
        <v>330</v>
      </c>
      <c r="B93" t="s">
        <v>10</v>
      </c>
    </row>
    <row r="94" spans="1:5" x14ac:dyDescent="0.25">
      <c r="A94" t="s">
        <v>206</v>
      </c>
      <c r="B94" t="s">
        <v>390</v>
      </c>
    </row>
    <row r="95" spans="1:5" x14ac:dyDescent="0.25">
      <c r="A95" t="s">
        <v>214</v>
      </c>
      <c r="B95" t="s">
        <v>390</v>
      </c>
    </row>
    <row r="96" spans="1:5" x14ac:dyDescent="0.25">
      <c r="A96" t="s">
        <v>64</v>
      </c>
      <c r="B96" t="s">
        <v>391</v>
      </c>
    </row>
    <row r="97" spans="1:2" x14ac:dyDescent="0.25">
      <c r="A97" t="s">
        <v>239</v>
      </c>
      <c r="B97" t="s">
        <v>391</v>
      </c>
    </row>
    <row r="98" spans="1:2" x14ac:dyDescent="0.25">
      <c r="A98" t="s">
        <v>341</v>
      </c>
      <c r="B98" t="s">
        <v>391</v>
      </c>
    </row>
    <row r="99" spans="1:2" x14ac:dyDescent="0.25">
      <c r="A99" t="s">
        <v>172</v>
      </c>
      <c r="B99" t="s">
        <v>391</v>
      </c>
    </row>
    <row r="100" spans="1:2" x14ac:dyDescent="0.25">
      <c r="A100" t="s">
        <v>228</v>
      </c>
      <c r="B100" t="s">
        <v>391</v>
      </c>
    </row>
    <row r="101" spans="1:2" x14ac:dyDescent="0.25">
      <c r="A101" t="s">
        <v>290</v>
      </c>
      <c r="B101" t="s">
        <v>391</v>
      </c>
    </row>
    <row r="102" spans="1:2" x14ac:dyDescent="0.25">
      <c r="A102" t="s">
        <v>252</v>
      </c>
      <c r="B102" t="s">
        <v>387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327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344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373</v>
      </c>
      <c r="B128" t="s">
        <v>392</v>
      </c>
    </row>
    <row r="129" spans="1:2" x14ac:dyDescent="0.25">
      <c r="A129" t="s">
        <v>38</v>
      </c>
      <c r="B129" t="s">
        <v>392</v>
      </c>
    </row>
    <row r="130" spans="1:2" x14ac:dyDescent="0.25">
      <c r="A130" t="s">
        <v>42</v>
      </c>
      <c r="B130" t="s">
        <v>392</v>
      </c>
    </row>
    <row r="131" spans="1:2" x14ac:dyDescent="0.25">
      <c r="A131" t="s">
        <v>43</v>
      </c>
      <c r="B131" t="s">
        <v>392</v>
      </c>
    </row>
    <row r="132" spans="1:2" x14ac:dyDescent="0.25">
      <c r="A132" t="s">
        <v>48</v>
      </c>
      <c r="B132" t="s">
        <v>392</v>
      </c>
    </row>
    <row r="133" spans="1:2" x14ac:dyDescent="0.25">
      <c r="A133" t="s">
        <v>51</v>
      </c>
      <c r="B133" t="s">
        <v>392</v>
      </c>
    </row>
    <row r="134" spans="1:2" x14ac:dyDescent="0.25">
      <c r="A134" t="s">
        <v>53</v>
      </c>
      <c r="B134" t="s">
        <v>392</v>
      </c>
    </row>
    <row r="135" spans="1:2" x14ac:dyDescent="0.25">
      <c r="A135" t="s">
        <v>359</v>
      </c>
      <c r="B135" t="s">
        <v>392</v>
      </c>
    </row>
    <row r="136" spans="1:2" x14ac:dyDescent="0.25">
      <c r="A136" t="s">
        <v>69</v>
      </c>
      <c r="B136" t="s">
        <v>392</v>
      </c>
    </row>
    <row r="137" spans="1:2" x14ac:dyDescent="0.25">
      <c r="A137" t="s">
        <v>82</v>
      </c>
      <c r="B137" t="s">
        <v>392</v>
      </c>
    </row>
    <row r="138" spans="1:2" x14ac:dyDescent="0.25">
      <c r="A138" t="s">
        <v>96</v>
      </c>
      <c r="B138" t="s">
        <v>392</v>
      </c>
    </row>
    <row r="139" spans="1:2" x14ac:dyDescent="0.25">
      <c r="A139" t="s">
        <v>97</v>
      </c>
      <c r="B139" t="s">
        <v>392</v>
      </c>
    </row>
    <row r="140" spans="1:2" x14ac:dyDescent="0.25">
      <c r="A140" t="s">
        <v>98</v>
      </c>
      <c r="B140" t="s">
        <v>392</v>
      </c>
    </row>
    <row r="141" spans="1:2" x14ac:dyDescent="0.25">
      <c r="A141" t="s">
        <v>99</v>
      </c>
      <c r="B141" t="s">
        <v>392</v>
      </c>
    </row>
    <row r="142" spans="1:2" x14ac:dyDescent="0.25">
      <c r="A142" t="s">
        <v>100</v>
      </c>
      <c r="B142" t="s">
        <v>392</v>
      </c>
    </row>
    <row r="143" spans="1:2" x14ac:dyDescent="0.25">
      <c r="A143" t="s">
        <v>102</v>
      </c>
      <c r="B143" t="s">
        <v>392</v>
      </c>
    </row>
    <row r="144" spans="1:2" x14ac:dyDescent="0.25">
      <c r="A144" t="s">
        <v>104</v>
      </c>
      <c r="B144" t="s">
        <v>392</v>
      </c>
    </row>
    <row r="145" spans="1:2" x14ac:dyDescent="0.25">
      <c r="A145" t="s">
        <v>105</v>
      </c>
      <c r="B145" t="s">
        <v>392</v>
      </c>
    </row>
    <row r="146" spans="1:2" x14ac:dyDescent="0.25">
      <c r="A146" t="s">
        <v>106</v>
      </c>
      <c r="B146" t="s">
        <v>392</v>
      </c>
    </row>
    <row r="147" spans="1:2" x14ac:dyDescent="0.25">
      <c r="A147" t="s">
        <v>107</v>
      </c>
      <c r="B147" t="s">
        <v>392</v>
      </c>
    </row>
    <row r="148" spans="1:2" x14ac:dyDescent="0.25">
      <c r="A148" t="s">
        <v>307</v>
      </c>
      <c r="B148" t="s">
        <v>392</v>
      </c>
    </row>
    <row r="149" spans="1:2" x14ac:dyDescent="0.25">
      <c r="A149" t="s">
        <v>121</v>
      </c>
      <c r="B149" t="s">
        <v>392</v>
      </c>
    </row>
    <row r="150" spans="1:2" x14ac:dyDescent="0.25">
      <c r="A150" t="s">
        <v>122</v>
      </c>
      <c r="B150" t="s">
        <v>392</v>
      </c>
    </row>
    <row r="151" spans="1:2" x14ac:dyDescent="0.25">
      <c r="A151" t="s">
        <v>124</v>
      </c>
      <c r="B151" t="s">
        <v>392</v>
      </c>
    </row>
    <row r="152" spans="1:2" x14ac:dyDescent="0.25">
      <c r="A152" t="s">
        <v>128</v>
      </c>
      <c r="B152" t="s">
        <v>392</v>
      </c>
    </row>
    <row r="153" spans="1:2" x14ac:dyDescent="0.25">
      <c r="A153" t="s">
        <v>132</v>
      </c>
      <c r="B153" t="s">
        <v>392</v>
      </c>
    </row>
    <row r="154" spans="1:2" x14ac:dyDescent="0.25">
      <c r="A154" t="s">
        <v>134</v>
      </c>
      <c r="B154" t="s">
        <v>392</v>
      </c>
    </row>
    <row r="155" spans="1:2" x14ac:dyDescent="0.25">
      <c r="A155" t="s">
        <v>136</v>
      </c>
      <c r="B155" t="s">
        <v>392</v>
      </c>
    </row>
    <row r="156" spans="1:2" x14ac:dyDescent="0.25">
      <c r="A156" t="s">
        <v>142</v>
      </c>
      <c r="B156" t="s">
        <v>392</v>
      </c>
    </row>
    <row r="157" spans="1:2" x14ac:dyDescent="0.25">
      <c r="A157" t="s">
        <v>169</v>
      </c>
      <c r="B157" t="s">
        <v>392</v>
      </c>
    </row>
    <row r="158" spans="1:2" x14ac:dyDescent="0.25">
      <c r="A158" t="s">
        <v>170</v>
      </c>
      <c r="B158" t="s">
        <v>392</v>
      </c>
    </row>
    <row r="159" spans="1:2" x14ac:dyDescent="0.25">
      <c r="A159" t="s">
        <v>171</v>
      </c>
      <c r="B159" t="s">
        <v>392</v>
      </c>
    </row>
    <row r="160" spans="1:2" x14ac:dyDescent="0.25">
      <c r="A160" t="s">
        <v>179</v>
      </c>
      <c r="B160" t="s">
        <v>392</v>
      </c>
    </row>
    <row r="161" spans="1:2" x14ac:dyDescent="0.25">
      <c r="A161" t="s">
        <v>182</v>
      </c>
      <c r="B161" t="s">
        <v>15150</v>
      </c>
    </row>
    <row r="162" spans="1:2" x14ac:dyDescent="0.25">
      <c r="A162" t="s">
        <v>183</v>
      </c>
      <c r="B162" t="s">
        <v>392</v>
      </c>
    </row>
    <row r="163" spans="1:2" x14ac:dyDescent="0.25">
      <c r="A163" t="s">
        <v>192</v>
      </c>
      <c r="B163" t="s">
        <v>392</v>
      </c>
    </row>
    <row r="164" spans="1:2" x14ac:dyDescent="0.25">
      <c r="A164" t="s">
        <v>195</v>
      </c>
      <c r="B164" t="s">
        <v>392</v>
      </c>
    </row>
    <row r="165" spans="1:2" x14ac:dyDescent="0.25">
      <c r="A165" t="s">
        <v>196</v>
      </c>
      <c r="B165" t="s">
        <v>392</v>
      </c>
    </row>
    <row r="166" spans="1:2" x14ac:dyDescent="0.25">
      <c r="A166" t="s">
        <v>216</v>
      </c>
      <c r="B166" t="s">
        <v>392</v>
      </c>
    </row>
    <row r="167" spans="1:2" x14ac:dyDescent="0.25">
      <c r="A167" t="s">
        <v>219</v>
      </c>
      <c r="B167" t="s">
        <v>392</v>
      </c>
    </row>
    <row r="168" spans="1:2" x14ac:dyDescent="0.25">
      <c r="A168" t="s">
        <v>227</v>
      </c>
      <c r="B168" t="s">
        <v>392</v>
      </c>
    </row>
    <row r="169" spans="1:2" x14ac:dyDescent="0.25">
      <c r="A169" t="s">
        <v>240</v>
      </c>
      <c r="B169" t="s">
        <v>392</v>
      </c>
    </row>
    <row r="170" spans="1:2" x14ac:dyDescent="0.25">
      <c r="A170" t="s">
        <v>241</v>
      </c>
      <c r="B170" t="s">
        <v>392</v>
      </c>
    </row>
    <row r="171" spans="1:2" x14ac:dyDescent="0.25">
      <c r="A171" t="s">
        <v>254</v>
      </c>
      <c r="B171" t="s">
        <v>392</v>
      </c>
    </row>
    <row r="172" spans="1:2" x14ac:dyDescent="0.25">
      <c r="A172" t="s">
        <v>255</v>
      </c>
      <c r="B172" t="s">
        <v>392</v>
      </c>
    </row>
    <row r="173" spans="1:2" x14ac:dyDescent="0.25">
      <c r="A173" t="s">
        <v>260</v>
      </c>
      <c r="B173" t="s">
        <v>392</v>
      </c>
    </row>
    <row r="174" spans="1:2" x14ac:dyDescent="0.25">
      <c r="A174" t="s">
        <v>264</v>
      </c>
      <c r="B174" t="s">
        <v>392</v>
      </c>
    </row>
    <row r="175" spans="1:2" x14ac:dyDescent="0.25">
      <c r="A175" t="s">
        <v>349</v>
      </c>
      <c r="B175" t="s">
        <v>392</v>
      </c>
    </row>
    <row r="176" spans="1:2" x14ac:dyDescent="0.25">
      <c r="A176" t="s">
        <v>265</v>
      </c>
      <c r="B176" t="s">
        <v>392</v>
      </c>
    </row>
    <row r="177" spans="1:2" x14ac:dyDescent="0.25">
      <c r="A177" t="s">
        <v>266</v>
      </c>
      <c r="B177" t="s">
        <v>392</v>
      </c>
    </row>
    <row r="178" spans="1:2" x14ac:dyDescent="0.25">
      <c r="A178" t="s">
        <v>267</v>
      </c>
      <c r="B178" t="s">
        <v>392</v>
      </c>
    </row>
    <row r="179" spans="1:2" x14ac:dyDescent="0.25">
      <c r="A179" t="s">
        <v>268</v>
      </c>
      <c r="B179" t="s">
        <v>392</v>
      </c>
    </row>
    <row r="180" spans="1:2" x14ac:dyDescent="0.25">
      <c r="A180" t="s">
        <v>269</v>
      </c>
      <c r="B180" t="s">
        <v>392</v>
      </c>
    </row>
    <row r="181" spans="1:2" x14ac:dyDescent="0.25">
      <c r="A181" t="s">
        <v>272</v>
      </c>
      <c r="B181" t="s">
        <v>392</v>
      </c>
    </row>
    <row r="182" spans="1:2" x14ac:dyDescent="0.25">
      <c r="A182" t="s">
        <v>281</v>
      </c>
      <c r="B182" t="s">
        <v>392</v>
      </c>
    </row>
    <row r="183" spans="1:2" x14ac:dyDescent="0.25">
      <c r="A183" t="s">
        <v>282</v>
      </c>
      <c r="B183" t="s">
        <v>392</v>
      </c>
    </row>
    <row r="184" spans="1:2" x14ac:dyDescent="0.25">
      <c r="A184" t="s">
        <v>285</v>
      </c>
      <c r="B184" t="s">
        <v>392</v>
      </c>
    </row>
    <row r="185" spans="1:2" x14ac:dyDescent="0.25">
      <c r="A185" t="s">
        <v>287</v>
      </c>
      <c r="B185" t="s">
        <v>392</v>
      </c>
    </row>
    <row r="186" spans="1:2" x14ac:dyDescent="0.25">
      <c r="A186" t="s">
        <v>292</v>
      </c>
      <c r="B186" t="s">
        <v>392</v>
      </c>
    </row>
    <row r="187" spans="1:2" x14ac:dyDescent="0.25">
      <c r="A187" t="s">
        <v>297</v>
      </c>
      <c r="B187" t="s">
        <v>392</v>
      </c>
    </row>
    <row r="188" spans="1:2" x14ac:dyDescent="0.25">
      <c r="A188" t="s">
        <v>300</v>
      </c>
      <c r="B188" t="s">
        <v>392</v>
      </c>
    </row>
    <row r="189" spans="1:2" x14ac:dyDescent="0.25">
      <c r="A189" t="s">
        <v>301</v>
      </c>
      <c r="B189" t="s">
        <v>392</v>
      </c>
    </row>
    <row r="190" spans="1:2" x14ac:dyDescent="0.25">
      <c r="A190" t="s">
        <v>303</v>
      </c>
      <c r="B190" t="s">
        <v>392</v>
      </c>
    </row>
    <row r="191" spans="1:2" x14ac:dyDescent="0.25">
      <c r="A191" t="s">
        <v>108</v>
      </c>
      <c r="B191" t="s">
        <v>392</v>
      </c>
    </row>
    <row r="192" spans="1:2" x14ac:dyDescent="0.25">
      <c r="A192" t="s">
        <v>340</v>
      </c>
      <c r="B192" t="s">
        <v>392</v>
      </c>
    </row>
    <row r="193" spans="1:2" x14ac:dyDescent="0.25">
      <c r="A193" t="s">
        <v>313</v>
      </c>
      <c r="B193" t="s">
        <v>392</v>
      </c>
    </row>
    <row r="194" spans="1:2" x14ac:dyDescent="0.25">
      <c r="A194" t="s">
        <v>314</v>
      </c>
      <c r="B194" t="s">
        <v>392</v>
      </c>
    </row>
    <row r="195" spans="1:2" x14ac:dyDescent="0.25">
      <c r="A195" t="s">
        <v>315</v>
      </c>
      <c r="B195" t="s">
        <v>392</v>
      </c>
    </row>
    <row r="196" spans="1:2" x14ac:dyDescent="0.25">
      <c r="A196" t="s">
        <v>316</v>
      </c>
      <c r="B196" t="s">
        <v>392</v>
      </c>
    </row>
    <row r="197" spans="1:2" x14ac:dyDescent="0.25">
      <c r="A197" t="s">
        <v>317</v>
      </c>
      <c r="B197" t="s">
        <v>392</v>
      </c>
    </row>
    <row r="198" spans="1:2" x14ac:dyDescent="0.25">
      <c r="A198" t="s">
        <v>320</v>
      </c>
      <c r="B198" t="s">
        <v>392</v>
      </c>
    </row>
    <row r="199" spans="1:2" x14ac:dyDescent="0.25">
      <c r="A199" t="s">
        <v>323</v>
      </c>
      <c r="B199" t="s">
        <v>392</v>
      </c>
    </row>
    <row r="200" spans="1:2" x14ac:dyDescent="0.25">
      <c r="A200" t="s">
        <v>324</v>
      </c>
      <c r="B200" t="s">
        <v>392</v>
      </c>
    </row>
    <row r="201" spans="1:2" x14ac:dyDescent="0.25">
      <c r="A201" t="s">
        <v>328</v>
      </c>
      <c r="B201" t="s">
        <v>392</v>
      </c>
    </row>
    <row r="202" spans="1:2" x14ac:dyDescent="0.25">
      <c r="A202" t="s">
        <v>333</v>
      </c>
      <c r="B202" t="s">
        <v>392</v>
      </c>
    </row>
    <row r="203" spans="1:2" x14ac:dyDescent="0.25">
      <c r="A203" t="s">
        <v>335</v>
      </c>
      <c r="B203" t="s">
        <v>392</v>
      </c>
    </row>
    <row r="204" spans="1:2" x14ac:dyDescent="0.25">
      <c r="A204" t="s">
        <v>337</v>
      </c>
      <c r="B204" t="s">
        <v>392</v>
      </c>
    </row>
    <row r="205" spans="1:2" x14ac:dyDescent="0.25">
      <c r="A205" t="s">
        <v>368</v>
      </c>
      <c r="B205" t="s">
        <v>392</v>
      </c>
    </row>
    <row r="206" spans="1:2" x14ac:dyDescent="0.25">
      <c r="A206" t="s">
        <v>339</v>
      </c>
      <c r="B206" t="s">
        <v>392</v>
      </c>
    </row>
    <row r="207" spans="1:2" x14ac:dyDescent="0.25">
      <c r="A207" t="s">
        <v>329</v>
      </c>
      <c r="B207" t="s">
        <v>392</v>
      </c>
    </row>
    <row r="208" spans="1:2" x14ac:dyDescent="0.25">
      <c r="A208" t="s">
        <v>54</v>
      </c>
      <c r="B208" t="s">
        <v>15150</v>
      </c>
    </row>
    <row r="209" spans="1:2" x14ac:dyDescent="0.25">
      <c r="A209" t="s">
        <v>347</v>
      </c>
      <c r="B209" t="s">
        <v>392</v>
      </c>
    </row>
    <row r="210" spans="1:2" x14ac:dyDescent="0.25">
      <c r="A210" t="s">
        <v>348</v>
      </c>
      <c r="B210" t="s">
        <v>392</v>
      </c>
    </row>
    <row r="211" spans="1:2" x14ac:dyDescent="0.25">
      <c r="A211" t="s">
        <v>326</v>
      </c>
      <c r="B211" t="s">
        <v>392</v>
      </c>
    </row>
    <row r="212" spans="1:2" x14ac:dyDescent="0.25">
      <c r="A212" t="s">
        <v>83</v>
      </c>
      <c r="B212" t="s">
        <v>393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354</v>
      </c>
      <c r="B215" t="s">
        <v>15155</v>
      </c>
    </row>
    <row r="216" spans="1:2" x14ac:dyDescent="0.25">
      <c r="A216" s="1" t="s">
        <v>355</v>
      </c>
      <c r="B216" t="s">
        <v>392</v>
      </c>
    </row>
    <row r="217" spans="1:2" x14ac:dyDescent="0.25">
      <c r="A217" s="1" t="s">
        <v>370</v>
      </c>
      <c r="B217" t="s">
        <v>392</v>
      </c>
    </row>
    <row r="218" spans="1:2" x14ac:dyDescent="0.25">
      <c r="A218" s="1" t="s">
        <v>374</v>
      </c>
      <c r="B218" t="s">
        <v>392</v>
      </c>
    </row>
    <row r="219" spans="1:2" x14ac:dyDescent="0.25">
      <c r="A219" s="1" t="s">
        <v>375</v>
      </c>
      <c r="B219" t="s">
        <v>15150</v>
      </c>
    </row>
    <row r="220" spans="1:2" x14ac:dyDescent="0.25">
      <c r="A220" s="1" t="s">
        <v>383</v>
      </c>
      <c r="B220" t="s">
        <v>392</v>
      </c>
    </row>
    <row r="221" spans="1:2" x14ac:dyDescent="0.25">
      <c r="A221" s="1" t="s">
        <v>358</v>
      </c>
      <c r="B221" t="s">
        <v>15155</v>
      </c>
    </row>
    <row r="222" spans="1:2" x14ac:dyDescent="0.25">
      <c r="A222" s="1" t="s">
        <v>365</v>
      </c>
      <c r="B222" t="s">
        <v>15155</v>
      </c>
    </row>
    <row r="223" spans="1:2" x14ac:dyDescent="0.25">
      <c r="A223" s="1" t="s">
        <v>372</v>
      </c>
      <c r="B223" t="s">
        <v>15155</v>
      </c>
    </row>
    <row r="224" spans="1:2" x14ac:dyDescent="0.25">
      <c r="A224" s="1" t="s">
        <v>35</v>
      </c>
      <c r="B224" t="s">
        <v>15155</v>
      </c>
    </row>
    <row r="225" spans="1:2" x14ac:dyDescent="0.25">
      <c r="A225" s="1" t="s">
        <v>367</v>
      </c>
      <c r="B225" t="s">
        <v>392</v>
      </c>
    </row>
    <row r="226" spans="1:2" x14ac:dyDescent="0.25">
      <c r="A226" s="1" t="s">
        <v>362</v>
      </c>
      <c r="B226" t="s">
        <v>387</v>
      </c>
    </row>
    <row r="227" spans="1:2" x14ac:dyDescent="0.25">
      <c r="A227" s="1" t="s">
        <v>363</v>
      </c>
      <c r="B227" t="s">
        <v>15155</v>
      </c>
    </row>
    <row r="228" spans="1:2" x14ac:dyDescent="0.25">
      <c r="A228" s="1" t="s">
        <v>369</v>
      </c>
      <c r="B228" t="s">
        <v>15155</v>
      </c>
    </row>
    <row r="229" spans="1:2" x14ac:dyDescent="0.25">
      <c r="A229" s="1" t="s">
        <v>382</v>
      </c>
      <c r="B229" t="s">
        <v>391</v>
      </c>
    </row>
    <row r="230" spans="1:2" x14ac:dyDescent="0.25">
      <c r="A230" s="1" t="s">
        <v>366</v>
      </c>
      <c r="B230" t="s">
        <v>387</v>
      </c>
    </row>
    <row r="231" spans="1:2" x14ac:dyDescent="0.25">
      <c r="A231" s="1" t="s">
        <v>361</v>
      </c>
      <c r="B231" t="s">
        <v>391</v>
      </c>
    </row>
    <row r="232" spans="1:2" x14ac:dyDescent="0.25">
      <c r="A232" s="1" t="s">
        <v>384</v>
      </c>
      <c r="B232" t="s">
        <v>392</v>
      </c>
    </row>
    <row r="233" spans="1:2" x14ac:dyDescent="0.25">
      <c r="A233" t="s">
        <v>352</v>
      </c>
      <c r="B233" t="s">
        <v>15155</v>
      </c>
    </row>
    <row r="234" spans="1:2" x14ac:dyDescent="0.25">
      <c r="A234" t="s">
        <v>364</v>
      </c>
      <c r="B234" t="s">
        <v>15155</v>
      </c>
    </row>
    <row r="235" spans="1:2" x14ac:dyDescent="0.25">
      <c r="A235" t="s">
        <v>15128</v>
      </c>
      <c r="B235" t="s">
        <v>15155</v>
      </c>
    </row>
    <row r="236" spans="1:2" x14ac:dyDescent="0.25">
      <c r="A236" t="s">
        <v>15129</v>
      </c>
      <c r="B236" t="s">
        <v>15155</v>
      </c>
    </row>
    <row r="237" spans="1:2" x14ac:dyDescent="0.25">
      <c r="A237" s="11" t="s">
        <v>392</v>
      </c>
      <c r="B237" s="11" t="s">
        <v>392</v>
      </c>
    </row>
    <row r="238" spans="1:2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15155</v>
      </c>
    </row>
    <row r="244" spans="1:2" x14ac:dyDescent="0.25">
      <c r="A244" t="s">
        <v>3372</v>
      </c>
      <c r="B244" t="s">
        <v>15155</v>
      </c>
    </row>
    <row r="245" spans="1:2" x14ac:dyDescent="0.25">
      <c r="A245" t="s">
        <v>3371</v>
      </c>
      <c r="B245" t="s">
        <v>15155</v>
      </c>
    </row>
    <row r="246" spans="1:2" x14ac:dyDescent="0.25">
      <c r="A246" t="s">
        <v>7162</v>
      </c>
      <c r="B246" t="s">
        <v>15155</v>
      </c>
    </row>
    <row r="247" spans="1:2" x14ac:dyDescent="0.25">
      <c r="A247" t="s">
        <v>3520</v>
      </c>
      <c r="B247" t="s">
        <v>15155</v>
      </c>
    </row>
    <row r="248" spans="1:2" x14ac:dyDescent="0.25">
      <c r="A248" s="11" t="s">
        <v>3570</v>
      </c>
      <c r="B248" t="s">
        <v>15155</v>
      </c>
    </row>
    <row r="249" spans="1:2" x14ac:dyDescent="0.25">
      <c r="A249" t="s">
        <v>15230</v>
      </c>
      <c r="B249" t="s">
        <v>15230</v>
      </c>
    </row>
    <row r="250" spans="1:2" x14ac:dyDescent="0.25">
      <c r="A250" t="s">
        <v>15231</v>
      </c>
      <c r="B250" t="s">
        <v>15230</v>
      </c>
    </row>
    <row r="251" spans="1:2" x14ac:dyDescent="0.25">
      <c r="A251" t="s">
        <v>15231</v>
      </c>
      <c r="B251" t="s">
        <v>15230</v>
      </c>
    </row>
    <row r="252" spans="1:2" x14ac:dyDescent="0.25">
      <c r="A252" t="s">
        <v>15232</v>
      </c>
      <c r="B252" t="s">
        <v>15230</v>
      </c>
    </row>
    <row r="253" spans="1:2" x14ac:dyDescent="0.25">
      <c r="A253" t="s">
        <v>15232</v>
      </c>
      <c r="B253" t="s">
        <v>15230</v>
      </c>
    </row>
    <row r="254" spans="1:2" x14ac:dyDescent="0.25">
      <c r="A254" t="s">
        <v>15234</v>
      </c>
      <c r="B254" t="s">
        <v>15230</v>
      </c>
    </row>
    <row r="255" spans="1:2" x14ac:dyDescent="0.25">
      <c r="A255" t="s">
        <v>15233</v>
      </c>
      <c r="B255" t="s">
        <v>15230</v>
      </c>
    </row>
    <row r="256" spans="1:2" x14ac:dyDescent="0.25">
      <c r="A256" t="s">
        <v>15235</v>
      </c>
      <c r="B256" t="s">
        <v>15230</v>
      </c>
    </row>
    <row r="257" spans="1:2" x14ac:dyDescent="0.25">
      <c r="A257" t="s">
        <v>15235</v>
      </c>
      <c r="B257" t="s">
        <v>15230</v>
      </c>
    </row>
    <row r="258" spans="1:2" x14ac:dyDescent="0.25">
      <c r="A258" t="s">
        <v>15236</v>
      </c>
      <c r="B258" t="s">
        <v>15230</v>
      </c>
    </row>
    <row r="259" spans="1:2" x14ac:dyDescent="0.25">
      <c r="A259" t="s">
        <v>15235</v>
      </c>
      <c r="B259" t="s">
        <v>15230</v>
      </c>
    </row>
    <row r="260" spans="1:2" x14ac:dyDescent="0.25">
      <c r="A260" t="s">
        <v>15238</v>
      </c>
      <c r="B260" t="s">
        <v>15230</v>
      </c>
    </row>
    <row r="261" spans="1:2" x14ac:dyDescent="0.25">
      <c r="A261" t="s">
        <v>15237</v>
      </c>
      <c r="B261" t="s">
        <v>15230</v>
      </c>
    </row>
    <row r="262" spans="1:2" x14ac:dyDescent="0.25">
      <c r="A262" s="11" t="s">
        <v>727</v>
      </c>
      <c r="B262" t="s">
        <v>391</v>
      </c>
    </row>
    <row r="263" spans="1:2" x14ac:dyDescent="0.25">
      <c r="A263" t="s">
        <v>3164</v>
      </c>
      <c r="B263" t="s">
        <v>392</v>
      </c>
    </row>
    <row r="264" spans="1:2" x14ac:dyDescent="0.25">
      <c r="A264" t="s">
        <v>3150</v>
      </c>
      <c r="B264" t="s">
        <v>392</v>
      </c>
    </row>
    <row r="265" spans="1:2" x14ac:dyDescent="0.25">
      <c r="A265" t="s">
        <v>3018</v>
      </c>
      <c r="B265" t="s">
        <v>392</v>
      </c>
    </row>
    <row r="266" spans="1:2" x14ac:dyDescent="0.25">
      <c r="A266" t="s">
        <v>3603</v>
      </c>
      <c r="B266" t="s">
        <v>392</v>
      </c>
    </row>
    <row r="267" spans="1:2" x14ac:dyDescent="0.25">
      <c r="A267" t="s">
        <v>3162</v>
      </c>
      <c r="B267" t="s">
        <v>392</v>
      </c>
    </row>
    <row r="268" spans="1:2" x14ac:dyDescent="0.25">
      <c r="A268" t="s">
        <v>15256</v>
      </c>
      <c r="B268" t="s">
        <v>387</v>
      </c>
    </row>
    <row r="269" spans="1:2" x14ac:dyDescent="0.25">
      <c r="A269" t="s">
        <v>15248</v>
      </c>
      <c r="B269" t="s">
        <v>392</v>
      </c>
    </row>
    <row r="270" spans="1:2" x14ac:dyDescent="0.25">
      <c r="A270" t="s">
        <v>15258</v>
      </c>
      <c r="B270" t="s">
        <v>392</v>
      </c>
    </row>
    <row r="271" spans="1:2" x14ac:dyDescent="0.25">
      <c r="A271" s="11" t="s">
        <v>3621</v>
      </c>
      <c r="B271" t="s">
        <v>15230</v>
      </c>
    </row>
    <row r="272" spans="1:2" x14ac:dyDescent="0.25">
      <c r="A272" s="11" t="s">
        <v>3576</v>
      </c>
      <c r="B272" t="s">
        <v>15155</v>
      </c>
    </row>
    <row r="273" spans="1:2" x14ac:dyDescent="0.25">
      <c r="A273" s="11" t="s">
        <v>9129</v>
      </c>
      <c r="B273" t="s">
        <v>387</v>
      </c>
    </row>
    <row r="274" spans="1:2" x14ac:dyDescent="0.25">
      <c r="A274" t="s">
        <v>2718</v>
      </c>
      <c r="B274" t="s">
        <v>391</v>
      </c>
    </row>
    <row r="275" spans="1:2" x14ac:dyDescent="0.25">
      <c r="A275" t="s">
        <v>15242</v>
      </c>
      <c r="B275" t="s">
        <v>10</v>
      </c>
    </row>
    <row r="276" spans="1:2" x14ac:dyDescent="0.25">
      <c r="A276" t="s">
        <v>15257</v>
      </c>
      <c r="B276" t="s">
        <v>387</v>
      </c>
    </row>
    <row r="277" spans="1:2" x14ac:dyDescent="0.25">
      <c r="A277" t="s">
        <v>15259</v>
      </c>
      <c r="B277" t="s">
        <v>387</v>
      </c>
    </row>
    <row r="278" spans="1:2" x14ac:dyDescent="0.25">
      <c r="A278" t="s">
        <v>1170</v>
      </c>
      <c r="B278" t="s">
        <v>10</v>
      </c>
    </row>
    <row r="279" spans="1:2" x14ac:dyDescent="0.25">
      <c r="A279" s="11" t="s">
        <v>15246</v>
      </c>
      <c r="B279" t="s">
        <v>391</v>
      </c>
    </row>
    <row r="280" spans="1:2" x14ac:dyDescent="0.25">
      <c r="A280" s="11" t="s">
        <v>15247</v>
      </c>
      <c r="B280" t="s">
        <v>391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15271</v>
      </c>
      <c r="B282" t="s">
        <v>10</v>
      </c>
    </row>
    <row r="283" spans="1:2" x14ac:dyDescent="0.25">
      <c r="A283" t="s">
        <v>7160</v>
      </c>
      <c r="B283" t="s">
        <v>15155</v>
      </c>
    </row>
    <row r="284" spans="1:2" x14ac:dyDescent="0.25">
      <c r="A284" t="s">
        <v>3305</v>
      </c>
      <c r="B284" t="s">
        <v>15155</v>
      </c>
    </row>
    <row r="285" spans="1:2" x14ac:dyDescent="0.25">
      <c r="A285" t="s">
        <v>7158</v>
      </c>
      <c r="B285" t="s">
        <v>387</v>
      </c>
    </row>
    <row r="286" spans="1:2" x14ac:dyDescent="0.25">
      <c r="A286" t="s">
        <v>3552</v>
      </c>
      <c r="B286" t="s">
        <v>392</v>
      </c>
    </row>
    <row r="287" spans="1:2" x14ac:dyDescent="0.25">
      <c r="A287" t="s">
        <v>3555</v>
      </c>
      <c r="B287" t="s">
        <v>392</v>
      </c>
    </row>
    <row r="288" spans="1:2" x14ac:dyDescent="0.25">
      <c r="A288" t="s">
        <v>3552</v>
      </c>
      <c r="B288" t="s">
        <v>392</v>
      </c>
    </row>
    <row r="289" spans="1:2" x14ac:dyDescent="0.25">
      <c r="A289" t="s">
        <v>3535</v>
      </c>
      <c r="B289" t="s">
        <v>392</v>
      </c>
    </row>
    <row r="290" spans="1:2" x14ac:dyDescent="0.25">
      <c r="A290" t="s">
        <v>3558</v>
      </c>
      <c r="B290" t="s">
        <v>392</v>
      </c>
    </row>
    <row r="291" spans="1:2" x14ac:dyDescent="0.25">
      <c r="A291" t="s">
        <v>15273</v>
      </c>
      <c r="B291" t="s">
        <v>391</v>
      </c>
    </row>
    <row r="292" spans="1:2" x14ac:dyDescent="0.25">
      <c r="A292" t="s">
        <v>837</v>
      </c>
      <c r="B292" t="s">
        <v>391</v>
      </c>
    </row>
    <row r="293" spans="1:2" x14ac:dyDescent="0.25">
      <c r="A293" t="s">
        <v>15274</v>
      </c>
      <c r="B293" t="s">
        <v>387</v>
      </c>
    </row>
    <row r="294" spans="1:2" x14ac:dyDescent="0.25">
      <c r="A294" t="s">
        <v>1511</v>
      </c>
      <c r="B294" t="s">
        <v>391</v>
      </c>
    </row>
    <row r="295" spans="1:2" x14ac:dyDescent="0.25">
      <c r="A295" t="s">
        <v>3538</v>
      </c>
      <c r="B295" t="s">
        <v>392</v>
      </c>
    </row>
    <row r="296" spans="1:2" x14ac:dyDescent="0.25">
      <c r="A296" t="s">
        <v>3605</v>
      </c>
      <c r="B296" t="s">
        <v>392</v>
      </c>
    </row>
    <row r="319" spans="1:2" x14ac:dyDescent="0.25">
      <c r="A319" t="s">
        <v>3002</v>
      </c>
      <c r="B319" t="s">
        <v>392</v>
      </c>
    </row>
    <row r="320" spans="1:2" x14ac:dyDescent="0.25">
      <c r="A320" t="s">
        <v>3179</v>
      </c>
      <c r="B320" t="s">
        <v>392</v>
      </c>
    </row>
    <row r="321" spans="1:2" x14ac:dyDescent="0.25">
      <c r="A321" t="s">
        <v>15278</v>
      </c>
      <c r="B321" t="s">
        <v>190</v>
      </c>
    </row>
    <row r="322" spans="1:2" x14ac:dyDescent="0.25">
      <c r="A322" t="s">
        <v>9632</v>
      </c>
      <c r="B322" t="s">
        <v>387</v>
      </c>
    </row>
    <row r="323" spans="1:2" x14ac:dyDescent="0.25">
      <c r="A323" t="s">
        <v>809</v>
      </c>
      <c r="B323" t="s">
        <v>387</v>
      </c>
    </row>
    <row r="324" spans="1:2" x14ac:dyDescent="0.25">
      <c r="A324" t="s">
        <v>1008</v>
      </c>
      <c r="B324" t="s">
        <v>391</v>
      </c>
    </row>
    <row r="325" spans="1:2" x14ac:dyDescent="0.25">
      <c r="A325" t="s">
        <v>843</v>
      </c>
      <c r="B325" t="s">
        <v>391</v>
      </c>
    </row>
    <row r="326" spans="1:2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15243</v>
      </c>
      <c r="D4" s="42" t="s">
        <v>15270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15285</v>
      </c>
      <c r="D19" s="39" t="s">
        <v>15285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15272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15268</v>
      </c>
      <c r="D33" s="42" t="s">
        <v>15268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15133</v>
      </c>
      <c r="D38" s="39" t="s">
        <v>15133</v>
      </c>
      <c r="E38" s="44"/>
    </row>
    <row r="39" spans="1:8" x14ac:dyDescent="0.25">
      <c r="A39" s="40">
        <v>80</v>
      </c>
      <c r="B39" s="39" t="s">
        <v>15263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15263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15263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15263</v>
      </c>
      <c r="C42" s="42" t="s">
        <v>15244</v>
      </c>
      <c r="D42" s="42" t="s">
        <v>15244</v>
      </c>
      <c r="E42" s="44"/>
    </row>
    <row r="43" spans="1:8" x14ac:dyDescent="0.25">
      <c r="A43" s="40">
        <v>13</v>
      </c>
      <c r="B43" s="42" t="s">
        <v>15263</v>
      </c>
      <c r="C43" s="42" t="s">
        <v>15244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67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15162</v>
      </c>
      <c r="G1" s="25">
        <v>29500958</v>
      </c>
      <c r="H1" s="25" t="s">
        <v>15163</v>
      </c>
      <c r="I1" s="25" t="s">
        <v>15164</v>
      </c>
      <c r="O1" s="25" t="s">
        <v>15165</v>
      </c>
      <c r="P1" s="25" t="s">
        <v>15166</v>
      </c>
    </row>
    <row r="2" spans="1:16" x14ac:dyDescent="0.25">
      <c r="B2" s="26"/>
      <c r="G2" s="25">
        <v>29500897</v>
      </c>
      <c r="H2" s="25" t="s">
        <v>15167</v>
      </c>
      <c r="I2" s="25" t="s">
        <v>15164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15164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15164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15164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15164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15168</v>
      </c>
      <c r="I7" s="25" t="s">
        <v>15164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15169</v>
      </c>
      <c r="I8" s="25" t="s">
        <v>15164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15164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15170</v>
      </c>
      <c r="I10" s="25" t="s">
        <v>15164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15171</v>
      </c>
      <c r="I11" s="25" t="s">
        <v>15164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15172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15173</v>
      </c>
      <c r="G13" s="25">
        <v>29500895</v>
      </c>
      <c r="H13" s="25" t="s">
        <v>15174</v>
      </c>
      <c r="I13" s="25" t="s">
        <v>15175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15176</v>
      </c>
      <c r="I14" s="25" t="s">
        <v>15172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15177</v>
      </c>
      <c r="I15" s="25" t="s">
        <v>15172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15178</v>
      </c>
      <c r="I16" s="25" t="s">
        <v>15179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15180</v>
      </c>
      <c r="I17" s="25" t="s">
        <v>15179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15181</v>
      </c>
      <c r="G18" s="25">
        <v>29500891</v>
      </c>
      <c r="H18" s="25" t="s">
        <v>15182</v>
      </c>
      <c r="I18" s="25" t="s">
        <v>15179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15183</v>
      </c>
      <c r="I19" s="25" t="s">
        <v>15179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15184</v>
      </c>
      <c r="I20" s="25" t="s">
        <v>15179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15185</v>
      </c>
      <c r="G21" s="25">
        <v>29500900</v>
      </c>
      <c r="H21" s="25" t="s">
        <v>15186</v>
      </c>
      <c r="I21" s="25" t="s">
        <v>15179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15187</v>
      </c>
      <c r="G22" s="25">
        <v>29500904</v>
      </c>
      <c r="H22" s="25" t="s">
        <v>15188</v>
      </c>
      <c r="I22" s="25" t="s">
        <v>15179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15189</v>
      </c>
      <c r="G23" s="25">
        <v>29500887</v>
      </c>
      <c r="H23" s="25" t="s">
        <v>1089</v>
      </c>
      <c r="I23" s="25" t="s">
        <v>15179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15190</v>
      </c>
      <c r="G24" s="25">
        <v>29500896</v>
      </c>
      <c r="H24" s="25" t="s">
        <v>15191</v>
      </c>
      <c r="I24" s="25" t="s">
        <v>15192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15193</v>
      </c>
      <c r="G25" s="25">
        <v>29500902</v>
      </c>
      <c r="H25" s="25" t="s">
        <v>15194</v>
      </c>
      <c r="I25" s="25" t="s">
        <v>15192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15195</v>
      </c>
      <c r="G26" s="25">
        <v>29500910</v>
      </c>
      <c r="H26" s="25" t="s">
        <v>15196</v>
      </c>
      <c r="I26" s="25" t="s">
        <v>15192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15197</v>
      </c>
      <c r="G27" s="25">
        <v>29501028</v>
      </c>
      <c r="H27" s="25" t="s">
        <v>1182</v>
      </c>
      <c r="I27" s="25" t="s">
        <v>15192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15198</v>
      </c>
      <c r="G28" s="25">
        <v>29501039</v>
      </c>
      <c r="H28" s="25" t="s">
        <v>1214</v>
      </c>
      <c r="I28" s="25" t="s">
        <v>15192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15199</v>
      </c>
      <c r="I29" s="25" t="s">
        <v>15192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15200</v>
      </c>
      <c r="G30" s="25">
        <v>29500482</v>
      </c>
      <c r="H30" s="25" t="s">
        <v>15201</v>
      </c>
      <c r="I30" s="25" t="s">
        <v>15192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15202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15175</v>
      </c>
      <c r="G32" s="25">
        <v>29500925</v>
      </c>
      <c r="H32" s="25" t="s">
        <v>15203</v>
      </c>
      <c r="I32" s="25" t="s">
        <v>15202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15202</v>
      </c>
      <c r="G33" s="25">
        <v>29500878</v>
      </c>
      <c r="H33" s="25" t="s">
        <v>1155</v>
      </c>
      <c r="I33" s="25" t="s">
        <v>15202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15192</v>
      </c>
      <c r="G34" s="25">
        <v>29501005</v>
      </c>
      <c r="H34" s="25" t="s">
        <v>1164</v>
      </c>
      <c r="I34" s="25" t="s">
        <v>15202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15179</v>
      </c>
      <c r="G35" s="25">
        <v>29500886</v>
      </c>
      <c r="H35" s="25" t="s">
        <v>15204</v>
      </c>
      <c r="I35" s="25" t="s">
        <v>15202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15172</v>
      </c>
      <c r="G36" s="25">
        <v>29501030</v>
      </c>
      <c r="H36" s="25" t="s">
        <v>15205</v>
      </c>
      <c r="I36" s="25" t="s">
        <v>15202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15206</v>
      </c>
      <c r="G37" s="25">
        <v>29500906</v>
      </c>
      <c r="H37" s="25" t="s">
        <v>15207</v>
      </c>
      <c r="I37" s="25" t="s">
        <v>15202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15208</v>
      </c>
      <c r="G38" s="25">
        <v>29501009</v>
      </c>
      <c r="H38" s="25" t="s">
        <v>15209</v>
      </c>
      <c r="I38" s="25" t="s">
        <v>15202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15210</v>
      </c>
      <c r="G39" s="25">
        <v>29500885</v>
      </c>
      <c r="H39" s="25" t="s">
        <v>271</v>
      </c>
      <c r="I39" s="25" t="s">
        <v>15202</v>
      </c>
      <c r="O39" s="27">
        <v>49900002</v>
      </c>
      <c r="P39" s="27" t="s">
        <v>15211</v>
      </c>
    </row>
    <row r="40" spans="1:16" x14ac:dyDescent="0.25">
      <c r="A40" s="25">
        <v>5031</v>
      </c>
      <c r="B40" s="26" t="s">
        <v>7</v>
      </c>
      <c r="C40" s="25" t="s">
        <v>15212</v>
      </c>
      <c r="G40" s="25">
        <v>29500952</v>
      </c>
      <c r="H40" s="25" t="s">
        <v>223</v>
      </c>
      <c r="I40" s="25" t="s">
        <v>15202</v>
      </c>
      <c r="O40" s="27">
        <v>49900001</v>
      </c>
      <c r="P40" s="27" t="s">
        <v>15211</v>
      </c>
    </row>
    <row r="41" spans="1:16" x14ac:dyDescent="0.25">
      <c r="A41" s="25">
        <v>5032</v>
      </c>
      <c r="B41" s="26" t="s">
        <v>8</v>
      </c>
      <c r="C41" s="25" t="s">
        <v>15213</v>
      </c>
      <c r="G41" s="25">
        <v>29500892</v>
      </c>
      <c r="H41" s="25" t="s">
        <v>15214</v>
      </c>
      <c r="I41" s="25" t="s">
        <v>15175</v>
      </c>
      <c r="O41" s="27">
        <v>29500776</v>
      </c>
      <c r="P41" s="27" t="s">
        <v>15211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15175</v>
      </c>
      <c r="O42" s="27">
        <v>23500273</v>
      </c>
      <c r="P42" s="27" t="s">
        <v>15211</v>
      </c>
    </row>
    <row r="43" spans="1:16" x14ac:dyDescent="0.25">
      <c r="A43" s="25">
        <v>5034</v>
      </c>
      <c r="B43" s="26" t="s">
        <v>8</v>
      </c>
      <c r="C43" s="25" t="s">
        <v>15215</v>
      </c>
      <c r="G43" s="25">
        <v>29501025</v>
      </c>
      <c r="H43" s="25" t="s">
        <v>1192</v>
      </c>
      <c r="I43" s="25" t="s">
        <v>15175</v>
      </c>
      <c r="O43" s="27">
        <v>23000103</v>
      </c>
      <c r="P43" s="27" t="s">
        <v>15211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15175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15216</v>
      </c>
      <c r="G45" s="25">
        <v>29501036</v>
      </c>
      <c r="H45" s="25" t="s">
        <v>1210</v>
      </c>
      <c r="I45" s="25" t="s">
        <v>15175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15217</v>
      </c>
      <c r="I46" s="25" t="s">
        <v>15175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15172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15164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15218</v>
      </c>
      <c r="B50" s="26" t="s">
        <v>6</v>
      </c>
      <c r="G50" s="17">
        <v>29501041</v>
      </c>
      <c r="H50" s="25" t="s">
        <v>154</v>
      </c>
      <c r="I50" s="25" t="s">
        <v>15202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15192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15187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15185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15219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15175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15175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15175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15175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15175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15175</v>
      </c>
    </row>
    <row r="64" spans="1:16" x14ac:dyDescent="0.25">
      <c r="A64" s="25" t="s">
        <v>15220</v>
      </c>
      <c r="B64" s="26" t="s">
        <v>6</v>
      </c>
      <c r="O64" s="30">
        <v>29501036</v>
      </c>
      <c r="P64" s="30" t="s">
        <v>15175</v>
      </c>
    </row>
    <row r="65" spans="1:16" x14ac:dyDescent="0.25">
      <c r="A65" s="25" t="s">
        <v>15221</v>
      </c>
      <c r="B65" s="26" t="s">
        <v>6</v>
      </c>
      <c r="O65" s="30">
        <v>29500913</v>
      </c>
      <c r="P65" s="30" t="s">
        <v>15175</v>
      </c>
    </row>
    <row r="66" spans="1:16" x14ac:dyDescent="0.25">
      <c r="A66" s="25" t="s">
        <v>15222</v>
      </c>
      <c r="B66" s="25" t="s">
        <v>6</v>
      </c>
      <c r="O66" s="27">
        <v>29501041</v>
      </c>
      <c r="P66" s="27" t="s">
        <v>15202</v>
      </c>
    </row>
    <row r="67" spans="1:16" x14ac:dyDescent="0.25">
      <c r="A67" s="25" t="s">
        <v>15223</v>
      </c>
      <c r="B67" s="25" t="s">
        <v>6</v>
      </c>
      <c r="O67" s="30">
        <v>29501029</v>
      </c>
      <c r="P67" s="30" t="s">
        <v>15202</v>
      </c>
    </row>
    <row r="68" spans="1:16" x14ac:dyDescent="0.25">
      <c r="A68" s="25" t="s">
        <v>15211</v>
      </c>
      <c r="B68" s="26" t="s">
        <v>8</v>
      </c>
      <c r="O68" s="30">
        <v>29500925</v>
      </c>
      <c r="P68" s="30" t="s">
        <v>15202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15202</v>
      </c>
    </row>
    <row r="70" spans="1:16" x14ac:dyDescent="0.25">
      <c r="A70" s="25" t="s">
        <v>15200</v>
      </c>
      <c r="B70" s="26" t="s">
        <v>8</v>
      </c>
      <c r="O70" s="30">
        <v>29501005</v>
      </c>
      <c r="P70" s="30" t="s">
        <v>15202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15202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15202</v>
      </c>
    </row>
    <row r="73" spans="1:16" x14ac:dyDescent="0.25">
      <c r="A73" s="25" t="s">
        <v>15189</v>
      </c>
      <c r="B73" s="26" t="s">
        <v>7</v>
      </c>
      <c r="O73" s="30">
        <v>29500906</v>
      </c>
      <c r="P73" s="30" t="s">
        <v>15202</v>
      </c>
    </row>
    <row r="74" spans="1:16" x14ac:dyDescent="0.25">
      <c r="A74" s="25" t="s">
        <v>15190</v>
      </c>
      <c r="B74" s="26" t="s">
        <v>8</v>
      </c>
      <c r="O74" s="30">
        <v>29501009</v>
      </c>
      <c r="P74" s="30" t="s">
        <v>15202</v>
      </c>
    </row>
    <row r="75" spans="1:16" x14ac:dyDescent="0.25">
      <c r="A75" s="25" t="s">
        <v>15206</v>
      </c>
      <c r="B75" s="26" t="s">
        <v>7</v>
      </c>
      <c r="O75" s="30">
        <v>29500885</v>
      </c>
      <c r="P75" s="30" t="s">
        <v>15202</v>
      </c>
    </row>
    <row r="76" spans="1:16" x14ac:dyDescent="0.25">
      <c r="A76" s="25" t="s">
        <v>15212</v>
      </c>
      <c r="B76" s="26" t="s">
        <v>7</v>
      </c>
      <c r="O76" s="30">
        <v>29500952</v>
      </c>
      <c r="P76" s="30" t="s">
        <v>15202</v>
      </c>
    </row>
    <row r="77" spans="1:16" x14ac:dyDescent="0.25">
      <c r="A77" s="25" t="s">
        <v>15213</v>
      </c>
      <c r="B77" s="26" t="s">
        <v>8</v>
      </c>
      <c r="O77" s="17">
        <v>29501041</v>
      </c>
      <c r="P77" s="30" t="s">
        <v>15202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15192</v>
      </c>
    </row>
    <row r="79" spans="1:16" x14ac:dyDescent="0.25">
      <c r="A79" s="25" t="s">
        <v>15215</v>
      </c>
      <c r="B79" s="26" t="s">
        <v>8</v>
      </c>
      <c r="O79" s="6">
        <v>29500482</v>
      </c>
      <c r="P79" s="6" t="s">
        <v>15192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15192</v>
      </c>
    </row>
    <row r="81" spans="1:16" x14ac:dyDescent="0.25">
      <c r="A81" s="25" t="s">
        <v>15216</v>
      </c>
      <c r="B81" s="26" t="s">
        <v>8</v>
      </c>
      <c r="O81" s="25">
        <v>29500896</v>
      </c>
      <c r="P81" s="25" t="s">
        <v>15192</v>
      </c>
    </row>
    <row r="82" spans="1:16" x14ac:dyDescent="0.25">
      <c r="A82" s="25" t="s">
        <v>15208</v>
      </c>
      <c r="B82" s="26" t="s">
        <v>8</v>
      </c>
      <c r="O82" s="25">
        <v>29500902</v>
      </c>
      <c r="P82" s="25" t="s">
        <v>15192</v>
      </c>
    </row>
    <row r="83" spans="1:16" x14ac:dyDescent="0.25">
      <c r="A83" s="25" t="s">
        <v>15193</v>
      </c>
      <c r="B83" s="26" t="s">
        <v>8</v>
      </c>
      <c r="O83" s="25">
        <v>29500910</v>
      </c>
      <c r="P83" s="25" t="s">
        <v>15192</v>
      </c>
    </row>
    <row r="84" spans="1:16" x14ac:dyDescent="0.25">
      <c r="A84" s="25" t="s">
        <v>15195</v>
      </c>
      <c r="B84" s="26" t="s">
        <v>8</v>
      </c>
      <c r="O84" s="25">
        <v>29501028</v>
      </c>
      <c r="P84" s="25" t="s">
        <v>15192</v>
      </c>
    </row>
    <row r="85" spans="1:16" x14ac:dyDescent="0.25">
      <c r="A85" s="25" t="s">
        <v>15197</v>
      </c>
      <c r="B85" s="26" t="s">
        <v>8</v>
      </c>
      <c r="O85" s="25">
        <v>29501039</v>
      </c>
      <c r="P85" s="25" t="s">
        <v>15192</v>
      </c>
    </row>
    <row r="86" spans="1:16" x14ac:dyDescent="0.25">
      <c r="A86" s="25" t="s">
        <v>15198</v>
      </c>
      <c r="B86" s="26" t="s">
        <v>8</v>
      </c>
      <c r="O86" s="25">
        <v>29501020</v>
      </c>
      <c r="P86" s="25" t="s">
        <v>15192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15192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15192</v>
      </c>
    </row>
    <row r="89" spans="1:16" x14ac:dyDescent="0.25">
      <c r="A89" s="25" t="s">
        <v>15175</v>
      </c>
      <c r="B89" s="26" t="s">
        <v>9</v>
      </c>
      <c r="O89" s="6">
        <v>29500909</v>
      </c>
      <c r="P89" s="6" t="s">
        <v>15179</v>
      </c>
    </row>
    <row r="90" spans="1:16" x14ac:dyDescent="0.25">
      <c r="A90" s="25" t="s">
        <v>15202</v>
      </c>
      <c r="B90" s="26" t="s">
        <v>9</v>
      </c>
      <c r="O90" s="25">
        <v>29500909</v>
      </c>
      <c r="P90" s="25" t="s">
        <v>15179</v>
      </c>
    </row>
    <row r="91" spans="1:16" x14ac:dyDescent="0.25">
      <c r="A91" s="25" t="s">
        <v>15192</v>
      </c>
      <c r="B91" s="26" t="s">
        <v>9</v>
      </c>
      <c r="O91" s="25">
        <v>29500908</v>
      </c>
      <c r="P91" s="25" t="s">
        <v>15179</v>
      </c>
    </row>
    <row r="92" spans="1:16" x14ac:dyDescent="0.25">
      <c r="A92" s="25" t="s">
        <v>15179</v>
      </c>
      <c r="B92" s="26" t="s">
        <v>9</v>
      </c>
      <c r="O92" s="25">
        <v>29500891</v>
      </c>
      <c r="P92" s="25" t="s">
        <v>15179</v>
      </c>
    </row>
    <row r="93" spans="1:16" x14ac:dyDescent="0.25">
      <c r="A93" s="25" t="s">
        <v>15172</v>
      </c>
      <c r="B93" s="26" t="s">
        <v>9</v>
      </c>
      <c r="O93" s="25">
        <v>29501013</v>
      </c>
      <c r="P93" s="25" t="s">
        <v>15179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15179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15179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15179</v>
      </c>
    </row>
    <row r="97" spans="1:16" x14ac:dyDescent="0.25">
      <c r="A97" s="25" t="s">
        <v>15181</v>
      </c>
      <c r="B97" s="26" t="s">
        <v>6</v>
      </c>
      <c r="O97" s="25">
        <v>29500887</v>
      </c>
      <c r="P97" s="25" t="s">
        <v>15179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15172</v>
      </c>
    </row>
    <row r="99" spans="1:16" x14ac:dyDescent="0.25">
      <c r="A99" s="25" t="s">
        <v>15224</v>
      </c>
      <c r="B99" s="25" t="s">
        <v>10</v>
      </c>
      <c r="O99" s="25">
        <v>29500957</v>
      </c>
      <c r="P99" s="25" t="s">
        <v>15172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15172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15172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15212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15225</v>
      </c>
      <c r="B104" s="26" t="s">
        <v>6</v>
      </c>
      <c r="O104" s="31">
        <v>29500939</v>
      </c>
      <c r="P104" s="6" t="s">
        <v>15215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15215</v>
      </c>
    </row>
    <row r="106" spans="1:16" x14ac:dyDescent="0.25">
      <c r="A106" s="25" t="s">
        <v>15210</v>
      </c>
      <c r="B106" s="26" t="s">
        <v>8</v>
      </c>
      <c r="O106" s="6">
        <v>29500622</v>
      </c>
      <c r="P106" s="6" t="s">
        <v>15215</v>
      </c>
    </row>
    <row r="107" spans="1:16" x14ac:dyDescent="0.25">
      <c r="A107" s="25" t="s">
        <v>15173</v>
      </c>
      <c r="B107" s="26" t="s">
        <v>6</v>
      </c>
      <c r="O107" s="6">
        <v>23000532</v>
      </c>
      <c r="P107" s="6" t="s">
        <v>15208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15193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15162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15226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15211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15159</v>
      </c>
      <c r="B125" s="25" t="s">
        <v>15159</v>
      </c>
      <c r="O125" s="27">
        <v>31000169</v>
      </c>
      <c r="P125" s="6" t="s">
        <v>15226</v>
      </c>
    </row>
    <row r="126" spans="1:16" x14ac:dyDescent="0.25">
      <c r="A126" s="53" t="s">
        <v>15255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15265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15227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15221</v>
      </c>
    </row>
    <row r="223" spans="15:16" x14ac:dyDescent="0.25">
      <c r="O223" s="25">
        <v>32000049</v>
      </c>
      <c r="P223" s="25" t="s">
        <v>15221</v>
      </c>
    </row>
    <row r="224" spans="15:16" x14ac:dyDescent="0.25">
      <c r="O224" s="25">
        <v>32000106</v>
      </c>
      <c r="P224" s="25" t="s">
        <v>15221</v>
      </c>
    </row>
    <row r="225" spans="15:16" x14ac:dyDescent="0.25">
      <c r="O225" s="25">
        <v>49500052</v>
      </c>
      <c r="P225" s="25" t="s">
        <v>15211</v>
      </c>
    </row>
    <row r="226" spans="15:16" x14ac:dyDescent="0.25">
      <c r="O226" s="25">
        <v>49900002</v>
      </c>
      <c r="P226" s="25" t="s">
        <v>15211</v>
      </c>
    </row>
    <row r="227" spans="15:16" x14ac:dyDescent="0.25">
      <c r="O227" s="25">
        <v>49900001</v>
      </c>
      <c r="P227" s="25" t="s">
        <v>15211</v>
      </c>
    </row>
    <row r="228" spans="15:16" x14ac:dyDescent="0.25">
      <c r="O228" s="25">
        <v>29500776</v>
      </c>
      <c r="P228" s="25" t="s">
        <v>15211</v>
      </c>
    </row>
    <row r="229" spans="15:16" x14ac:dyDescent="0.25">
      <c r="O229" s="25">
        <v>23500273</v>
      </c>
      <c r="P229" s="25" t="s">
        <v>15211</v>
      </c>
    </row>
    <row r="230" spans="15:16" x14ac:dyDescent="0.25">
      <c r="O230" s="25">
        <v>23000103</v>
      </c>
      <c r="P230" s="25" t="s">
        <v>15211</v>
      </c>
    </row>
    <row r="231" spans="15:16" x14ac:dyDescent="0.25">
      <c r="O231" s="25">
        <v>49500055</v>
      </c>
      <c r="P231" s="25" t="s">
        <v>15211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15175</v>
      </c>
    </row>
    <row r="266" spans="15:16" x14ac:dyDescent="0.25">
      <c r="O266" s="25">
        <v>29500895</v>
      </c>
      <c r="P266" s="25" t="s">
        <v>15175</v>
      </c>
    </row>
    <row r="267" spans="15:16" x14ac:dyDescent="0.25">
      <c r="O267" s="25">
        <v>29501041</v>
      </c>
      <c r="P267" s="25" t="s">
        <v>15202</v>
      </c>
    </row>
    <row r="268" spans="15:16" x14ac:dyDescent="0.25">
      <c r="O268" s="25">
        <v>29501029</v>
      </c>
      <c r="P268" s="25" t="s">
        <v>15202</v>
      </c>
    </row>
    <row r="269" spans="15:16" x14ac:dyDescent="0.25">
      <c r="O269" s="25">
        <v>29500906</v>
      </c>
      <c r="P269" s="25" t="s">
        <v>15202</v>
      </c>
    </row>
    <row r="270" spans="15:16" x14ac:dyDescent="0.25">
      <c r="O270" s="25">
        <v>29500886</v>
      </c>
      <c r="P270" s="25" t="s">
        <v>15202</v>
      </c>
    </row>
    <row r="271" spans="15:16" x14ac:dyDescent="0.25">
      <c r="O271" s="25">
        <v>29501009</v>
      </c>
      <c r="P271" s="25" t="s">
        <v>15202</v>
      </c>
    </row>
    <row r="272" spans="15:16" x14ac:dyDescent="0.25">
      <c r="O272" s="25">
        <v>29500482</v>
      </c>
      <c r="P272" s="25" t="s">
        <v>15192</v>
      </c>
    </row>
    <row r="273" spans="15:16" x14ac:dyDescent="0.25">
      <c r="O273" s="25">
        <v>29501028</v>
      </c>
      <c r="P273" s="25" t="s">
        <v>15192</v>
      </c>
    </row>
    <row r="274" spans="15:16" x14ac:dyDescent="0.25">
      <c r="O274" s="25">
        <v>29501020</v>
      </c>
      <c r="P274" s="25" t="s">
        <v>15192</v>
      </c>
    </row>
    <row r="275" spans="15:16" x14ac:dyDescent="0.25">
      <c r="O275" s="25">
        <v>29501039</v>
      </c>
      <c r="P275" s="25" t="s">
        <v>15192</v>
      </c>
    </row>
    <row r="276" spans="15:16" x14ac:dyDescent="0.25">
      <c r="O276" s="25">
        <v>29500910</v>
      </c>
      <c r="P276" s="25" t="s">
        <v>15192</v>
      </c>
    </row>
    <row r="277" spans="15:16" x14ac:dyDescent="0.25">
      <c r="O277" s="25">
        <v>29500909</v>
      </c>
      <c r="P277" s="25" t="s">
        <v>15179</v>
      </c>
    </row>
    <row r="278" spans="15:16" x14ac:dyDescent="0.25">
      <c r="O278" s="25">
        <v>29500891</v>
      </c>
      <c r="P278" s="25" t="s">
        <v>15179</v>
      </c>
    </row>
    <row r="279" spans="15:16" x14ac:dyDescent="0.25">
      <c r="O279" s="25">
        <v>31000169</v>
      </c>
      <c r="P279" s="25" t="s">
        <v>15206</v>
      </c>
    </row>
    <row r="280" spans="15:16" x14ac:dyDescent="0.25">
      <c r="O280" s="25">
        <v>29500823</v>
      </c>
      <c r="P280" s="25" t="s">
        <v>15212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15215</v>
      </c>
    </row>
    <row r="283" spans="15:16" x14ac:dyDescent="0.25">
      <c r="O283" s="25">
        <v>29501072</v>
      </c>
      <c r="P283" s="25" t="s">
        <v>15215</v>
      </c>
    </row>
    <row r="284" spans="15:16" x14ac:dyDescent="0.25">
      <c r="O284" s="25">
        <v>29500622</v>
      </c>
      <c r="P284" s="25" t="s">
        <v>15215</v>
      </c>
    </row>
    <row r="285" spans="15:16" x14ac:dyDescent="0.25">
      <c r="O285" s="25">
        <v>23000532</v>
      </c>
      <c r="P285" s="25" t="s">
        <v>15208</v>
      </c>
    </row>
    <row r="286" spans="15:16" x14ac:dyDescent="0.25">
      <c r="O286" s="25">
        <v>29500481</v>
      </c>
      <c r="P286" s="25" t="s">
        <v>15193</v>
      </c>
    </row>
    <row r="287" spans="15:16" x14ac:dyDescent="0.25">
      <c r="O287" s="25">
        <v>29500594</v>
      </c>
      <c r="P287" s="25" t="s">
        <v>15193</v>
      </c>
    </row>
    <row r="288" spans="15:16" x14ac:dyDescent="0.25">
      <c r="O288" s="25">
        <v>29501017</v>
      </c>
      <c r="P288" s="25" t="s">
        <v>15193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15228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15228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15193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  <c r="S1" t="s">
        <v>15290</v>
      </c>
      <c r="T1" t="s">
        <v>15292</v>
      </c>
      <c r="U1" t="s">
        <v>15291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15293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15294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15295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15296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15297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349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339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368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3415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15298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15299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15300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15301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3502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3525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324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15302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15303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15304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15305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15306</v>
      </c>
      <c r="U45">
        <v>0.5</v>
      </c>
    </row>
    <row r="46" spans="1:21" x14ac:dyDescent="0.25">
      <c r="S46">
        <v>29501070</v>
      </c>
      <c r="T46" s="18" t="s">
        <v>15307</v>
      </c>
      <c r="U46">
        <v>0.5</v>
      </c>
    </row>
    <row r="47" spans="1:21" x14ac:dyDescent="0.25">
      <c r="S47">
        <v>29501073</v>
      </c>
      <c r="T47" s="18" t="s">
        <v>375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3546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3547</v>
      </c>
      <c r="U51">
        <v>0.5</v>
      </c>
    </row>
    <row r="52" spans="19:21" x14ac:dyDescent="0.25">
      <c r="S52">
        <v>29501079</v>
      </c>
      <c r="T52" s="18" t="s">
        <v>3548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3575</v>
      </c>
      <c r="U54">
        <v>2</v>
      </c>
    </row>
    <row r="55" spans="19:21" x14ac:dyDescent="0.25">
      <c r="S55">
        <v>29600003</v>
      </c>
      <c r="T55" s="18" t="s">
        <v>3576</v>
      </c>
      <c r="U55">
        <v>2.0516999999999999</v>
      </c>
    </row>
    <row r="56" spans="19:21" x14ac:dyDescent="0.25">
      <c r="S56">
        <v>29600017</v>
      </c>
      <c r="T56" s="18" t="s">
        <v>3594</v>
      </c>
      <c r="U56">
        <v>0.5</v>
      </c>
    </row>
    <row r="57" spans="19:21" x14ac:dyDescent="0.25">
      <c r="S57">
        <v>29600022</v>
      </c>
      <c r="T57" s="18" t="s">
        <v>3601</v>
      </c>
      <c r="U57">
        <v>0.5</v>
      </c>
    </row>
    <row r="58" spans="19:21" x14ac:dyDescent="0.25">
      <c r="S58">
        <v>29600023</v>
      </c>
      <c r="T58" s="18" t="s">
        <v>323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3603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328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15308</v>
      </c>
      <c r="U64">
        <v>1.0597000000000001E-2</v>
      </c>
    </row>
    <row r="65" spans="19:21" x14ac:dyDescent="0.25">
      <c r="S65">
        <v>70001722</v>
      </c>
      <c r="T65" s="18" t="s">
        <v>10472</v>
      </c>
      <c r="U65">
        <v>5.5970000000000004E-3</v>
      </c>
    </row>
    <row r="66" spans="19:21" x14ac:dyDescent="0.25">
      <c r="S66">
        <v>70001879</v>
      </c>
      <c r="T66" s="18" t="s">
        <v>15309</v>
      </c>
      <c r="U66">
        <v>5.5120000000000004E-3</v>
      </c>
    </row>
    <row r="67" spans="19:21" x14ac:dyDescent="0.25">
      <c r="S67">
        <v>70001880</v>
      </c>
      <c r="T67" s="18" t="s">
        <v>15310</v>
      </c>
      <c r="U67">
        <v>5.5490000000000001E-3</v>
      </c>
    </row>
    <row r="68" spans="19:21" x14ac:dyDescent="0.25">
      <c r="S68">
        <v>70001881</v>
      </c>
      <c r="T68" s="18" t="s">
        <v>15311</v>
      </c>
      <c r="U68">
        <v>5.6629999999999996E-3</v>
      </c>
    </row>
    <row r="69" spans="19:21" x14ac:dyDescent="0.25">
      <c r="S69">
        <v>70001882</v>
      </c>
      <c r="T69" s="18" t="s">
        <v>15312</v>
      </c>
      <c r="U69">
        <v>6.1279999999999998E-3</v>
      </c>
    </row>
    <row r="70" spans="19:21" x14ac:dyDescent="0.25">
      <c r="S70">
        <v>71000332</v>
      </c>
      <c r="T70" s="18" t="s">
        <v>15313</v>
      </c>
      <c r="U70">
        <v>0.57404999999999995</v>
      </c>
    </row>
    <row r="71" spans="19:21" x14ac:dyDescent="0.25">
      <c r="S71">
        <v>71000333</v>
      </c>
      <c r="T71" s="18" t="s">
        <v>15314</v>
      </c>
      <c r="U71">
        <v>0.48914800000000003</v>
      </c>
    </row>
    <row r="72" spans="19:21" x14ac:dyDescent="0.25">
      <c r="S72">
        <v>71000335</v>
      </c>
      <c r="T72" s="18" t="s">
        <v>15315</v>
      </c>
      <c r="U72">
        <v>0.488089</v>
      </c>
    </row>
    <row r="73" spans="19:21" x14ac:dyDescent="0.25">
      <c r="S73">
        <v>71000371</v>
      </c>
      <c r="T73" s="18" t="s">
        <v>15316</v>
      </c>
      <c r="U73">
        <v>0.40884199999999998</v>
      </c>
    </row>
    <row r="74" spans="19:21" x14ac:dyDescent="0.25">
      <c r="S74">
        <v>71000372</v>
      </c>
      <c r="T74" s="18" t="s">
        <v>15317</v>
      </c>
      <c r="U74">
        <v>0.41107300000000002</v>
      </c>
    </row>
    <row r="75" spans="19:21" x14ac:dyDescent="0.25">
      <c r="S75">
        <v>29500477</v>
      </c>
      <c r="T75" s="18" t="s">
        <v>15318</v>
      </c>
      <c r="U75">
        <v>0.5</v>
      </c>
    </row>
    <row r="76" spans="19:21" x14ac:dyDescent="0.25">
      <c r="S76">
        <v>29500565</v>
      </c>
      <c r="T76" s="18" t="s">
        <v>15319</v>
      </c>
      <c r="U76">
        <v>0.5</v>
      </c>
    </row>
    <row r="77" spans="19:21" x14ac:dyDescent="0.25">
      <c r="S77">
        <v>29500613</v>
      </c>
      <c r="T77" s="18" t="s">
        <v>15320</v>
      </c>
      <c r="U77">
        <v>0.5</v>
      </c>
    </row>
    <row r="78" spans="19:21" x14ac:dyDescent="0.25">
      <c r="S78">
        <v>29500754</v>
      </c>
      <c r="T78" s="18" t="s">
        <v>15321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15322</v>
      </c>
      <c r="U81">
        <v>0.5</v>
      </c>
    </row>
    <row r="82" spans="19:21" x14ac:dyDescent="0.25">
      <c r="S82">
        <v>29501062</v>
      </c>
      <c r="T82" s="18" t="s">
        <v>3535</v>
      </c>
      <c r="U82">
        <v>0.5</v>
      </c>
    </row>
    <row r="83" spans="19:21" x14ac:dyDescent="0.25">
      <c r="S83">
        <v>29501065</v>
      </c>
      <c r="T83" s="18" t="s">
        <v>15323</v>
      </c>
      <c r="U83">
        <v>0.5</v>
      </c>
    </row>
    <row r="84" spans="19:21" x14ac:dyDescent="0.25">
      <c r="S84">
        <v>29501068</v>
      </c>
      <c r="T84" s="18" t="s">
        <v>3542</v>
      </c>
      <c r="U84">
        <v>0.5</v>
      </c>
    </row>
    <row r="85" spans="19:21" x14ac:dyDescent="0.25">
      <c r="S85">
        <v>29501081</v>
      </c>
      <c r="T85" s="18" t="s">
        <v>3550</v>
      </c>
      <c r="U85">
        <v>0.5</v>
      </c>
    </row>
    <row r="86" spans="19:21" x14ac:dyDescent="0.25">
      <c r="S86">
        <v>29501082</v>
      </c>
      <c r="T86" s="18" t="s">
        <v>3551</v>
      </c>
      <c r="U86">
        <v>0.5</v>
      </c>
    </row>
    <row r="87" spans="19:21" x14ac:dyDescent="0.25">
      <c r="S87">
        <v>29600024</v>
      </c>
      <c r="T87" s="18" t="s">
        <v>3602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15324</v>
      </c>
      <c r="U93">
        <v>0.51400000000000001</v>
      </c>
    </row>
    <row r="94" spans="19:21" x14ac:dyDescent="0.25">
      <c r="S94">
        <v>49500147</v>
      </c>
      <c r="T94" s="18" t="s">
        <v>15325</v>
      </c>
      <c r="U94">
        <v>0.51400000000000001</v>
      </c>
    </row>
    <row r="95" spans="19:21" x14ac:dyDescent="0.25">
      <c r="S95">
        <v>49500166</v>
      </c>
      <c r="T95" s="18" t="s">
        <v>15326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1519</v>
      </c>
      <c r="U97">
        <v>2.8834</v>
      </c>
    </row>
    <row r="98" spans="19:21" x14ac:dyDescent="0.25">
      <c r="S98">
        <v>29500490</v>
      </c>
      <c r="T98" s="18" t="s">
        <v>3018</v>
      </c>
      <c r="U98">
        <v>0.5</v>
      </c>
    </row>
    <row r="99" spans="19:21" x14ac:dyDescent="0.25">
      <c r="S99">
        <v>29500494</v>
      </c>
      <c r="T99" s="18" t="s">
        <v>15327</v>
      </c>
      <c r="U99">
        <v>0.5</v>
      </c>
    </row>
    <row r="100" spans="19:21" x14ac:dyDescent="0.25">
      <c r="S100">
        <v>29500527</v>
      </c>
      <c r="T100" s="18" t="s">
        <v>15328</v>
      </c>
      <c r="U100">
        <v>0.5</v>
      </c>
    </row>
    <row r="101" spans="19:21" x14ac:dyDescent="0.25">
      <c r="S101">
        <v>29500528</v>
      </c>
      <c r="T101" s="18" t="s">
        <v>15329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15330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3524</v>
      </c>
      <c r="U109">
        <v>0.5</v>
      </c>
    </row>
    <row r="110" spans="19:21" x14ac:dyDescent="0.25">
      <c r="S110">
        <v>29501060</v>
      </c>
      <c r="T110" s="18" t="s">
        <v>15331</v>
      </c>
      <c r="U110">
        <v>0.5</v>
      </c>
    </row>
    <row r="111" spans="19:21" x14ac:dyDescent="0.25">
      <c r="S111">
        <v>29501066</v>
      </c>
      <c r="T111" s="18" t="s">
        <v>15332</v>
      </c>
      <c r="U111">
        <v>0.5</v>
      </c>
    </row>
    <row r="112" spans="19:21" x14ac:dyDescent="0.25">
      <c r="S112">
        <v>29501067</v>
      </c>
      <c r="T112" s="18" t="s">
        <v>15333</v>
      </c>
      <c r="U112">
        <v>0.5</v>
      </c>
    </row>
    <row r="113" spans="19:21" x14ac:dyDescent="0.25">
      <c r="S113">
        <v>29501080</v>
      </c>
      <c r="T113" s="18" t="s">
        <v>3549</v>
      </c>
      <c r="U113">
        <v>0.5</v>
      </c>
    </row>
    <row r="114" spans="19:21" x14ac:dyDescent="0.25">
      <c r="S114">
        <v>29501083</v>
      </c>
      <c r="T114" s="18" t="s">
        <v>3553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3558</v>
      </c>
      <c r="U117">
        <v>0.5</v>
      </c>
    </row>
    <row r="118" spans="19:21" x14ac:dyDescent="0.25">
      <c r="S118">
        <v>29501090</v>
      </c>
      <c r="T118" s="18" t="s">
        <v>3559</v>
      </c>
      <c r="U118">
        <v>0.5</v>
      </c>
    </row>
    <row r="119" spans="19:21" x14ac:dyDescent="0.25">
      <c r="S119">
        <v>29501093</v>
      </c>
      <c r="T119" s="18" t="s">
        <v>3563</v>
      </c>
      <c r="U119">
        <v>0.5</v>
      </c>
    </row>
    <row r="120" spans="19:21" x14ac:dyDescent="0.25">
      <c r="S120">
        <v>29501094</v>
      </c>
      <c r="T120" s="18" t="s">
        <v>3564</v>
      </c>
      <c r="U120">
        <v>0.5</v>
      </c>
    </row>
    <row r="121" spans="19:21" x14ac:dyDescent="0.25">
      <c r="S121">
        <v>29501097</v>
      </c>
      <c r="T121" s="18" t="s">
        <v>3568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3586</v>
      </c>
      <c r="U123">
        <v>0.5</v>
      </c>
    </row>
    <row r="124" spans="19:21" x14ac:dyDescent="0.25">
      <c r="S124">
        <v>29600013</v>
      </c>
      <c r="T124" s="18" t="s">
        <v>3589</v>
      </c>
      <c r="U124">
        <v>3.5319000000000003</v>
      </c>
    </row>
    <row r="125" spans="19:21" x14ac:dyDescent="0.25">
      <c r="S125">
        <v>29600027</v>
      </c>
      <c r="T125" s="18" t="s">
        <v>373</v>
      </c>
      <c r="U125">
        <v>0.93210000000000004</v>
      </c>
    </row>
    <row r="126" spans="19:21" x14ac:dyDescent="0.25">
      <c r="S126">
        <v>32000042</v>
      </c>
      <c r="T126" s="18" t="s">
        <v>15334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15335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15336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15337</v>
      </c>
      <c r="U132">
        <v>0.42649999999999999</v>
      </c>
    </row>
    <row r="133" spans="19:21" x14ac:dyDescent="0.25">
      <c r="S133">
        <v>49500188</v>
      </c>
      <c r="T133" s="18" t="s">
        <v>7157</v>
      </c>
      <c r="U133">
        <v>0.42649999999999999</v>
      </c>
    </row>
    <row r="134" spans="19:21" x14ac:dyDescent="0.25">
      <c r="S134">
        <v>49500213</v>
      </c>
      <c r="T134" s="18" t="s">
        <v>7182</v>
      </c>
      <c r="U134">
        <v>0.36659999999999998</v>
      </c>
    </row>
    <row r="135" spans="19:21" x14ac:dyDescent="0.25">
      <c r="S135">
        <v>49500214</v>
      </c>
      <c r="T135" s="18" t="s">
        <v>7183</v>
      </c>
      <c r="U135">
        <v>0.36659999999999998</v>
      </c>
    </row>
    <row r="136" spans="19:21" x14ac:dyDescent="0.25">
      <c r="S136">
        <v>49500215</v>
      </c>
      <c r="T136" s="18" t="s">
        <v>7184</v>
      </c>
      <c r="U136">
        <v>0.36659999999999998</v>
      </c>
    </row>
    <row r="137" spans="19:21" x14ac:dyDescent="0.25">
      <c r="S137">
        <v>49500216</v>
      </c>
      <c r="T137" s="18" t="s">
        <v>7185</v>
      </c>
      <c r="U137">
        <v>0.42659999999999998</v>
      </c>
    </row>
    <row r="138" spans="19:21" x14ac:dyDescent="0.25">
      <c r="S138">
        <v>49500217</v>
      </c>
      <c r="T138" s="18" t="s">
        <v>7187</v>
      </c>
      <c r="U138">
        <v>0.42659999999999998</v>
      </c>
    </row>
    <row r="139" spans="19:21" x14ac:dyDescent="0.25">
      <c r="S139">
        <v>49500218</v>
      </c>
      <c r="T139" s="18" t="s">
        <v>7188</v>
      </c>
      <c r="U139">
        <v>0.42659999999999998</v>
      </c>
    </row>
    <row r="140" spans="19:21" x14ac:dyDescent="0.25">
      <c r="S140">
        <v>23500062</v>
      </c>
      <c r="T140" s="18" t="s">
        <v>15338</v>
      </c>
      <c r="U140">
        <v>7.4440999999999997</v>
      </c>
    </row>
    <row r="141" spans="19:21" x14ac:dyDescent="0.25">
      <c r="S141">
        <v>29500615</v>
      </c>
      <c r="T141" s="18" t="s">
        <v>15339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3402</v>
      </c>
      <c r="U143">
        <v>0.5</v>
      </c>
    </row>
    <row r="144" spans="19:21" x14ac:dyDescent="0.25">
      <c r="S144">
        <v>29500939</v>
      </c>
      <c r="T144" s="18" t="s">
        <v>359</v>
      </c>
      <c r="U144">
        <v>0.5</v>
      </c>
    </row>
    <row r="145" spans="19:21" x14ac:dyDescent="0.25">
      <c r="S145">
        <v>29500950</v>
      </c>
      <c r="T145" s="18" t="s">
        <v>348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15340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3554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15341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3914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15342</v>
      </c>
      <c r="U160">
        <v>23.168299999999999</v>
      </c>
    </row>
    <row r="161" spans="19:21" x14ac:dyDescent="0.25">
      <c r="S161">
        <v>58000555</v>
      </c>
      <c r="T161" s="18" t="s">
        <v>15343</v>
      </c>
      <c r="U161">
        <v>34.017600000000002</v>
      </c>
    </row>
    <row r="162" spans="19:21" x14ac:dyDescent="0.25">
      <c r="S162">
        <v>71000358</v>
      </c>
      <c r="T162" s="18" t="s">
        <v>15344</v>
      </c>
      <c r="U162">
        <v>4.0502000000000003E-2</v>
      </c>
    </row>
    <row r="163" spans="19:21" x14ac:dyDescent="0.25">
      <c r="S163">
        <v>23000100</v>
      </c>
      <c r="T163" s="18" t="s">
        <v>839</v>
      </c>
      <c r="U163">
        <v>3.08</v>
      </c>
    </row>
    <row r="164" spans="19:21" x14ac:dyDescent="0.25">
      <c r="S164">
        <v>23000521</v>
      </c>
      <c r="T164" s="18" t="s">
        <v>15345</v>
      </c>
      <c r="U164">
        <v>8.84</v>
      </c>
    </row>
    <row r="165" spans="19:21" x14ac:dyDescent="0.25">
      <c r="S165">
        <v>23000587</v>
      </c>
      <c r="T165" s="18" t="s">
        <v>15346</v>
      </c>
      <c r="U165">
        <v>5.35</v>
      </c>
    </row>
    <row r="166" spans="19:21" x14ac:dyDescent="0.25">
      <c r="S166">
        <v>29500514</v>
      </c>
      <c r="T166" s="18" t="s">
        <v>15347</v>
      </c>
      <c r="U166">
        <v>0.5</v>
      </c>
    </row>
    <row r="167" spans="19:21" x14ac:dyDescent="0.25">
      <c r="S167">
        <v>29500587</v>
      </c>
      <c r="T167" s="18" t="s">
        <v>3136</v>
      </c>
      <c r="U167">
        <v>0.5</v>
      </c>
    </row>
    <row r="168" spans="19:21" x14ac:dyDescent="0.25">
      <c r="S168">
        <v>29500606</v>
      </c>
      <c r="T168" s="18" t="s">
        <v>15348</v>
      </c>
      <c r="U168">
        <v>0.5</v>
      </c>
    </row>
    <row r="169" spans="19:21" x14ac:dyDescent="0.25">
      <c r="S169">
        <v>29500908</v>
      </c>
      <c r="T169" s="18" t="s">
        <v>369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3410</v>
      </c>
      <c r="U171">
        <v>0.5</v>
      </c>
    </row>
    <row r="172" spans="19:21" x14ac:dyDescent="0.25">
      <c r="S172">
        <v>29501025</v>
      </c>
      <c r="T172" s="18" t="s">
        <v>3498</v>
      </c>
      <c r="U172">
        <v>1E-4</v>
      </c>
    </row>
    <row r="173" spans="19:21" x14ac:dyDescent="0.25">
      <c r="S173">
        <v>29501059</v>
      </c>
      <c r="T173" s="18" t="s">
        <v>15349</v>
      </c>
      <c r="U173">
        <v>0.5</v>
      </c>
    </row>
    <row r="174" spans="19:21" x14ac:dyDescent="0.25">
      <c r="S174">
        <v>29501085</v>
      </c>
      <c r="T174" s="18" t="s">
        <v>3556</v>
      </c>
      <c r="U174">
        <v>0.5</v>
      </c>
    </row>
    <row r="175" spans="19:21" x14ac:dyDescent="0.25">
      <c r="S175">
        <v>29600005</v>
      </c>
      <c r="T175" s="18" t="s">
        <v>3578</v>
      </c>
      <c r="U175">
        <v>2</v>
      </c>
    </row>
    <row r="176" spans="19:21" x14ac:dyDescent="0.25">
      <c r="S176">
        <v>29600028</v>
      </c>
      <c r="T176" s="18" t="s">
        <v>3604</v>
      </c>
      <c r="U176">
        <v>0.5</v>
      </c>
    </row>
    <row r="177" spans="19:21" x14ac:dyDescent="0.25">
      <c r="S177">
        <v>29900002</v>
      </c>
      <c r="T177" s="18" t="s">
        <v>347</v>
      </c>
      <c r="U177">
        <v>0.5</v>
      </c>
    </row>
    <row r="178" spans="19:21" x14ac:dyDescent="0.25">
      <c r="S178">
        <v>32000108</v>
      </c>
      <c r="T178" s="18" t="s">
        <v>3864</v>
      </c>
      <c r="U178">
        <v>10.8132</v>
      </c>
    </row>
    <row r="179" spans="19:21" x14ac:dyDescent="0.25">
      <c r="S179">
        <v>47000960</v>
      </c>
      <c r="T179" s="18" t="s">
        <v>15350</v>
      </c>
      <c r="U179">
        <v>0.30780000000000002</v>
      </c>
    </row>
    <row r="180" spans="19:21" x14ac:dyDescent="0.25">
      <c r="S180">
        <v>49500125</v>
      </c>
      <c r="T180" s="18" t="s">
        <v>15351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15352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15353</v>
      </c>
      <c r="U186">
        <v>3.05</v>
      </c>
    </row>
    <row r="187" spans="19:21" x14ac:dyDescent="0.25">
      <c r="S187">
        <v>29500532</v>
      </c>
      <c r="T187" s="18" t="s">
        <v>15354</v>
      </c>
      <c r="U187">
        <v>0.5</v>
      </c>
    </row>
    <row r="188" spans="19:21" x14ac:dyDescent="0.25">
      <c r="S188">
        <v>29500534</v>
      </c>
      <c r="T188" s="18" t="s">
        <v>15355</v>
      </c>
      <c r="U188">
        <v>0.5</v>
      </c>
    </row>
    <row r="189" spans="19:21" x14ac:dyDescent="0.25">
      <c r="S189">
        <v>29500574</v>
      </c>
      <c r="T189" s="18" t="s">
        <v>3113</v>
      </c>
      <c r="U189">
        <v>0.5</v>
      </c>
    </row>
    <row r="190" spans="19:21" x14ac:dyDescent="0.25">
      <c r="S190">
        <v>29500579</v>
      </c>
      <c r="T190" s="18" t="s">
        <v>3086</v>
      </c>
      <c r="U190">
        <v>0.5</v>
      </c>
    </row>
    <row r="191" spans="19:21" x14ac:dyDescent="0.25">
      <c r="S191">
        <v>29500616</v>
      </c>
      <c r="T191" s="18" t="s">
        <v>3179</v>
      </c>
      <c r="U191">
        <v>0.5</v>
      </c>
    </row>
    <row r="192" spans="19:21" x14ac:dyDescent="0.25">
      <c r="S192">
        <v>29500860</v>
      </c>
      <c r="T192" s="18" t="s">
        <v>326</v>
      </c>
      <c r="U192">
        <v>0.5</v>
      </c>
    </row>
    <row r="193" spans="19:21" x14ac:dyDescent="0.25">
      <c r="S193">
        <v>29500942</v>
      </c>
      <c r="T193" s="18" t="s">
        <v>3411</v>
      </c>
      <c r="U193">
        <v>0.5</v>
      </c>
    </row>
    <row r="194" spans="19:21" x14ac:dyDescent="0.25">
      <c r="S194">
        <v>31000171</v>
      </c>
      <c r="T194" s="18" t="s">
        <v>3715</v>
      </c>
      <c r="U194">
        <v>55.445500000000003</v>
      </c>
    </row>
    <row r="195" spans="19:21" x14ac:dyDescent="0.25">
      <c r="S195">
        <v>31900002</v>
      </c>
      <c r="T195" s="18" t="s">
        <v>330</v>
      </c>
      <c r="U195">
        <v>17.989799999999999</v>
      </c>
    </row>
    <row r="196" spans="19:21" x14ac:dyDescent="0.25">
      <c r="S196">
        <v>50000274</v>
      </c>
      <c r="T196" s="18" t="s">
        <v>15356</v>
      </c>
      <c r="U196">
        <v>3.3</v>
      </c>
    </row>
    <row r="197" spans="19:21" x14ac:dyDescent="0.25">
      <c r="S197">
        <v>72000060</v>
      </c>
      <c r="T197" s="18" t="s">
        <v>13275</v>
      </c>
      <c r="U197">
        <v>7.9302999999999998E-2</v>
      </c>
    </row>
    <row r="198" spans="19:21" x14ac:dyDescent="0.25">
      <c r="S198">
        <v>23000020</v>
      </c>
      <c r="T198" s="18" t="s">
        <v>15357</v>
      </c>
      <c r="U198">
        <v>3.48</v>
      </c>
    </row>
    <row r="199" spans="19:21" x14ac:dyDescent="0.25">
      <c r="S199">
        <v>23500285</v>
      </c>
      <c r="T199" s="18" t="s">
        <v>1511</v>
      </c>
      <c r="U199">
        <v>4.2819000000000003</v>
      </c>
    </row>
    <row r="200" spans="19:21" x14ac:dyDescent="0.25">
      <c r="S200">
        <v>23500541</v>
      </c>
      <c r="T200" s="18" t="s">
        <v>1829</v>
      </c>
      <c r="U200">
        <v>7.8643999999999998</v>
      </c>
    </row>
    <row r="201" spans="19:21" x14ac:dyDescent="0.25">
      <c r="S201">
        <v>29500598</v>
      </c>
      <c r="T201" s="18" t="s">
        <v>15358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372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358</v>
      </c>
      <c r="U205">
        <v>1</v>
      </c>
    </row>
    <row r="206" spans="19:21" x14ac:dyDescent="0.25">
      <c r="S206">
        <v>29500893</v>
      </c>
      <c r="T206" s="18" t="s">
        <v>3371</v>
      </c>
      <c r="U206">
        <v>0.01</v>
      </c>
    </row>
    <row r="207" spans="19:21" x14ac:dyDescent="0.25">
      <c r="S207">
        <v>29501099</v>
      </c>
      <c r="T207" s="18" t="s">
        <v>3570</v>
      </c>
      <c r="U207">
        <v>0.01</v>
      </c>
    </row>
    <row r="208" spans="19:21" x14ac:dyDescent="0.25">
      <c r="S208">
        <v>29501105</v>
      </c>
      <c r="T208" s="18" t="s">
        <v>15359</v>
      </c>
      <c r="U208">
        <v>1E-4</v>
      </c>
    </row>
    <row r="209" spans="19:21" x14ac:dyDescent="0.25">
      <c r="S209">
        <v>29600004</v>
      </c>
      <c r="T209" s="18" t="s">
        <v>3577</v>
      </c>
      <c r="U209">
        <v>2.0175999999999998</v>
      </c>
    </row>
    <row r="210" spans="19:21" x14ac:dyDescent="0.25">
      <c r="S210">
        <v>29600020</v>
      </c>
      <c r="T210" s="18" t="s">
        <v>3597</v>
      </c>
      <c r="U210">
        <v>1.5863</v>
      </c>
    </row>
    <row r="211" spans="19:21" x14ac:dyDescent="0.25">
      <c r="S211">
        <v>31000234</v>
      </c>
      <c r="T211" s="18" t="s">
        <v>15360</v>
      </c>
      <c r="U211">
        <v>41.058599999999998</v>
      </c>
    </row>
    <row r="212" spans="19:21" x14ac:dyDescent="0.25">
      <c r="S212">
        <v>32000012</v>
      </c>
      <c r="T212" s="18" t="s">
        <v>15361</v>
      </c>
      <c r="U212">
        <v>27.543199999999999</v>
      </c>
    </row>
    <row r="213" spans="19:21" x14ac:dyDescent="0.25">
      <c r="S213">
        <v>49500135</v>
      </c>
      <c r="T213" s="18" t="s">
        <v>7099</v>
      </c>
      <c r="U213">
        <v>0.51400000000000001</v>
      </c>
    </row>
    <row r="214" spans="19:21" x14ac:dyDescent="0.25">
      <c r="S214">
        <v>49500171</v>
      </c>
      <c r="T214" s="18" t="s">
        <v>15362</v>
      </c>
      <c r="U214">
        <v>1.1740999999999999</v>
      </c>
    </row>
    <row r="215" spans="19:21" x14ac:dyDescent="0.25">
      <c r="S215">
        <v>49500196</v>
      </c>
      <c r="T215" s="18" t="s">
        <v>365</v>
      </c>
      <c r="U215">
        <v>2.4E-2</v>
      </c>
    </row>
    <row r="216" spans="19:21" x14ac:dyDescent="0.25">
      <c r="S216">
        <v>49500222</v>
      </c>
      <c r="T216" s="18" t="s">
        <v>7192</v>
      </c>
      <c r="U216">
        <v>1.014</v>
      </c>
    </row>
    <row r="217" spans="19:21" x14ac:dyDescent="0.25">
      <c r="S217">
        <v>59500051</v>
      </c>
      <c r="T217" s="18" t="s">
        <v>15363</v>
      </c>
      <c r="U217">
        <v>1.0457000000000001</v>
      </c>
    </row>
    <row r="218" spans="19:21" x14ac:dyDescent="0.25">
      <c r="S218">
        <v>70002150</v>
      </c>
      <c r="T218" s="18" t="s">
        <v>12139</v>
      </c>
      <c r="U218">
        <v>1.8940000000000001E-3</v>
      </c>
    </row>
    <row r="219" spans="19:21" x14ac:dyDescent="0.25">
      <c r="S219">
        <v>70002289</v>
      </c>
      <c r="T219" s="18" t="s">
        <v>15364</v>
      </c>
      <c r="U219">
        <v>6.5420000000000001E-3</v>
      </c>
    </row>
    <row r="220" spans="19:21" x14ac:dyDescent="0.25">
      <c r="S220">
        <v>70002448</v>
      </c>
      <c r="T220" s="18" t="s">
        <v>12491</v>
      </c>
      <c r="U220">
        <v>2.2399999999999998E-3</v>
      </c>
    </row>
    <row r="221" spans="19:21" x14ac:dyDescent="0.25">
      <c r="S221">
        <v>29500568</v>
      </c>
      <c r="T221" s="18" t="s">
        <v>15365</v>
      </c>
      <c r="U221">
        <v>0.5</v>
      </c>
    </row>
    <row r="222" spans="19:21" x14ac:dyDescent="0.25">
      <c r="S222">
        <v>29500605</v>
      </c>
      <c r="T222" s="18" t="s">
        <v>15366</v>
      </c>
      <c r="U222">
        <v>0.5</v>
      </c>
    </row>
    <row r="223" spans="19:21" x14ac:dyDescent="0.25">
      <c r="S223">
        <v>29500821</v>
      </c>
      <c r="T223" s="18" t="s">
        <v>15367</v>
      </c>
      <c r="U223">
        <v>2</v>
      </c>
    </row>
    <row r="224" spans="19:21" x14ac:dyDescent="0.25">
      <c r="S224">
        <v>29500859</v>
      </c>
      <c r="T224" s="18" t="s">
        <v>3351</v>
      </c>
      <c r="U224">
        <v>0.5</v>
      </c>
    </row>
    <row r="225" spans="19:21" x14ac:dyDescent="0.25">
      <c r="S225">
        <v>29501058</v>
      </c>
      <c r="T225" s="18" t="s">
        <v>3529</v>
      </c>
      <c r="U225">
        <v>0.5</v>
      </c>
    </row>
    <row r="226" spans="19:21" x14ac:dyDescent="0.25">
      <c r="S226">
        <v>29600030</v>
      </c>
      <c r="T226" s="18" t="s">
        <v>3605</v>
      </c>
      <c r="U226">
        <v>0.57399999999999995</v>
      </c>
    </row>
    <row r="227" spans="19:21" x14ac:dyDescent="0.25">
      <c r="S227">
        <v>31000161</v>
      </c>
      <c r="T227" s="18" t="s">
        <v>3705</v>
      </c>
      <c r="U227">
        <v>23.571000000000002</v>
      </c>
    </row>
    <row r="228" spans="19:21" x14ac:dyDescent="0.25">
      <c r="S228">
        <v>49500190</v>
      </c>
      <c r="T228" s="18" t="s">
        <v>7160</v>
      </c>
      <c r="U228">
        <v>2.5139999999999998</v>
      </c>
    </row>
    <row r="229" spans="19:21" x14ac:dyDescent="0.25">
      <c r="S229">
        <v>50000275</v>
      </c>
      <c r="T229" s="18" t="s">
        <v>15368</v>
      </c>
      <c r="U229">
        <v>3.55</v>
      </c>
    </row>
    <row r="230" spans="19:21" x14ac:dyDescent="0.25">
      <c r="S230">
        <v>59500021</v>
      </c>
      <c r="T230" s="18" t="s">
        <v>15369</v>
      </c>
      <c r="U230">
        <v>2.6351</v>
      </c>
    </row>
    <row r="231" spans="19:21" x14ac:dyDescent="0.25">
      <c r="S231">
        <v>59500070</v>
      </c>
      <c r="T231" s="18" t="s">
        <v>15370</v>
      </c>
      <c r="U231">
        <v>1.7988999999999999</v>
      </c>
    </row>
    <row r="232" spans="19:21" x14ac:dyDescent="0.25">
      <c r="S232">
        <v>70002019</v>
      </c>
      <c r="T232" s="18" t="s">
        <v>15371</v>
      </c>
      <c r="U232">
        <v>9.3799999999999994E-3</v>
      </c>
    </row>
    <row r="233" spans="19:21" x14ac:dyDescent="0.25">
      <c r="S233">
        <v>70002021</v>
      </c>
      <c r="T233" s="18" t="s">
        <v>15372</v>
      </c>
      <c r="U233">
        <v>3.6269000000000003E-2</v>
      </c>
    </row>
    <row r="234" spans="19:21" x14ac:dyDescent="0.25">
      <c r="S234">
        <v>70002024</v>
      </c>
      <c r="T234" s="18" t="s">
        <v>15373</v>
      </c>
      <c r="U234">
        <v>5.1617999999999997E-2</v>
      </c>
    </row>
    <row r="235" spans="19:21" x14ac:dyDescent="0.25">
      <c r="S235">
        <v>70002025</v>
      </c>
      <c r="T235" s="18" t="s">
        <v>15374</v>
      </c>
      <c r="U235">
        <v>9.3799999999999994E-3</v>
      </c>
    </row>
    <row r="236" spans="19:21" x14ac:dyDescent="0.25">
      <c r="S236">
        <v>70002026</v>
      </c>
      <c r="T236" s="18" t="s">
        <v>15375</v>
      </c>
      <c r="U236">
        <v>4.8379999999999999E-2</v>
      </c>
    </row>
    <row r="237" spans="19:21" x14ac:dyDescent="0.25">
      <c r="S237">
        <v>70002120</v>
      </c>
      <c r="T237" s="18" t="s">
        <v>12110</v>
      </c>
      <c r="U237">
        <v>5.1279999999999997E-3</v>
      </c>
    </row>
    <row r="238" spans="19:21" x14ac:dyDescent="0.25">
      <c r="S238">
        <v>75000008</v>
      </c>
      <c r="T238" s="18" t="s">
        <v>14927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15124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15159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15288</v>
      </c>
      <c r="D1744" t="s">
        <v>15288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15271</v>
      </c>
      <c r="C10513" t="s">
        <v>15271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2021-10-25T13:39:19Z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