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85" documentId="120_{1F12593B-E186-40C5-832A-959F00BFC768}" xr6:coauthVersionLast="47" xr6:coauthVersionMax="47" xr10:uidLastSave="{C6603889-2EE6-4466-B614-553D922A9F30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35" r:id="rId15"/>
    <pivotCache cacheId="36" r:id="rId16"/>
    <pivotCache cacheId="37" r:id="rId17"/>
    <pivotCache cacheId="38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2" l="1"/>
  <c r="L2" i="12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C1796" i="6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C1828" i="6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I1849" i="6" s="1"/>
  <c r="C1850" i="6"/>
  <c r="I1850" i="6" s="1"/>
  <c r="C1851" i="6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5" i="6"/>
  <c r="I1796" i="6"/>
  <c r="I1803" i="6"/>
  <c r="I1811" i="6"/>
  <c r="I1819" i="6"/>
  <c r="I1827" i="6"/>
  <c r="I1828" i="6"/>
  <c r="I1835" i="6"/>
  <c r="I1851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N1790" i="6" s="1"/>
  <c r="A1790" i="6" s="1"/>
  <c r="O1791" i="6"/>
  <c r="O1792" i="6"/>
  <c r="E1792" i="6" s="1"/>
  <c r="O1793" i="6"/>
  <c r="O1794" i="6"/>
  <c r="O1795" i="6"/>
  <c r="O1796" i="6"/>
  <c r="O1797" i="6"/>
  <c r="D1797" i="6" s="1"/>
  <c r="O1798" i="6"/>
  <c r="D1798" i="6" s="1"/>
  <c r="O1799" i="6"/>
  <c r="D1799" i="6" s="1"/>
  <c r="O1800" i="6"/>
  <c r="D1800" i="6" s="1"/>
  <c r="O1801" i="6"/>
  <c r="O1802" i="6"/>
  <c r="O1803" i="6"/>
  <c r="O1804" i="6"/>
  <c r="O1805" i="6"/>
  <c r="D1805" i="6" s="1"/>
  <c r="O1806" i="6"/>
  <c r="D1806" i="6" s="1"/>
  <c r="O1807" i="6"/>
  <c r="D1807" i="6" s="1"/>
  <c r="O1808" i="6"/>
  <c r="E1808" i="6" s="1"/>
  <c r="O1809" i="6"/>
  <c r="O1810" i="6"/>
  <c r="O1811" i="6"/>
  <c r="O1812" i="6"/>
  <c r="O1813" i="6"/>
  <c r="N1813" i="6" s="1"/>
  <c r="A1813" i="6" s="1"/>
  <c r="O1814" i="6"/>
  <c r="D1814" i="6" s="1"/>
  <c r="O1815" i="6"/>
  <c r="D1815" i="6" s="1"/>
  <c r="O1816" i="6"/>
  <c r="N1816" i="6" s="1"/>
  <c r="A1816" i="6" s="1"/>
  <c r="O1817" i="6"/>
  <c r="O1818" i="6"/>
  <c r="O1819" i="6"/>
  <c r="O1820" i="6"/>
  <c r="O1821" i="6"/>
  <c r="D1821" i="6" s="1"/>
  <c r="O1822" i="6"/>
  <c r="N1822" i="6" s="1"/>
  <c r="A1822" i="6" s="1"/>
  <c r="O1823" i="6"/>
  <c r="D1823" i="6" s="1"/>
  <c r="O1824" i="6"/>
  <c r="D1824" i="6" s="1"/>
  <c r="O1825" i="6"/>
  <c r="O1826" i="6"/>
  <c r="O1827" i="6"/>
  <c r="O1828" i="6"/>
  <c r="O1829" i="6"/>
  <c r="D1829" i="6" s="1"/>
  <c r="O1830" i="6"/>
  <c r="D1830" i="6" s="1"/>
  <c r="O1831" i="6"/>
  <c r="D1831" i="6" s="1"/>
  <c r="O1832" i="6"/>
  <c r="E1832" i="6" s="1"/>
  <c r="O1833" i="6"/>
  <c r="O1834" i="6"/>
  <c r="O1835" i="6"/>
  <c r="O1836" i="6"/>
  <c r="O1837" i="6"/>
  <c r="D1837" i="6" s="1"/>
  <c r="O1838" i="6"/>
  <c r="D1838" i="6" s="1"/>
  <c r="O1839" i="6"/>
  <c r="D1839" i="6" s="1"/>
  <c r="O1840" i="6"/>
  <c r="D1840" i="6" s="1"/>
  <c r="O1841" i="6"/>
  <c r="O1842" i="6"/>
  <c r="O1843" i="6"/>
  <c r="O1844" i="6"/>
  <c r="O1845" i="6"/>
  <c r="O1846" i="6"/>
  <c r="O1847" i="6"/>
  <c r="E1847" i="6" s="1"/>
  <c r="O1848" i="6"/>
  <c r="O1849" i="6"/>
  <c r="O1850" i="6"/>
  <c r="O1851" i="6"/>
  <c r="O1852" i="6"/>
  <c r="O1853" i="6"/>
  <c r="O1854" i="6"/>
  <c r="N1854" i="6" s="1"/>
  <c r="A1854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D1792" i="6" l="1"/>
  <c r="D1832" i="6"/>
  <c r="N1852" i="6"/>
  <c r="A1852" i="6" s="1"/>
  <c r="N1844" i="6"/>
  <c r="A1844" i="6" s="1"/>
  <c r="N1836" i="6"/>
  <c r="A1836" i="6" s="1"/>
  <c r="D1836" i="6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851" i="6"/>
  <c r="A1851" i="6" s="1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D1816" i="6"/>
  <c r="E1849" i="6"/>
  <c r="N1841" i="6"/>
  <c r="A1841" i="6" s="1"/>
  <c r="E1833" i="6"/>
  <c r="D1833" i="6"/>
  <c r="M1825" i="6"/>
  <c r="D1825" i="6"/>
  <c r="E1817" i="6"/>
  <c r="D1817" i="6"/>
  <c r="E1809" i="6"/>
  <c r="D1809" i="6"/>
  <c r="E1801" i="6"/>
  <c r="D1801" i="6"/>
  <c r="E1793" i="6"/>
  <c r="D1793" i="6"/>
  <c r="E1850" i="6"/>
  <c r="E1842" i="6"/>
  <c r="E1834" i="6"/>
  <c r="D1834" i="6"/>
  <c r="E1826" i="6"/>
  <c r="D1826" i="6"/>
  <c r="E1818" i="6"/>
  <c r="D1818" i="6"/>
  <c r="E1810" i="6"/>
  <c r="D1810" i="6"/>
  <c r="E1802" i="6"/>
  <c r="D1802" i="6"/>
  <c r="E1794" i="6"/>
  <c r="D1794" i="6"/>
  <c r="D1808" i="6"/>
  <c r="D1822" i="6"/>
  <c r="D1790" i="6"/>
  <c r="D1813" i="6"/>
  <c r="M1834" i="6"/>
  <c r="M1826" i="6"/>
  <c r="M1818" i="6"/>
  <c r="M1810" i="6"/>
  <c r="M1794" i="6"/>
  <c r="E1825" i="6"/>
  <c r="M1816" i="6"/>
  <c r="M1812" i="6"/>
  <c r="M1817" i="6"/>
  <c r="M1793" i="6"/>
  <c r="M1848" i="6"/>
  <c r="M1840" i="6"/>
  <c r="M1800" i="6"/>
  <c r="M1809" i="6"/>
  <c r="M1828" i="6"/>
  <c r="M1802" i="6"/>
  <c r="M1824" i="6"/>
  <c r="M1833" i="6"/>
  <c r="M1804" i="6"/>
  <c r="E1816" i="6"/>
  <c r="M1827" i="6"/>
  <c r="M1801" i="6"/>
  <c r="M1796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D1854" i="6" s="1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C1676" i="6"/>
  <c r="I1676" i="6" s="1"/>
  <c r="C1677" i="6"/>
  <c r="I1677" i="6" s="1"/>
  <c r="C1678" i="6"/>
  <c r="I1678" i="6" s="1"/>
  <c r="C1679" i="6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C1686" i="6"/>
  <c r="I1686" i="6" s="1"/>
  <c r="C1687" i="6"/>
  <c r="C1688" i="6"/>
  <c r="C1689" i="6"/>
  <c r="I1689" i="6" s="1"/>
  <c r="C1690" i="6"/>
  <c r="I1690" i="6" s="1"/>
  <c r="C1691" i="6"/>
  <c r="I1691" i="6" s="1"/>
  <c r="C1692" i="6"/>
  <c r="I1692" i="6" s="1"/>
  <c r="C1693" i="6"/>
  <c r="C1694" i="6"/>
  <c r="I1694" i="6" s="1"/>
  <c r="C1695" i="6"/>
  <c r="C1696" i="6"/>
  <c r="I1696" i="6" s="1"/>
  <c r="C1697" i="6"/>
  <c r="I1697" i="6" s="1"/>
  <c r="C1698" i="6"/>
  <c r="I1698" i="6" s="1"/>
  <c r="C1699" i="6"/>
  <c r="C1700" i="6"/>
  <c r="I1700" i="6" s="1"/>
  <c r="C1701" i="6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C1712" i="6"/>
  <c r="I1712" i="6" s="1"/>
  <c r="C1713" i="6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C1720" i="6"/>
  <c r="I1720" i="6" s="1"/>
  <c r="C1721" i="6"/>
  <c r="I1721" i="6" s="1"/>
  <c r="C1722" i="6"/>
  <c r="I1722" i="6" s="1"/>
  <c r="C1723" i="6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C1736" i="6"/>
  <c r="C1737" i="6"/>
  <c r="I1737" i="6" s="1"/>
  <c r="C1738" i="6"/>
  <c r="I1738" i="6" s="1"/>
  <c r="C1739" i="6"/>
  <c r="I1739" i="6" s="1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C1756" i="6"/>
  <c r="I1756" i="6" s="1"/>
  <c r="C1757" i="6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I1781" i="6" s="1"/>
  <c r="C1782" i="6"/>
  <c r="I1782" i="6" s="1"/>
  <c r="C1783" i="6"/>
  <c r="C1784" i="6"/>
  <c r="I1784" i="6" s="1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55" i="6"/>
  <c r="I1757" i="6"/>
  <c r="I1779" i="6"/>
  <c r="I1783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1" i="6"/>
  <c r="I1713" i="6"/>
  <c r="I1719" i="6"/>
  <c r="I1723" i="6"/>
  <c r="I1729" i="6"/>
  <c r="I1735" i="6"/>
  <c r="I1736" i="6"/>
  <c r="I1741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695" i="6"/>
  <c r="I1699" i="6"/>
  <c r="I1701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5" i="6"/>
  <c r="I1679" i="6"/>
  <c r="I1685" i="6"/>
  <c r="I1687" i="6"/>
  <c r="I1688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E1708" i="6" l="1"/>
  <c r="E1732" i="6"/>
  <c r="N1689" i="6"/>
  <c r="A1689" i="6" s="1"/>
  <c r="D1689" i="6"/>
  <c r="N1681" i="6"/>
  <c r="A1681" i="6" s="1"/>
  <c r="D1681" i="6"/>
  <c r="E1706" i="6"/>
  <c r="E1738" i="6"/>
  <c r="E1722" i="6"/>
  <c r="E1714" i="6"/>
  <c r="E1784" i="6"/>
  <c r="D1784" i="6"/>
  <c r="E1775" i="6"/>
  <c r="D1775" i="6"/>
  <c r="E1751" i="6"/>
  <c r="E1672" i="6"/>
  <c r="E1687" i="6"/>
  <c r="E1704" i="6"/>
  <c r="N1744" i="6"/>
  <c r="A1744" i="6" s="1"/>
  <c r="D1744" i="6"/>
  <c r="E1736" i="6"/>
  <c r="E1728" i="6"/>
  <c r="N1720" i="6"/>
  <c r="A1720" i="6" s="1"/>
  <c r="E1712" i="6"/>
  <c r="E1770" i="6"/>
  <c r="D1770" i="6"/>
  <c r="E1746" i="6"/>
  <c r="E1768" i="6"/>
  <c r="D1768" i="6"/>
  <c r="E1752" i="6"/>
  <c r="E1673" i="6"/>
  <c r="E1688" i="6"/>
  <c r="D1688" i="6"/>
  <c r="E1697" i="6"/>
  <c r="E1745" i="6"/>
  <c r="D1745" i="6"/>
  <c r="E1737" i="6"/>
  <c r="E1696" i="6"/>
  <c r="E1766" i="6"/>
  <c r="E1750" i="6"/>
  <c r="E1694" i="6"/>
  <c r="D1694" i="6"/>
  <c r="E1735" i="6"/>
  <c r="E1719" i="6"/>
  <c r="D1719" i="6"/>
  <c r="E1711" i="6"/>
  <c r="E1781" i="6"/>
  <c r="D1781" i="6"/>
  <c r="E1765" i="6"/>
  <c r="E1749" i="6"/>
  <c r="E1691" i="6"/>
  <c r="D1691" i="6"/>
  <c r="E1724" i="6"/>
  <c r="D1724" i="6"/>
  <c r="E1778" i="6"/>
  <c r="D1778" i="6"/>
  <c r="E1680" i="6"/>
  <c r="D1680" i="6"/>
  <c r="E1705" i="6"/>
  <c r="E1783" i="6"/>
  <c r="D1783" i="6"/>
  <c r="E1759" i="6"/>
  <c r="D1759" i="6"/>
  <c r="E1782" i="6"/>
  <c r="D1782" i="6"/>
  <c r="E1774" i="6"/>
  <c r="D1774" i="6"/>
  <c r="E1758" i="6"/>
  <c r="E1671" i="6"/>
  <c r="E1686" i="6"/>
  <c r="E1678" i="6"/>
  <c r="D1678" i="6"/>
  <c r="E1703" i="6"/>
  <c r="E1695" i="6"/>
  <c r="E1743" i="6"/>
  <c r="E1727" i="6"/>
  <c r="D1727" i="6"/>
  <c r="E1773" i="6"/>
  <c r="D1773" i="6"/>
  <c r="E1757" i="6"/>
  <c r="D1757" i="6" s="1"/>
  <c r="E1670" i="6"/>
  <c r="E1693" i="6"/>
  <c r="D1693" i="6"/>
  <c r="E1685" i="6"/>
  <c r="D1685" i="6"/>
  <c r="E1677" i="6"/>
  <c r="D1677" i="6"/>
  <c r="E1702" i="6"/>
  <c r="E1742" i="6"/>
  <c r="D1742" i="6"/>
  <c r="E1734" i="6"/>
  <c r="E1726" i="6"/>
  <c r="D1726" i="6"/>
  <c r="E1718" i="6"/>
  <c r="E1710" i="6"/>
  <c r="E1788" i="6"/>
  <c r="D1788" i="6"/>
  <c r="E1780" i="6"/>
  <c r="D1780" i="6"/>
  <c r="E1772" i="6"/>
  <c r="D1772" i="6"/>
  <c r="E1764" i="6"/>
  <c r="E1756" i="6"/>
  <c r="E1748" i="6"/>
  <c r="E1683" i="6"/>
  <c r="D1683" i="6"/>
  <c r="E1700" i="6"/>
  <c r="D1700" i="6"/>
  <c r="E1740" i="6"/>
  <c r="E1669" i="6"/>
  <c r="N1692" i="6"/>
  <c r="A1692" i="6" s="1"/>
  <c r="D1692" i="6"/>
  <c r="N1684" i="6"/>
  <c r="A1684" i="6" s="1"/>
  <c r="D1684" i="6"/>
  <c r="N1676" i="6"/>
  <c r="A1676" i="6" s="1"/>
  <c r="D1676" i="6"/>
  <c r="E1741" i="6"/>
  <c r="D1741" i="6"/>
  <c r="E1733" i="6"/>
  <c r="E1725" i="6"/>
  <c r="D1725" i="6"/>
  <c r="E1717" i="6"/>
  <c r="D1717" i="6"/>
  <c r="E1787" i="6"/>
  <c r="D1787" i="6"/>
  <c r="E1779" i="6"/>
  <c r="D1779" i="6"/>
  <c r="E1771" i="6"/>
  <c r="D1771" i="6"/>
  <c r="E1763" i="6"/>
  <c r="E1755" i="6"/>
  <c r="D1755" i="6"/>
  <c r="E1675" i="6"/>
  <c r="D1675" i="6"/>
  <c r="E1716" i="6"/>
  <c r="D1716" i="6"/>
  <c r="E1786" i="6"/>
  <c r="D1786" i="6"/>
  <c r="E1754" i="6"/>
  <c r="D1754" i="6"/>
  <c r="N1690" i="6"/>
  <c r="A1690" i="6" s="1"/>
  <c r="D1690" i="6"/>
  <c r="N1682" i="6"/>
  <c r="A1682" i="6" s="1"/>
  <c r="D1682" i="6"/>
  <c r="N1674" i="6"/>
  <c r="A1674" i="6" s="1"/>
  <c r="D1674" i="6"/>
  <c r="E1707" i="6"/>
  <c r="E1699" i="6"/>
  <c r="D1699" i="6"/>
  <c r="E1747" i="6"/>
  <c r="D1747" i="6"/>
  <c r="E1739" i="6"/>
  <c r="D1739" i="6"/>
  <c r="E1731" i="6"/>
  <c r="E1723" i="6"/>
  <c r="D1723" i="6"/>
  <c r="E1715" i="6"/>
  <c r="D1715" i="6"/>
  <c r="E1785" i="6"/>
  <c r="D1785" i="6"/>
  <c r="E1777" i="6"/>
  <c r="D1777" i="6"/>
  <c r="E1769" i="6"/>
  <c r="D1769" i="6"/>
  <c r="E1761" i="6"/>
  <c r="E1753" i="6"/>
  <c r="D1753" i="6"/>
  <c r="E1709" i="6"/>
  <c r="D1709" i="6"/>
  <c r="E1762" i="6"/>
  <c r="E1730" i="6"/>
  <c r="E1721" i="6"/>
  <c r="E1767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N1717" i="6"/>
  <c r="A1717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D1686" i="6" l="1"/>
  <c r="B1658" i="6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G92" i="6" s="1"/>
  <c r="P93" i="6"/>
  <c r="P94" i="6"/>
  <c r="G94" i="6" s="1"/>
  <c r="P95" i="6"/>
  <c r="P96" i="6"/>
  <c r="G96" i="6" s="1"/>
  <c r="P97" i="6"/>
  <c r="G97" i="6" s="1"/>
  <c r="P98" i="6"/>
  <c r="G98" i="6" s="1"/>
  <c r="P99" i="6"/>
  <c r="P100" i="6"/>
  <c r="G100" i="6" s="1"/>
  <c r="P101" i="6"/>
  <c r="P102" i="6"/>
  <c r="P103" i="6"/>
  <c r="P104" i="6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G184" i="6" s="1"/>
  <c r="P185" i="6"/>
  <c r="G185" i="6" s="1"/>
  <c r="P186" i="6"/>
  <c r="G186" i="6" s="1"/>
  <c r="P187" i="6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G211" i="6" s="1"/>
  <c r="P212" i="6"/>
  <c r="G212" i="6" s="1"/>
  <c r="P213" i="6"/>
  <c r="P214" i="6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P233" i="6"/>
  <c r="G233" i="6" s="1"/>
  <c r="P234" i="6"/>
  <c r="G234" i="6" s="1"/>
  <c r="P235" i="6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P294" i="6"/>
  <c r="P295" i="6"/>
  <c r="P296" i="6"/>
  <c r="P297" i="6"/>
  <c r="P298" i="6"/>
  <c r="P299" i="6"/>
  <c r="G299" i="6" s="1"/>
  <c r="P300" i="6"/>
  <c r="G300" i="6" s="1"/>
  <c r="P301" i="6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P327" i="6"/>
  <c r="P328" i="6"/>
  <c r="G328" i="6" s="1"/>
  <c r="P329" i="6"/>
  <c r="G329" i="6" s="1"/>
  <c r="P330" i="6"/>
  <c r="P331" i="6"/>
  <c r="P332" i="6"/>
  <c r="P333" i="6"/>
  <c r="G333" i="6" s="1"/>
  <c r="P334" i="6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G369" i="6" s="1"/>
  <c r="P370" i="6"/>
  <c r="G370" i="6" s="1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G409" i="6" s="1"/>
  <c r="P410" i="6"/>
  <c r="G410" i="6" s="1"/>
  <c r="P411" i="6"/>
  <c r="P412" i="6"/>
  <c r="G412" i="6" s="1"/>
  <c r="P413" i="6"/>
  <c r="P414" i="6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G482" i="6" s="1"/>
  <c r="P483" i="6"/>
  <c r="P484" i="6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P503" i="6"/>
  <c r="P504" i="6"/>
  <c r="P505" i="6"/>
  <c r="G505" i="6" s="1"/>
  <c r="P506" i="6"/>
  <c r="G506" i="6" s="1"/>
  <c r="P507" i="6"/>
  <c r="G507" i="6" s="1"/>
  <c r="P508" i="6"/>
  <c r="G508" i="6" s="1"/>
  <c r="P509" i="6"/>
  <c r="P510" i="6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G561" i="6" s="1"/>
  <c r="P562" i="6"/>
  <c r="G562" i="6" s="1"/>
  <c r="P563" i="6"/>
  <c r="G563" i="6" s="1"/>
  <c r="P564" i="6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P628" i="6"/>
  <c r="G628" i="6" s="1"/>
  <c r="P629" i="6"/>
  <c r="G629" i="6" s="1"/>
  <c r="P630" i="6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P679" i="6"/>
  <c r="G679" i="6" s="1"/>
  <c r="P680" i="6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P710" i="6"/>
  <c r="P711" i="6"/>
  <c r="P712" i="6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P743" i="6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P752" i="6"/>
  <c r="P753" i="6"/>
  <c r="G753" i="6" s="1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G785" i="6" s="1"/>
  <c r="P786" i="6"/>
  <c r="P787" i="6"/>
  <c r="G787" i="6" s="1"/>
  <c r="P788" i="6"/>
  <c r="P789" i="6"/>
  <c r="G789" i="6" s="1"/>
  <c r="P790" i="6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P817" i="6"/>
  <c r="G817" i="6" s="1"/>
  <c r="P818" i="6"/>
  <c r="G818" i="6" s="1"/>
  <c r="P819" i="6"/>
  <c r="P820" i="6"/>
  <c r="G820" i="6" s="1"/>
  <c r="P821" i="6"/>
  <c r="G821" i="6" s="1"/>
  <c r="P822" i="6"/>
  <c r="P823" i="6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P862" i="6"/>
  <c r="P863" i="6"/>
  <c r="P864" i="6"/>
  <c r="P865" i="6"/>
  <c r="G865" i="6" s="1"/>
  <c r="P866" i="6"/>
  <c r="P867" i="6"/>
  <c r="P868" i="6"/>
  <c r="G868" i="6" s="1"/>
  <c r="P869" i="6"/>
  <c r="P870" i="6"/>
  <c r="G870" i="6" s="1"/>
  <c r="P871" i="6"/>
  <c r="P872" i="6"/>
  <c r="P873" i="6"/>
  <c r="G873" i="6" s="1"/>
  <c r="P874" i="6"/>
  <c r="G874" i="6" s="1"/>
  <c r="P875" i="6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P894" i="6"/>
  <c r="G894" i="6" s="1"/>
  <c r="P895" i="6"/>
  <c r="P896" i="6"/>
  <c r="P897" i="6"/>
  <c r="G897" i="6" s="1"/>
  <c r="P898" i="6"/>
  <c r="P899" i="6"/>
  <c r="G899" i="6" s="1"/>
  <c r="P900" i="6"/>
  <c r="G900" i="6" s="1"/>
  <c r="P901" i="6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P959" i="6"/>
  <c r="G959" i="6" s="1"/>
  <c r="P960" i="6"/>
  <c r="G960" i="6" s="1"/>
  <c r="P961" i="6"/>
  <c r="G961" i="6" s="1"/>
  <c r="P962" i="6"/>
  <c r="G962" i="6" s="1"/>
  <c r="P963" i="6"/>
  <c r="P964" i="6"/>
  <c r="G964" i="6" s="1"/>
  <c r="P965" i="6"/>
  <c r="P966" i="6"/>
  <c r="P967" i="6"/>
  <c r="G967" i="6" s="1"/>
  <c r="P968" i="6"/>
  <c r="G968" i="6" s="1"/>
  <c r="P969" i="6"/>
  <c r="G969" i="6" s="1"/>
  <c r="P970" i="6"/>
  <c r="G970" i="6" s="1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P1004" i="6"/>
  <c r="G1004" i="6" s="1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P1014" i="6"/>
  <c r="P1015" i="6"/>
  <c r="G1015" i="6" s="1"/>
  <c r="P1016" i="6"/>
  <c r="P1017" i="6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P1033" i="6"/>
  <c r="P1034" i="6"/>
  <c r="P1035" i="6"/>
  <c r="P1036" i="6"/>
  <c r="G1036" i="6" s="1"/>
  <c r="P1037" i="6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P1086" i="6"/>
  <c r="G1086" i="6" s="1"/>
  <c r="P1087" i="6"/>
  <c r="P1088" i="6"/>
  <c r="G1088" i="6" s="1"/>
  <c r="P1089" i="6"/>
  <c r="G1089" i="6" s="1"/>
  <c r="P1090" i="6"/>
  <c r="P1091" i="6"/>
  <c r="P1092" i="6"/>
  <c r="G1092" i="6" s="1"/>
  <c r="P1093" i="6"/>
  <c r="G1093" i="6" s="1"/>
  <c r="P1094" i="6"/>
  <c r="P1095" i="6"/>
  <c r="G1095" i="6" s="1"/>
  <c r="P1096" i="6"/>
  <c r="G1096" i="6" s="1"/>
  <c r="P1097" i="6"/>
  <c r="G1097" i="6" s="1"/>
  <c r="P1098" i="6"/>
  <c r="G1098" i="6" s="1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P1124" i="6"/>
  <c r="P1125" i="6"/>
  <c r="G1125" i="6" s="1"/>
  <c r="P1126" i="6"/>
  <c r="P1127" i="6"/>
  <c r="G1127" i="6" s="1"/>
  <c r="P1128" i="6"/>
  <c r="G1128" i="6" s="1"/>
  <c r="P1129" i="6"/>
  <c r="G1129" i="6" s="1"/>
  <c r="P1130" i="6"/>
  <c r="G1130" i="6" s="1"/>
  <c r="P1131" i="6"/>
  <c r="P1132" i="6"/>
  <c r="G1132" i="6" s="1"/>
  <c r="P1133" i="6"/>
  <c r="G1133" i="6" s="1"/>
  <c r="P1134" i="6"/>
  <c r="P1135" i="6"/>
  <c r="G1135" i="6" s="1"/>
  <c r="P1136" i="6"/>
  <c r="G1136" i="6" s="1"/>
  <c r="P1137" i="6"/>
  <c r="G1137" i="6" s="1"/>
  <c r="P1138" i="6"/>
  <c r="G1138" i="6" s="1"/>
  <c r="P1139" i="6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P1151" i="6"/>
  <c r="G1151" i="6" s="1"/>
  <c r="P1152" i="6"/>
  <c r="G1152" i="6" s="1"/>
  <c r="P1153" i="6"/>
  <c r="P1154" i="6"/>
  <c r="P1155" i="6"/>
  <c r="P1156" i="6"/>
  <c r="G1156" i="6" s="1"/>
  <c r="P1157" i="6"/>
  <c r="G1157" i="6" s="1"/>
  <c r="P1158" i="6"/>
  <c r="P1159" i="6"/>
  <c r="P1160" i="6"/>
  <c r="P1161" i="6"/>
  <c r="G1161" i="6" s="1"/>
  <c r="P1162" i="6"/>
  <c r="G1162" i="6" s="1"/>
  <c r="P1163" i="6"/>
  <c r="P1164" i="6"/>
  <c r="P1165" i="6"/>
  <c r="G1165" i="6" s="1"/>
  <c r="P1166" i="6"/>
  <c r="P1167" i="6"/>
  <c r="P1168" i="6"/>
  <c r="P1169" i="6"/>
  <c r="G1169" i="6" s="1"/>
  <c r="P1170" i="6"/>
  <c r="G1170" i="6" s="1"/>
  <c r="P1171" i="6"/>
  <c r="G1171" i="6" s="1"/>
  <c r="P1172" i="6"/>
  <c r="P1173" i="6"/>
  <c r="G1173" i="6" s="1"/>
  <c r="P1174" i="6"/>
  <c r="P1175" i="6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P1184" i="6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P1193" i="6"/>
  <c r="G1193" i="6" s="1"/>
  <c r="P1194" i="6"/>
  <c r="G1194" i="6" s="1"/>
  <c r="P1195" i="6"/>
  <c r="P1196" i="6"/>
  <c r="P1197" i="6"/>
  <c r="P1198" i="6"/>
  <c r="P1199" i="6"/>
  <c r="G1199" i="6" s="1"/>
  <c r="P1200" i="6"/>
  <c r="P1201" i="6"/>
  <c r="G1201" i="6" s="1"/>
  <c r="P1202" i="6"/>
  <c r="G1202" i="6" s="1"/>
  <c r="P1203" i="6"/>
  <c r="G1203" i="6" s="1"/>
  <c r="P1204" i="6"/>
  <c r="P1205" i="6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P1223" i="6"/>
  <c r="P1224" i="6"/>
  <c r="P1225" i="6"/>
  <c r="G1225" i="6" s="1"/>
  <c r="P1226" i="6"/>
  <c r="G1226" i="6" s="1"/>
  <c r="P1227" i="6"/>
  <c r="P1228" i="6"/>
  <c r="P1229" i="6"/>
  <c r="G1229" i="6" s="1"/>
  <c r="P1230" i="6"/>
  <c r="P1231" i="6"/>
  <c r="P1232" i="6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G1247" i="6" s="1"/>
  <c r="P1248" i="6"/>
  <c r="G1248" i="6" s="1"/>
  <c r="P1249" i="6"/>
  <c r="G1249" i="6" s="1"/>
  <c r="P1250" i="6"/>
  <c r="P1251" i="6"/>
  <c r="P1252" i="6"/>
  <c r="G1252" i="6" s="1"/>
  <c r="P1253" i="6"/>
  <c r="P1254" i="6"/>
  <c r="P1255" i="6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P1262" i="6"/>
  <c r="P1263" i="6"/>
  <c r="P1264" i="6"/>
  <c r="P1265" i="6"/>
  <c r="G1265" i="6" s="1"/>
  <c r="P1266" i="6"/>
  <c r="P1267" i="6"/>
  <c r="P1268" i="6"/>
  <c r="G1268" i="6" s="1"/>
  <c r="P1269" i="6"/>
  <c r="P1270" i="6"/>
  <c r="P1271" i="6"/>
  <c r="P1272" i="6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P1300" i="6"/>
  <c r="G1300" i="6" s="1"/>
  <c r="P1301" i="6"/>
  <c r="G1301" i="6" s="1"/>
  <c r="P1302" i="6"/>
  <c r="P1303" i="6"/>
  <c r="G1303" i="6" s="1"/>
  <c r="P1304" i="6"/>
  <c r="P1305" i="6"/>
  <c r="G1305" i="6" s="1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P1326" i="6"/>
  <c r="P1327" i="6"/>
  <c r="G1327" i="6" s="1"/>
  <c r="P1328" i="6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P1341" i="6"/>
  <c r="G1341" i="6" s="1"/>
  <c r="P1342" i="6"/>
  <c r="P1343" i="6"/>
  <c r="G1343" i="6" s="1"/>
  <c r="P1344" i="6"/>
  <c r="G1344" i="6" s="1"/>
  <c r="P1345" i="6"/>
  <c r="G1345" i="6" s="1"/>
  <c r="P1346" i="6"/>
  <c r="G1346" i="6" s="1"/>
  <c r="P1347" i="6"/>
  <c r="G1347" i="6" s="1"/>
  <c r="P1348" i="6"/>
  <c r="G1348" i="6" s="1"/>
  <c r="P1349" i="6"/>
  <c r="P1350" i="6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P1366" i="6"/>
  <c r="P1367" i="6"/>
  <c r="G1367" i="6" s="1"/>
  <c r="P1368" i="6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P1380" i="6"/>
  <c r="P1381" i="6"/>
  <c r="G1381" i="6" s="1"/>
  <c r="P1382" i="6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P1391" i="6"/>
  <c r="G1391" i="6" s="1"/>
  <c r="P1392" i="6"/>
  <c r="G1392" i="6" s="1"/>
  <c r="P1393" i="6"/>
  <c r="G1393" i="6" s="1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P1407" i="6"/>
  <c r="G1407" i="6" s="1"/>
  <c r="P1408" i="6"/>
  <c r="G1408" i="6" s="1"/>
  <c r="P1409" i="6"/>
  <c r="G1409" i="6" s="1"/>
  <c r="P1410" i="6"/>
  <c r="G1410" i="6" s="1"/>
  <c r="P1411" i="6"/>
  <c r="P1412" i="6"/>
  <c r="G1412" i="6" s="1"/>
  <c r="P1413" i="6"/>
  <c r="G1413" i="6" s="1"/>
  <c r="P1414" i="6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P1429" i="6"/>
  <c r="G1429" i="6" s="1"/>
  <c r="P1430" i="6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P1439" i="6"/>
  <c r="G1439" i="6" s="1"/>
  <c r="P1440" i="6"/>
  <c r="G1440" i="6" s="1"/>
  <c r="P1441" i="6"/>
  <c r="G1441" i="6" s="1"/>
  <c r="P1442" i="6"/>
  <c r="G1442" i="6" s="1"/>
  <c r="P1443" i="6"/>
  <c r="P1444" i="6"/>
  <c r="G1444" i="6" s="1"/>
  <c r="P1445" i="6"/>
  <c r="G1445" i="6" s="1"/>
  <c r="P1446" i="6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P1463" i="6"/>
  <c r="P1464" i="6"/>
  <c r="P1465" i="6"/>
  <c r="G1465" i="6" s="1"/>
  <c r="P1466" i="6"/>
  <c r="G1466" i="6" s="1"/>
  <c r="P1467" i="6"/>
  <c r="G1467" i="6" s="1"/>
  <c r="P1468" i="6"/>
  <c r="P1469" i="6"/>
  <c r="G1469" i="6" s="1"/>
  <c r="P1470" i="6"/>
  <c r="P1471" i="6"/>
  <c r="G1471" i="6" s="1"/>
  <c r="P1472" i="6"/>
  <c r="G1472" i="6" s="1"/>
  <c r="P1473" i="6"/>
  <c r="G1473" i="6" s="1"/>
  <c r="P1474" i="6"/>
  <c r="G1474" i="6" s="1"/>
  <c r="P1475" i="6"/>
  <c r="P1476" i="6"/>
  <c r="G1476" i="6" s="1"/>
  <c r="P1477" i="6"/>
  <c r="G1477" i="6" s="1"/>
  <c r="P1478" i="6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P1492" i="6"/>
  <c r="G1492" i="6" s="1"/>
  <c r="P1493" i="6"/>
  <c r="G1493" i="6" s="1"/>
  <c r="P1494" i="6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P1501" i="6"/>
  <c r="G1501" i="6" s="1"/>
  <c r="P1502" i="6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P1519" i="6"/>
  <c r="G1519" i="6" s="1"/>
  <c r="P1520" i="6"/>
  <c r="G1520" i="6" s="1"/>
  <c r="P1521" i="6"/>
  <c r="G1521" i="6" s="1"/>
  <c r="P1522" i="6"/>
  <c r="G1522" i="6" s="1"/>
  <c r="P1523" i="6"/>
  <c r="P1524" i="6"/>
  <c r="G1524" i="6" s="1"/>
  <c r="P1525" i="6"/>
  <c r="G1525" i="6" s="1"/>
  <c r="P1526" i="6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P1535" i="6"/>
  <c r="G1535" i="6" s="1"/>
  <c r="P1536" i="6"/>
  <c r="G1536" i="6" s="1"/>
  <c r="P1537" i="6"/>
  <c r="G1537" i="6" s="1"/>
  <c r="P1538" i="6"/>
  <c r="G1538" i="6" s="1"/>
  <c r="P1539" i="6"/>
  <c r="P1540" i="6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O3" i="6"/>
  <c r="O4" i="6"/>
  <c r="O5" i="6"/>
  <c r="D5" i="6" s="1"/>
  <c r="O6" i="6"/>
  <c r="D6" i="6" s="1"/>
  <c r="O7" i="6"/>
  <c r="D7" i="6" s="1"/>
  <c r="O8" i="6"/>
  <c r="O9" i="6"/>
  <c r="O10" i="6"/>
  <c r="D10" i="6" s="1"/>
  <c r="O11" i="6"/>
  <c r="D11" i="6" s="1"/>
  <c r="O12" i="6"/>
  <c r="O13" i="6"/>
  <c r="D13" i="6" s="1"/>
  <c r="O14" i="6"/>
  <c r="E14" i="6" s="1"/>
  <c r="O15" i="6"/>
  <c r="O16" i="6"/>
  <c r="E16" i="6" s="1"/>
  <c r="O17" i="6"/>
  <c r="O18" i="6"/>
  <c r="O19" i="6"/>
  <c r="O20" i="6"/>
  <c r="O21" i="6"/>
  <c r="O22" i="6"/>
  <c r="E22" i="6" s="1"/>
  <c r="O23" i="6"/>
  <c r="D23" i="6" s="1"/>
  <c r="O24" i="6"/>
  <c r="O25" i="6"/>
  <c r="O26" i="6"/>
  <c r="O27" i="6"/>
  <c r="O28" i="6"/>
  <c r="O29" i="6"/>
  <c r="O30" i="6"/>
  <c r="O31" i="6"/>
  <c r="O32" i="6"/>
  <c r="E32" i="6" s="1"/>
  <c r="O33" i="6"/>
  <c r="E33" i="6" s="1"/>
  <c r="O34" i="6"/>
  <c r="O35" i="6"/>
  <c r="O36" i="6"/>
  <c r="O37" i="6"/>
  <c r="O38" i="6"/>
  <c r="E38" i="6" s="1"/>
  <c r="O39" i="6"/>
  <c r="O40" i="6"/>
  <c r="O41" i="6"/>
  <c r="O42" i="6"/>
  <c r="D42" i="6" s="1"/>
  <c r="O43" i="6"/>
  <c r="O44" i="6"/>
  <c r="O45" i="6"/>
  <c r="O46" i="6"/>
  <c r="E46" i="6" s="1"/>
  <c r="O47" i="6"/>
  <c r="D47" i="6" s="1"/>
  <c r="O48" i="6"/>
  <c r="O49" i="6"/>
  <c r="E49" i="6" s="1"/>
  <c r="O50" i="6"/>
  <c r="D50" i="6" s="1"/>
  <c r="O51" i="6"/>
  <c r="O52" i="6"/>
  <c r="O53" i="6"/>
  <c r="D53" i="6" s="1"/>
  <c r="O54" i="6"/>
  <c r="E54" i="6" s="1"/>
  <c r="O55" i="6"/>
  <c r="O56" i="6"/>
  <c r="E56" i="6" s="1"/>
  <c r="O57" i="6"/>
  <c r="D57" i="6" s="1"/>
  <c r="O58" i="6"/>
  <c r="O59" i="6"/>
  <c r="O60" i="6"/>
  <c r="O61" i="6"/>
  <c r="O62" i="6"/>
  <c r="E62" i="6" s="1"/>
  <c r="O63" i="6"/>
  <c r="O64" i="6"/>
  <c r="O65" i="6"/>
  <c r="E65" i="6" s="1"/>
  <c r="O66" i="6"/>
  <c r="O67" i="6"/>
  <c r="O68" i="6"/>
  <c r="O69" i="6"/>
  <c r="O70" i="6"/>
  <c r="D70" i="6" s="1"/>
  <c r="O71" i="6"/>
  <c r="O72" i="6"/>
  <c r="O73" i="6"/>
  <c r="O74" i="6"/>
  <c r="O75" i="6"/>
  <c r="O76" i="6"/>
  <c r="O77" i="6"/>
  <c r="O78" i="6"/>
  <c r="E78" i="6" s="1"/>
  <c r="O79" i="6"/>
  <c r="O80" i="6"/>
  <c r="O81" i="6"/>
  <c r="O82" i="6"/>
  <c r="O83" i="6"/>
  <c r="O84" i="6"/>
  <c r="O85" i="6"/>
  <c r="O86" i="6"/>
  <c r="O87" i="6"/>
  <c r="O88" i="6"/>
  <c r="E88" i="6" s="1"/>
  <c r="O89" i="6"/>
  <c r="O90" i="6"/>
  <c r="O91" i="6"/>
  <c r="O92" i="6"/>
  <c r="O93" i="6"/>
  <c r="O94" i="6"/>
  <c r="O95" i="6"/>
  <c r="O96" i="6"/>
  <c r="E96" i="6" s="1"/>
  <c r="O97" i="6"/>
  <c r="O98" i="6"/>
  <c r="O99" i="6"/>
  <c r="O100" i="6"/>
  <c r="E100" i="6" s="1"/>
  <c r="O101" i="6"/>
  <c r="D101" i="6" s="1"/>
  <c r="O102" i="6"/>
  <c r="E102" i="6" s="1"/>
  <c r="O103" i="6"/>
  <c r="O104" i="6"/>
  <c r="E104" i="6" s="1"/>
  <c r="O105" i="6"/>
  <c r="O106" i="6"/>
  <c r="O107" i="6"/>
  <c r="O108" i="6"/>
  <c r="O109" i="6"/>
  <c r="O110" i="6"/>
  <c r="E110" i="6" s="1"/>
  <c r="O111" i="6"/>
  <c r="O112" i="6"/>
  <c r="O113" i="6"/>
  <c r="E113" i="6" s="1"/>
  <c r="O114" i="6"/>
  <c r="D114" i="6" s="1"/>
  <c r="O115" i="6"/>
  <c r="D115" i="6" s="1"/>
  <c r="O116" i="6"/>
  <c r="O117" i="6"/>
  <c r="O118" i="6"/>
  <c r="E118" i="6" s="1"/>
  <c r="O119" i="6"/>
  <c r="O120" i="6"/>
  <c r="E120" i="6" s="1"/>
  <c r="O121" i="6"/>
  <c r="O122" i="6"/>
  <c r="O123" i="6"/>
  <c r="O124" i="6"/>
  <c r="O125" i="6"/>
  <c r="O126" i="6"/>
  <c r="O127" i="6"/>
  <c r="O128" i="6"/>
  <c r="E128" i="6" s="1"/>
  <c r="O129" i="6"/>
  <c r="E129" i="6" s="1"/>
  <c r="O130" i="6"/>
  <c r="O131" i="6"/>
  <c r="O132" i="6"/>
  <c r="O133" i="6"/>
  <c r="O134" i="6"/>
  <c r="E134" i="6" s="1"/>
  <c r="O135" i="6"/>
  <c r="O136" i="6"/>
  <c r="E136" i="6" s="1"/>
  <c r="O137" i="6"/>
  <c r="O138" i="6"/>
  <c r="D138" i="6" s="1"/>
  <c r="O139" i="6"/>
  <c r="O140" i="6"/>
  <c r="O141" i="6"/>
  <c r="D141" i="6" s="1"/>
  <c r="O142" i="6"/>
  <c r="D142" i="6" s="1"/>
  <c r="O143" i="6"/>
  <c r="O144" i="6"/>
  <c r="O145" i="6"/>
  <c r="E145" i="6" s="1"/>
  <c r="O146" i="6"/>
  <c r="O147" i="6"/>
  <c r="O148" i="6"/>
  <c r="O149" i="6"/>
  <c r="D149" i="6" s="1"/>
  <c r="O150" i="6"/>
  <c r="E150" i="6" s="1"/>
  <c r="O151" i="6"/>
  <c r="O152" i="6"/>
  <c r="O153" i="6"/>
  <c r="O154" i="6"/>
  <c r="D154" i="6" s="1"/>
  <c r="O155" i="6"/>
  <c r="O156" i="6"/>
  <c r="O157" i="6"/>
  <c r="O158" i="6"/>
  <c r="E158" i="6" s="1"/>
  <c r="O159" i="6"/>
  <c r="O160" i="6"/>
  <c r="O161" i="6"/>
  <c r="E161" i="6" s="1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D178" i="6" s="1"/>
  <c r="O179" i="6"/>
  <c r="O180" i="6"/>
  <c r="O181" i="6"/>
  <c r="O182" i="6"/>
  <c r="E182" i="6" s="1"/>
  <c r="O183" i="6"/>
  <c r="O184" i="6"/>
  <c r="O185" i="6"/>
  <c r="E185" i="6" s="1"/>
  <c r="O186" i="6"/>
  <c r="O187" i="6"/>
  <c r="O188" i="6"/>
  <c r="O189" i="6"/>
  <c r="O190" i="6"/>
  <c r="E190" i="6" s="1"/>
  <c r="O191" i="6"/>
  <c r="O192" i="6"/>
  <c r="E192" i="6" s="1"/>
  <c r="O193" i="6"/>
  <c r="E193" i="6" s="1"/>
  <c r="O194" i="6"/>
  <c r="O195" i="6"/>
  <c r="O196" i="6"/>
  <c r="O197" i="6"/>
  <c r="D197" i="6" s="1"/>
  <c r="O198" i="6"/>
  <c r="E198" i="6" s="1"/>
  <c r="O199" i="6"/>
  <c r="O200" i="6"/>
  <c r="O201" i="6"/>
  <c r="D201" i="6" s="1"/>
  <c r="O202" i="6"/>
  <c r="D202" i="6" s="1"/>
  <c r="O203" i="6"/>
  <c r="O204" i="6"/>
  <c r="O205" i="6"/>
  <c r="O206" i="6"/>
  <c r="E206" i="6" s="1"/>
  <c r="O207" i="6"/>
  <c r="O208" i="6"/>
  <c r="E208" i="6" s="1"/>
  <c r="O209" i="6"/>
  <c r="O210" i="6"/>
  <c r="O211" i="6"/>
  <c r="O212" i="6"/>
  <c r="O213" i="6"/>
  <c r="O214" i="6"/>
  <c r="E214" i="6" s="1"/>
  <c r="O215" i="6"/>
  <c r="O216" i="6"/>
  <c r="E216" i="6" s="1"/>
  <c r="O217" i="6"/>
  <c r="O218" i="6"/>
  <c r="O219" i="6"/>
  <c r="O220" i="6"/>
  <c r="E220" i="6" s="1"/>
  <c r="O221" i="6"/>
  <c r="D221" i="6" s="1"/>
  <c r="O222" i="6"/>
  <c r="E222" i="6" s="1"/>
  <c r="O223" i="6"/>
  <c r="D223" i="6" s="1"/>
  <c r="O224" i="6"/>
  <c r="E224" i="6" s="1"/>
  <c r="O225" i="6"/>
  <c r="O226" i="6"/>
  <c r="O227" i="6"/>
  <c r="O228" i="6"/>
  <c r="O229" i="6"/>
  <c r="O230" i="6"/>
  <c r="E230" i="6" s="1"/>
  <c r="O231" i="6"/>
  <c r="O232" i="6"/>
  <c r="E232" i="6" s="1"/>
  <c r="O233" i="6"/>
  <c r="O234" i="6"/>
  <c r="O235" i="6"/>
  <c r="O236" i="6"/>
  <c r="O237" i="6"/>
  <c r="O238" i="6"/>
  <c r="E238" i="6" s="1"/>
  <c r="O239" i="6"/>
  <c r="O240" i="6"/>
  <c r="E240" i="6" s="1"/>
  <c r="O241" i="6"/>
  <c r="O242" i="6"/>
  <c r="O243" i="6"/>
  <c r="O244" i="6"/>
  <c r="O245" i="6"/>
  <c r="O246" i="6"/>
  <c r="E246" i="6" s="1"/>
  <c r="O247" i="6"/>
  <c r="O248" i="6"/>
  <c r="E248" i="6" s="1"/>
  <c r="O249" i="6"/>
  <c r="E249" i="6" s="1"/>
  <c r="O250" i="6"/>
  <c r="O251" i="6"/>
  <c r="O252" i="6"/>
  <c r="O253" i="6"/>
  <c r="D253" i="6" s="1"/>
  <c r="O254" i="6"/>
  <c r="O255" i="6"/>
  <c r="D255" i="6" s="1"/>
  <c r="O256" i="6"/>
  <c r="E256" i="6" s="1"/>
  <c r="O257" i="6"/>
  <c r="O258" i="6"/>
  <c r="D258" i="6" s="1"/>
  <c r="O259" i="6"/>
  <c r="O260" i="6"/>
  <c r="O261" i="6"/>
  <c r="D261" i="6" s="1"/>
  <c r="O262" i="6"/>
  <c r="E262" i="6" s="1"/>
  <c r="O263" i="6"/>
  <c r="O264" i="6"/>
  <c r="E264" i="6" s="1"/>
  <c r="O265" i="6"/>
  <c r="O266" i="6"/>
  <c r="D266" i="6" s="1"/>
  <c r="O267" i="6"/>
  <c r="O268" i="6"/>
  <c r="O269" i="6"/>
  <c r="O270" i="6"/>
  <c r="E270" i="6" s="1"/>
  <c r="O271" i="6"/>
  <c r="O272" i="6"/>
  <c r="E272" i="6" s="1"/>
  <c r="O273" i="6"/>
  <c r="E273" i="6" s="1"/>
  <c r="O274" i="6"/>
  <c r="O275" i="6"/>
  <c r="O276" i="6"/>
  <c r="O277" i="6"/>
  <c r="O278" i="6"/>
  <c r="O279" i="6"/>
  <c r="O280" i="6"/>
  <c r="O281" i="6"/>
  <c r="E281" i="6" s="1"/>
  <c r="O282" i="6"/>
  <c r="D282" i="6" s="1"/>
  <c r="O283" i="6"/>
  <c r="O284" i="6"/>
  <c r="O285" i="6"/>
  <c r="D285" i="6" s="1"/>
  <c r="O286" i="6"/>
  <c r="E286" i="6" s="1"/>
  <c r="O287" i="6"/>
  <c r="D287" i="6" s="1"/>
  <c r="O288" i="6"/>
  <c r="O289" i="6"/>
  <c r="O290" i="6"/>
  <c r="D290" i="6" s="1"/>
  <c r="O291" i="6"/>
  <c r="O292" i="6"/>
  <c r="O293" i="6"/>
  <c r="O294" i="6"/>
  <c r="E294" i="6" s="1"/>
  <c r="O295" i="6"/>
  <c r="O296" i="6"/>
  <c r="E296" i="6" s="1"/>
  <c r="O297" i="6"/>
  <c r="O298" i="6"/>
  <c r="O299" i="6"/>
  <c r="O300" i="6"/>
  <c r="O301" i="6"/>
  <c r="O302" i="6"/>
  <c r="E302" i="6" s="1"/>
  <c r="O303" i="6"/>
  <c r="O304" i="6"/>
  <c r="O305" i="6"/>
  <c r="E305" i="6" s="1"/>
  <c r="O306" i="6"/>
  <c r="D306" i="6" s="1"/>
  <c r="O307" i="6"/>
  <c r="O308" i="6"/>
  <c r="O309" i="6"/>
  <c r="D309" i="6" s="1"/>
  <c r="O310" i="6"/>
  <c r="D310" i="6" s="1"/>
  <c r="O311" i="6"/>
  <c r="O312" i="6"/>
  <c r="E312" i="6" s="1"/>
  <c r="O313" i="6"/>
  <c r="E313" i="6" s="1"/>
  <c r="O314" i="6"/>
  <c r="D314" i="6" s="1"/>
  <c r="O315" i="6"/>
  <c r="O316" i="6"/>
  <c r="O317" i="6"/>
  <c r="D317" i="6" s="1"/>
  <c r="O318" i="6"/>
  <c r="E318" i="6" s="1"/>
  <c r="O319" i="6"/>
  <c r="O320" i="6"/>
  <c r="E320" i="6" s="1"/>
  <c r="O321" i="6"/>
  <c r="O322" i="6"/>
  <c r="O323" i="6"/>
  <c r="O324" i="6"/>
  <c r="O325" i="6"/>
  <c r="O326" i="6"/>
  <c r="O327" i="6"/>
  <c r="O328" i="6"/>
  <c r="E328" i="6" s="1"/>
  <c r="O329" i="6"/>
  <c r="E329" i="6" s="1"/>
  <c r="O330" i="6"/>
  <c r="O331" i="6"/>
  <c r="O332" i="6"/>
  <c r="O333" i="6"/>
  <c r="O334" i="6"/>
  <c r="O335" i="6"/>
  <c r="O336" i="6"/>
  <c r="E336" i="6" s="1"/>
  <c r="O337" i="6"/>
  <c r="E337" i="6" s="1"/>
  <c r="O338" i="6"/>
  <c r="O339" i="6"/>
  <c r="O340" i="6"/>
  <c r="O341" i="6"/>
  <c r="D341" i="6" s="1"/>
  <c r="O342" i="6"/>
  <c r="E342" i="6" s="1"/>
  <c r="O343" i="6"/>
  <c r="O344" i="6"/>
  <c r="O345" i="6"/>
  <c r="E345" i="6" s="1"/>
  <c r="O346" i="6"/>
  <c r="O347" i="6"/>
  <c r="O348" i="6"/>
  <c r="E348" i="6" s="1"/>
  <c r="O349" i="6"/>
  <c r="O350" i="6"/>
  <c r="E350" i="6" s="1"/>
  <c r="O351" i="6"/>
  <c r="O352" i="6"/>
  <c r="E352" i="6" s="1"/>
  <c r="O353" i="6"/>
  <c r="O354" i="6"/>
  <c r="D354" i="6" s="1"/>
  <c r="O355" i="6"/>
  <c r="O356" i="6"/>
  <c r="D356" i="6" s="1"/>
  <c r="O357" i="6"/>
  <c r="D357" i="6" s="1"/>
  <c r="O358" i="6"/>
  <c r="O359" i="6"/>
  <c r="O360" i="6"/>
  <c r="O361" i="6"/>
  <c r="E361" i="6" s="1"/>
  <c r="O362" i="6"/>
  <c r="D362" i="6" s="1"/>
  <c r="O363" i="6"/>
  <c r="O364" i="6"/>
  <c r="O365" i="6"/>
  <c r="O366" i="6"/>
  <c r="E366" i="6" s="1"/>
  <c r="O367" i="6"/>
  <c r="O368" i="6"/>
  <c r="O369" i="6"/>
  <c r="E369" i="6" s="1"/>
  <c r="O370" i="6"/>
  <c r="O371" i="6"/>
  <c r="O372" i="6"/>
  <c r="O373" i="6"/>
  <c r="O374" i="6"/>
  <c r="E374" i="6" s="1"/>
  <c r="O375" i="6"/>
  <c r="O376" i="6"/>
  <c r="O377" i="6"/>
  <c r="D377" i="6" s="1"/>
  <c r="O378" i="6"/>
  <c r="O379" i="6"/>
  <c r="O380" i="6"/>
  <c r="O381" i="6"/>
  <c r="D381" i="6" s="1"/>
  <c r="O382" i="6"/>
  <c r="E382" i="6" s="1"/>
  <c r="O383" i="6"/>
  <c r="O384" i="6"/>
  <c r="O385" i="6"/>
  <c r="D385" i="6" s="1"/>
  <c r="O386" i="6"/>
  <c r="D386" i="6" s="1"/>
  <c r="O387" i="6"/>
  <c r="O388" i="6"/>
  <c r="O389" i="6"/>
  <c r="D389" i="6" s="1"/>
  <c r="O390" i="6"/>
  <c r="D390" i="6" s="1"/>
  <c r="O391" i="6"/>
  <c r="D391" i="6" s="1"/>
  <c r="O392" i="6"/>
  <c r="E392" i="6" s="1"/>
  <c r="O393" i="6"/>
  <c r="O394" i="6"/>
  <c r="O395" i="6"/>
  <c r="O396" i="6"/>
  <c r="O397" i="6"/>
  <c r="D397" i="6" s="1"/>
  <c r="O398" i="6"/>
  <c r="E398" i="6" s="1"/>
  <c r="O399" i="6"/>
  <c r="O400" i="6"/>
  <c r="E400" i="6" s="1"/>
  <c r="O401" i="6"/>
  <c r="O402" i="6"/>
  <c r="O403" i="6"/>
  <c r="O404" i="6"/>
  <c r="O405" i="6"/>
  <c r="O406" i="6"/>
  <c r="E406" i="6" s="1"/>
  <c r="O407" i="6"/>
  <c r="O408" i="6"/>
  <c r="E408" i="6" s="1"/>
  <c r="O409" i="6"/>
  <c r="O410" i="6"/>
  <c r="O411" i="6"/>
  <c r="O412" i="6"/>
  <c r="O413" i="6"/>
  <c r="O414" i="6"/>
  <c r="E414" i="6" s="1"/>
  <c r="O415" i="6"/>
  <c r="O416" i="6"/>
  <c r="O417" i="6"/>
  <c r="O418" i="6"/>
  <c r="O419" i="6"/>
  <c r="O420" i="6"/>
  <c r="O421" i="6"/>
  <c r="O422" i="6"/>
  <c r="O423" i="6"/>
  <c r="O424" i="6"/>
  <c r="O425" i="6"/>
  <c r="O426" i="6"/>
  <c r="D426" i="6" s="1"/>
  <c r="O427" i="6"/>
  <c r="O428" i="6"/>
  <c r="E428" i="6" s="1"/>
  <c r="O429" i="6"/>
  <c r="D429" i="6" s="1"/>
  <c r="O430" i="6"/>
  <c r="E430" i="6" s="1"/>
  <c r="O431" i="6"/>
  <c r="O432" i="6"/>
  <c r="O433" i="6"/>
  <c r="O434" i="6"/>
  <c r="D434" i="6" s="1"/>
  <c r="O435" i="6"/>
  <c r="D435" i="6" s="1"/>
  <c r="O436" i="6"/>
  <c r="O437" i="6"/>
  <c r="D437" i="6" s="1"/>
  <c r="O438" i="6"/>
  <c r="O439" i="6"/>
  <c r="O440" i="6"/>
  <c r="O441" i="6"/>
  <c r="E441" i="6" s="1"/>
  <c r="O442" i="6"/>
  <c r="D442" i="6" s="1"/>
  <c r="O443" i="6"/>
  <c r="O444" i="6"/>
  <c r="E444" i="6" s="1"/>
  <c r="O445" i="6"/>
  <c r="D445" i="6" s="1"/>
  <c r="O446" i="6"/>
  <c r="D446" i="6" s="1"/>
  <c r="O447" i="6"/>
  <c r="O448" i="6"/>
  <c r="E448" i="6" s="1"/>
  <c r="O449" i="6"/>
  <c r="D449" i="6" s="1"/>
  <c r="O450" i="6"/>
  <c r="D450" i="6" s="1"/>
  <c r="O451" i="6"/>
  <c r="O452" i="6"/>
  <c r="O453" i="6"/>
  <c r="D453" i="6" s="1"/>
  <c r="O454" i="6"/>
  <c r="E454" i="6" s="1"/>
  <c r="O455" i="6"/>
  <c r="O456" i="6"/>
  <c r="O457" i="6"/>
  <c r="D457" i="6" s="1"/>
  <c r="O458" i="6"/>
  <c r="D458" i="6" s="1"/>
  <c r="O459" i="6"/>
  <c r="O460" i="6"/>
  <c r="O461" i="6"/>
  <c r="D461" i="6" s="1"/>
  <c r="O462" i="6"/>
  <c r="E462" i="6" s="1"/>
  <c r="O463" i="6"/>
  <c r="O464" i="6"/>
  <c r="E464" i="6" s="1"/>
  <c r="O465" i="6"/>
  <c r="E465" i="6" s="1"/>
  <c r="O466" i="6"/>
  <c r="D466" i="6" s="1"/>
  <c r="O467" i="6"/>
  <c r="O468" i="6"/>
  <c r="D468" i="6" s="1"/>
  <c r="O469" i="6"/>
  <c r="O470" i="6"/>
  <c r="E470" i="6" s="1"/>
  <c r="O471" i="6"/>
  <c r="O472" i="6"/>
  <c r="E472" i="6" s="1"/>
  <c r="O473" i="6"/>
  <c r="E473" i="6" s="1"/>
  <c r="O474" i="6"/>
  <c r="D474" i="6" s="1"/>
  <c r="O475" i="6"/>
  <c r="O476" i="6"/>
  <c r="O477" i="6"/>
  <c r="D477" i="6" s="1"/>
  <c r="O478" i="6"/>
  <c r="D478" i="6" s="1"/>
  <c r="O479" i="6"/>
  <c r="O480" i="6"/>
  <c r="E480" i="6" s="1"/>
  <c r="O481" i="6"/>
  <c r="O482" i="6"/>
  <c r="O483" i="6"/>
  <c r="O484" i="6"/>
  <c r="O485" i="6"/>
  <c r="O486" i="6"/>
  <c r="E486" i="6" s="1"/>
  <c r="O487" i="6"/>
  <c r="O488" i="6"/>
  <c r="O489" i="6"/>
  <c r="E489" i="6" s="1"/>
  <c r="O490" i="6"/>
  <c r="D490" i="6" s="1"/>
  <c r="O491" i="6"/>
  <c r="O492" i="6"/>
  <c r="E492" i="6" s="1"/>
  <c r="O493" i="6"/>
  <c r="O494" i="6"/>
  <c r="E494" i="6" s="1"/>
  <c r="O495" i="6"/>
  <c r="O496" i="6"/>
  <c r="O497" i="6"/>
  <c r="E497" i="6" s="1"/>
  <c r="O498" i="6"/>
  <c r="D498" i="6" s="1"/>
  <c r="O499" i="6"/>
  <c r="D499" i="6" s="1"/>
  <c r="O500" i="6"/>
  <c r="O501" i="6"/>
  <c r="O502" i="6"/>
  <c r="E502" i="6" s="1"/>
  <c r="O503" i="6"/>
  <c r="O504" i="6"/>
  <c r="O505" i="6"/>
  <c r="E505" i="6" s="1"/>
  <c r="O506" i="6"/>
  <c r="O507" i="6"/>
  <c r="O508" i="6"/>
  <c r="E508" i="6" s="1"/>
  <c r="O509" i="6"/>
  <c r="O510" i="6"/>
  <c r="O511" i="6"/>
  <c r="O512" i="6"/>
  <c r="O513" i="6"/>
  <c r="O514" i="6"/>
  <c r="O515" i="6"/>
  <c r="O516" i="6"/>
  <c r="O517" i="6"/>
  <c r="O518" i="6"/>
  <c r="E518" i="6" s="1"/>
  <c r="O519" i="6"/>
  <c r="O520" i="6"/>
  <c r="O521" i="6"/>
  <c r="O522" i="6"/>
  <c r="D522" i="6" s="1"/>
  <c r="O523" i="6"/>
  <c r="O524" i="6"/>
  <c r="O525" i="6"/>
  <c r="D525" i="6" s="1"/>
  <c r="O526" i="6"/>
  <c r="O527" i="6"/>
  <c r="O528" i="6"/>
  <c r="O529" i="6"/>
  <c r="E529" i="6" s="1"/>
  <c r="O530" i="6"/>
  <c r="D530" i="6" s="1"/>
  <c r="O531" i="6"/>
  <c r="D531" i="6" s="1"/>
  <c r="O532" i="6"/>
  <c r="O533" i="6"/>
  <c r="E533" i="6" s="1"/>
  <c r="O534" i="6"/>
  <c r="E534" i="6" s="1"/>
  <c r="O535" i="6"/>
  <c r="O536" i="6"/>
  <c r="O537" i="6"/>
  <c r="E537" i="6" s="1"/>
  <c r="O538" i="6"/>
  <c r="O539" i="6"/>
  <c r="O540" i="6"/>
  <c r="O541" i="6"/>
  <c r="O542" i="6"/>
  <c r="E542" i="6" s="1"/>
  <c r="O543" i="6"/>
  <c r="O544" i="6"/>
  <c r="O545" i="6"/>
  <c r="O546" i="6"/>
  <c r="D546" i="6" s="1"/>
  <c r="O547" i="6"/>
  <c r="O548" i="6"/>
  <c r="O549" i="6"/>
  <c r="D549" i="6" s="1"/>
  <c r="O550" i="6"/>
  <c r="D550" i="6" s="1"/>
  <c r="O551" i="6"/>
  <c r="O552" i="6"/>
  <c r="O553" i="6"/>
  <c r="O554" i="6"/>
  <c r="O555" i="6"/>
  <c r="O556" i="6"/>
  <c r="E556" i="6" s="1"/>
  <c r="O557" i="6"/>
  <c r="O558" i="6"/>
  <c r="E558" i="6" s="1"/>
  <c r="O559" i="6"/>
  <c r="O560" i="6"/>
  <c r="O561" i="6"/>
  <c r="O562" i="6"/>
  <c r="O563" i="6"/>
  <c r="O564" i="6"/>
  <c r="O565" i="6"/>
  <c r="O566" i="6"/>
  <c r="E566" i="6" s="1"/>
  <c r="O567" i="6"/>
  <c r="O568" i="6"/>
  <c r="E568" i="6" s="1"/>
  <c r="O569" i="6"/>
  <c r="E569" i="6" s="1"/>
  <c r="O570" i="6"/>
  <c r="O571" i="6"/>
  <c r="O572" i="6"/>
  <c r="E572" i="6" s="1"/>
  <c r="O573" i="6"/>
  <c r="O574" i="6"/>
  <c r="O575" i="6"/>
  <c r="D575" i="6" s="1"/>
  <c r="O576" i="6"/>
  <c r="E576" i="6" s="1"/>
  <c r="O577" i="6"/>
  <c r="E577" i="6" s="1"/>
  <c r="O578" i="6"/>
  <c r="D578" i="6" s="1"/>
  <c r="O579" i="6"/>
  <c r="O580" i="6"/>
  <c r="O581" i="6"/>
  <c r="D581" i="6" s="1"/>
  <c r="O582" i="6"/>
  <c r="E582" i="6" s="1"/>
  <c r="O583" i="6"/>
  <c r="O584" i="6"/>
  <c r="E584" i="6" s="1"/>
  <c r="O585" i="6"/>
  <c r="O586" i="6"/>
  <c r="O587" i="6"/>
  <c r="O588" i="6"/>
  <c r="O589" i="6"/>
  <c r="O590" i="6"/>
  <c r="E590" i="6" s="1"/>
  <c r="O591" i="6"/>
  <c r="O592" i="6"/>
  <c r="O593" i="6"/>
  <c r="E593" i="6" s="1"/>
  <c r="O594" i="6"/>
  <c r="O595" i="6"/>
  <c r="O596" i="6"/>
  <c r="O597" i="6"/>
  <c r="D597" i="6" s="1"/>
  <c r="O598" i="6"/>
  <c r="E598" i="6" s="1"/>
  <c r="O599" i="6"/>
  <c r="O600" i="6"/>
  <c r="O601" i="6"/>
  <c r="O602" i="6"/>
  <c r="D602" i="6" s="1"/>
  <c r="O603" i="6"/>
  <c r="O604" i="6"/>
  <c r="E604" i="6" s="1"/>
  <c r="O605" i="6"/>
  <c r="O606" i="6"/>
  <c r="E606" i="6" s="1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E617" i="6" s="1"/>
  <c r="O618" i="6"/>
  <c r="O619" i="6"/>
  <c r="O620" i="6"/>
  <c r="O621" i="6"/>
  <c r="D621" i="6" s="1"/>
  <c r="O622" i="6"/>
  <c r="E622" i="6" s="1"/>
  <c r="O623" i="6"/>
  <c r="O624" i="6"/>
  <c r="O625" i="6"/>
  <c r="E625" i="6" s="1"/>
  <c r="O626" i="6"/>
  <c r="O627" i="6"/>
  <c r="O628" i="6"/>
  <c r="O629" i="6"/>
  <c r="O630" i="6"/>
  <c r="E630" i="6" s="1"/>
  <c r="O631" i="6"/>
  <c r="O632" i="6"/>
  <c r="O633" i="6"/>
  <c r="E633" i="6" s="1"/>
  <c r="O634" i="6"/>
  <c r="O635" i="6"/>
  <c r="O636" i="6"/>
  <c r="O637" i="6"/>
  <c r="O638" i="6"/>
  <c r="E638" i="6" s="1"/>
  <c r="O639" i="6"/>
  <c r="O640" i="6"/>
  <c r="E640" i="6" s="1"/>
  <c r="O641" i="6"/>
  <c r="E641" i="6" s="1"/>
  <c r="O642" i="6"/>
  <c r="D642" i="6" s="1"/>
  <c r="O643" i="6"/>
  <c r="O644" i="6"/>
  <c r="E644" i="6" s="1"/>
  <c r="O645" i="6"/>
  <c r="D645" i="6" s="1"/>
  <c r="O646" i="6"/>
  <c r="E646" i="6" s="1"/>
  <c r="O647" i="6"/>
  <c r="O648" i="6"/>
  <c r="O649" i="6"/>
  <c r="E649" i="6" s="1"/>
  <c r="O650" i="6"/>
  <c r="O651" i="6"/>
  <c r="O652" i="6"/>
  <c r="O653" i="6"/>
  <c r="D653" i="6" s="1"/>
  <c r="O654" i="6"/>
  <c r="O655" i="6"/>
  <c r="O656" i="6"/>
  <c r="O657" i="6"/>
  <c r="E657" i="6" s="1"/>
  <c r="O658" i="6"/>
  <c r="O659" i="6"/>
  <c r="O660" i="6"/>
  <c r="E660" i="6" s="1"/>
  <c r="O661" i="6"/>
  <c r="O662" i="6"/>
  <c r="E662" i="6" s="1"/>
  <c r="O663" i="6"/>
  <c r="O664" i="6"/>
  <c r="O665" i="6"/>
  <c r="O666" i="6"/>
  <c r="O667" i="6"/>
  <c r="O668" i="6"/>
  <c r="O669" i="6"/>
  <c r="D669" i="6" s="1"/>
  <c r="O670" i="6"/>
  <c r="E670" i="6" s="1"/>
  <c r="O671" i="6"/>
  <c r="O672" i="6"/>
  <c r="O673" i="6"/>
  <c r="E673" i="6" s="1"/>
  <c r="O674" i="6"/>
  <c r="O675" i="6"/>
  <c r="O676" i="6"/>
  <c r="O677" i="6"/>
  <c r="O678" i="6"/>
  <c r="O679" i="6"/>
  <c r="O680" i="6"/>
  <c r="O681" i="6"/>
  <c r="E681" i="6" s="1"/>
  <c r="O682" i="6"/>
  <c r="O683" i="6"/>
  <c r="O684" i="6"/>
  <c r="O685" i="6"/>
  <c r="O686" i="6"/>
  <c r="E686" i="6" s="1"/>
  <c r="O687" i="6"/>
  <c r="O688" i="6"/>
  <c r="O689" i="6"/>
  <c r="O690" i="6"/>
  <c r="O691" i="6"/>
  <c r="O692" i="6"/>
  <c r="O693" i="6"/>
  <c r="D693" i="6" s="1"/>
  <c r="O694" i="6"/>
  <c r="E694" i="6" s="1"/>
  <c r="O695" i="6"/>
  <c r="O696" i="6"/>
  <c r="O697" i="6"/>
  <c r="O698" i="6"/>
  <c r="O699" i="6"/>
  <c r="O700" i="6"/>
  <c r="O701" i="6"/>
  <c r="O702" i="6"/>
  <c r="E702" i="6" s="1"/>
  <c r="O703" i="6"/>
  <c r="O704" i="6"/>
  <c r="E704" i="6" s="1"/>
  <c r="O705" i="6"/>
  <c r="O706" i="6"/>
  <c r="O707" i="6"/>
  <c r="O708" i="6"/>
  <c r="O709" i="6"/>
  <c r="O710" i="6"/>
  <c r="E710" i="6" s="1"/>
  <c r="O711" i="6"/>
  <c r="E711" i="6" s="1"/>
  <c r="O712" i="6"/>
  <c r="O713" i="6"/>
  <c r="E713" i="6" s="1"/>
  <c r="O714" i="6"/>
  <c r="O715" i="6"/>
  <c r="O716" i="6"/>
  <c r="E716" i="6" s="1"/>
  <c r="O717" i="6"/>
  <c r="D717" i="6" s="1"/>
  <c r="O718" i="6"/>
  <c r="E718" i="6" s="1"/>
  <c r="O719" i="6"/>
  <c r="O720" i="6"/>
  <c r="O721" i="6"/>
  <c r="D721" i="6" s="1"/>
  <c r="O722" i="6"/>
  <c r="O723" i="6"/>
  <c r="O724" i="6"/>
  <c r="O725" i="6"/>
  <c r="D725" i="6" s="1"/>
  <c r="O726" i="6"/>
  <c r="O727" i="6"/>
  <c r="O728" i="6"/>
  <c r="O729" i="6"/>
  <c r="E729" i="6" s="1"/>
  <c r="O730" i="6"/>
  <c r="D730" i="6" s="1"/>
  <c r="O731" i="6"/>
  <c r="O732" i="6"/>
  <c r="E732" i="6" s="1"/>
  <c r="O733" i="6"/>
  <c r="O734" i="6"/>
  <c r="O735" i="6"/>
  <c r="O736" i="6"/>
  <c r="E736" i="6" s="1"/>
  <c r="O737" i="6"/>
  <c r="O738" i="6"/>
  <c r="O739" i="6"/>
  <c r="O740" i="6"/>
  <c r="O741" i="6"/>
  <c r="O742" i="6"/>
  <c r="E742" i="6" s="1"/>
  <c r="O743" i="6"/>
  <c r="O744" i="6"/>
  <c r="O745" i="6"/>
  <c r="O746" i="6"/>
  <c r="O747" i="6"/>
  <c r="O748" i="6"/>
  <c r="O749" i="6"/>
  <c r="O750" i="6"/>
  <c r="E750" i="6" s="1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E761" i="6" s="1"/>
  <c r="O762" i="6"/>
  <c r="D762" i="6" s="1"/>
  <c r="O763" i="6"/>
  <c r="O764" i="6"/>
  <c r="O765" i="6"/>
  <c r="O766" i="6"/>
  <c r="E766" i="6" s="1"/>
  <c r="O767" i="6"/>
  <c r="O768" i="6"/>
  <c r="O769" i="6"/>
  <c r="E769" i="6" s="1"/>
  <c r="O770" i="6"/>
  <c r="O771" i="6"/>
  <c r="O772" i="6"/>
  <c r="O773" i="6"/>
  <c r="D773" i="6" s="1"/>
  <c r="O774" i="6"/>
  <c r="E774" i="6" s="1"/>
  <c r="O775" i="6"/>
  <c r="O776" i="6"/>
  <c r="O777" i="6"/>
  <c r="E777" i="6" s="1"/>
  <c r="O778" i="6"/>
  <c r="D778" i="6" s="1"/>
  <c r="O779" i="6"/>
  <c r="O780" i="6"/>
  <c r="O781" i="6"/>
  <c r="O782" i="6"/>
  <c r="E782" i="6" s="1"/>
  <c r="O783" i="6"/>
  <c r="O784" i="6"/>
  <c r="E784" i="6" s="1"/>
  <c r="O785" i="6"/>
  <c r="O786" i="6"/>
  <c r="O787" i="6"/>
  <c r="O788" i="6"/>
  <c r="E788" i="6" s="1"/>
  <c r="O789" i="6"/>
  <c r="O790" i="6"/>
  <c r="E790" i="6" s="1"/>
  <c r="O791" i="6"/>
  <c r="O792" i="6"/>
  <c r="E792" i="6" s="1"/>
  <c r="O793" i="6"/>
  <c r="E793" i="6" s="1"/>
  <c r="O794" i="6"/>
  <c r="D794" i="6" s="1"/>
  <c r="O795" i="6"/>
  <c r="O796" i="6"/>
  <c r="O797" i="6"/>
  <c r="D797" i="6" s="1"/>
  <c r="O798" i="6"/>
  <c r="E798" i="6" s="1"/>
  <c r="O799" i="6"/>
  <c r="O800" i="6"/>
  <c r="E800" i="6" s="1"/>
  <c r="O801" i="6"/>
  <c r="E801" i="6" s="1"/>
  <c r="O802" i="6"/>
  <c r="D802" i="6" s="1"/>
  <c r="O803" i="6"/>
  <c r="O804" i="6"/>
  <c r="O805" i="6"/>
  <c r="D805" i="6" s="1"/>
  <c r="O806" i="6"/>
  <c r="E806" i="6" s="1"/>
  <c r="O807" i="6"/>
  <c r="O808" i="6"/>
  <c r="E808" i="6" s="1"/>
  <c r="O809" i="6"/>
  <c r="E809" i="6" s="1"/>
  <c r="O810" i="6"/>
  <c r="O811" i="6"/>
  <c r="O812" i="6"/>
  <c r="O813" i="6"/>
  <c r="O814" i="6"/>
  <c r="E814" i="6" s="1"/>
  <c r="O815" i="6"/>
  <c r="O816" i="6"/>
  <c r="E816" i="6" s="1"/>
  <c r="O817" i="6"/>
  <c r="E817" i="6" s="1"/>
  <c r="O818" i="6"/>
  <c r="O819" i="6"/>
  <c r="O820" i="6"/>
  <c r="O821" i="6"/>
  <c r="O822" i="6"/>
  <c r="E822" i="6" s="1"/>
  <c r="O823" i="6"/>
  <c r="O824" i="6"/>
  <c r="O825" i="6"/>
  <c r="E825" i="6" s="1"/>
  <c r="O826" i="6"/>
  <c r="O827" i="6"/>
  <c r="O828" i="6"/>
  <c r="O829" i="6"/>
  <c r="O830" i="6"/>
  <c r="E830" i="6" s="1"/>
  <c r="O831" i="6"/>
  <c r="O832" i="6"/>
  <c r="O833" i="6"/>
  <c r="E833" i="6" s="1"/>
  <c r="O834" i="6"/>
  <c r="O835" i="6"/>
  <c r="O836" i="6"/>
  <c r="O837" i="6"/>
  <c r="D837" i="6" s="1"/>
  <c r="O838" i="6"/>
  <c r="E838" i="6" s="1"/>
  <c r="O839" i="6"/>
  <c r="O840" i="6"/>
  <c r="E840" i="6" s="1"/>
  <c r="O841" i="6"/>
  <c r="E841" i="6" s="1"/>
  <c r="O842" i="6"/>
  <c r="D842" i="6" s="1"/>
  <c r="O843" i="6"/>
  <c r="O844" i="6"/>
  <c r="O845" i="6"/>
  <c r="D845" i="6" s="1"/>
  <c r="O846" i="6"/>
  <c r="E846" i="6" s="1"/>
  <c r="O847" i="6"/>
  <c r="O848" i="6"/>
  <c r="O849" i="6"/>
  <c r="O850" i="6"/>
  <c r="D850" i="6" s="1"/>
  <c r="O851" i="6"/>
  <c r="O852" i="6"/>
  <c r="O853" i="6"/>
  <c r="D853" i="6" s="1"/>
  <c r="O854" i="6"/>
  <c r="E854" i="6" s="1"/>
  <c r="O855" i="6"/>
  <c r="O856" i="6"/>
  <c r="E856" i="6" s="1"/>
  <c r="O857" i="6"/>
  <c r="O858" i="6"/>
  <c r="D858" i="6" s="1"/>
  <c r="O859" i="6"/>
  <c r="O860" i="6"/>
  <c r="O861" i="6"/>
  <c r="O862" i="6"/>
  <c r="E862" i="6" s="1"/>
  <c r="O863" i="6"/>
  <c r="O864" i="6"/>
  <c r="O865" i="6"/>
  <c r="E865" i="6" s="1"/>
  <c r="O866" i="6"/>
  <c r="O867" i="6"/>
  <c r="O868" i="6"/>
  <c r="O869" i="6"/>
  <c r="O870" i="6"/>
  <c r="E870" i="6" s="1"/>
  <c r="O871" i="6"/>
  <c r="O872" i="6"/>
  <c r="E872" i="6" s="1"/>
  <c r="O873" i="6"/>
  <c r="E873" i="6" s="1"/>
  <c r="O874" i="6"/>
  <c r="O875" i="6"/>
  <c r="O876" i="6"/>
  <c r="O877" i="6"/>
  <c r="D877" i="6" s="1"/>
  <c r="O878" i="6"/>
  <c r="E878" i="6" s="1"/>
  <c r="O879" i="6"/>
  <c r="O880" i="6"/>
  <c r="O881" i="6"/>
  <c r="E881" i="6" s="1"/>
  <c r="O882" i="6"/>
  <c r="D882" i="6" s="1"/>
  <c r="O883" i="6"/>
  <c r="O884" i="6"/>
  <c r="O885" i="6"/>
  <c r="D885" i="6" s="1"/>
  <c r="O886" i="6"/>
  <c r="E886" i="6" s="1"/>
  <c r="O887" i="6"/>
  <c r="O888" i="6"/>
  <c r="E888" i="6" s="1"/>
  <c r="O889" i="6"/>
  <c r="E889" i="6" s="1"/>
  <c r="O890" i="6"/>
  <c r="O891" i="6"/>
  <c r="O892" i="6"/>
  <c r="O893" i="6"/>
  <c r="O894" i="6"/>
  <c r="E894" i="6" s="1"/>
  <c r="O895" i="6"/>
  <c r="O896" i="6"/>
  <c r="O897" i="6"/>
  <c r="O898" i="6"/>
  <c r="O899" i="6"/>
  <c r="O900" i="6"/>
  <c r="O901" i="6"/>
  <c r="O902" i="6"/>
  <c r="E902" i="6" s="1"/>
  <c r="O903" i="6"/>
  <c r="O904" i="6"/>
  <c r="O905" i="6"/>
  <c r="O906" i="6"/>
  <c r="O907" i="6"/>
  <c r="O908" i="6"/>
  <c r="O909" i="6"/>
  <c r="O910" i="6"/>
  <c r="E910" i="6" s="1"/>
  <c r="O911" i="6"/>
  <c r="O912" i="6"/>
  <c r="E912" i="6" s="1"/>
  <c r="O913" i="6"/>
  <c r="O914" i="6"/>
  <c r="D914" i="6" s="1"/>
  <c r="O915" i="6"/>
  <c r="O916" i="6"/>
  <c r="O917" i="6"/>
  <c r="O918" i="6"/>
  <c r="E918" i="6" s="1"/>
  <c r="O919" i="6"/>
  <c r="O920" i="6"/>
  <c r="O921" i="6"/>
  <c r="D921" i="6" s="1"/>
  <c r="O922" i="6"/>
  <c r="D922" i="6" s="1"/>
  <c r="O923" i="6"/>
  <c r="O924" i="6"/>
  <c r="O925" i="6"/>
  <c r="D925" i="6" s="1"/>
  <c r="O926" i="6"/>
  <c r="E926" i="6" s="1"/>
  <c r="O927" i="6"/>
  <c r="O928" i="6"/>
  <c r="O929" i="6"/>
  <c r="O930" i="6"/>
  <c r="O931" i="6"/>
  <c r="O932" i="6"/>
  <c r="O933" i="6"/>
  <c r="O934" i="6"/>
  <c r="E934" i="6" s="1"/>
  <c r="O935" i="6"/>
  <c r="O936" i="6"/>
  <c r="O937" i="6"/>
  <c r="E937" i="6" s="1"/>
  <c r="O938" i="6"/>
  <c r="O939" i="6"/>
  <c r="O940" i="6"/>
  <c r="O941" i="6"/>
  <c r="O942" i="6"/>
  <c r="E942" i="6" s="1"/>
  <c r="O943" i="6"/>
  <c r="O944" i="6"/>
  <c r="E944" i="6" s="1"/>
  <c r="O945" i="6"/>
  <c r="E945" i="6" s="1"/>
  <c r="O946" i="6"/>
  <c r="D946" i="6" s="1"/>
  <c r="O947" i="6"/>
  <c r="O948" i="6"/>
  <c r="O949" i="6"/>
  <c r="O950" i="6"/>
  <c r="E950" i="6" s="1"/>
  <c r="O951" i="6"/>
  <c r="O952" i="6"/>
  <c r="E952" i="6" s="1"/>
  <c r="O953" i="6"/>
  <c r="O954" i="6"/>
  <c r="O955" i="6"/>
  <c r="O956" i="6"/>
  <c r="O957" i="6"/>
  <c r="O958" i="6"/>
  <c r="E958" i="6" s="1"/>
  <c r="O959" i="6"/>
  <c r="O960" i="6"/>
  <c r="E960" i="6" s="1"/>
  <c r="O961" i="6"/>
  <c r="E961" i="6" s="1"/>
  <c r="O962" i="6"/>
  <c r="O963" i="6"/>
  <c r="O964" i="6"/>
  <c r="O965" i="6"/>
  <c r="D965" i="6" s="1"/>
  <c r="O966" i="6"/>
  <c r="E966" i="6" s="1"/>
  <c r="O967" i="6"/>
  <c r="O968" i="6"/>
  <c r="E968" i="6" s="1"/>
  <c r="O969" i="6"/>
  <c r="E969" i="6" s="1"/>
  <c r="O970" i="6"/>
  <c r="O971" i="6"/>
  <c r="O972" i="6"/>
  <c r="O973" i="6"/>
  <c r="O974" i="6"/>
  <c r="E974" i="6" s="1"/>
  <c r="O975" i="6"/>
  <c r="O976" i="6"/>
  <c r="E976" i="6" s="1"/>
  <c r="O977" i="6"/>
  <c r="E977" i="6" s="1"/>
  <c r="O978" i="6"/>
  <c r="O979" i="6"/>
  <c r="O980" i="6"/>
  <c r="E980" i="6" s="1"/>
  <c r="O981" i="6"/>
  <c r="O982" i="6"/>
  <c r="E982" i="6" s="1"/>
  <c r="O983" i="6"/>
  <c r="O984" i="6"/>
  <c r="E984" i="6" s="1"/>
  <c r="O985" i="6"/>
  <c r="E985" i="6" s="1"/>
  <c r="O986" i="6"/>
  <c r="O987" i="6"/>
  <c r="O988" i="6"/>
  <c r="O989" i="6"/>
  <c r="O990" i="6"/>
  <c r="E990" i="6" s="1"/>
  <c r="O991" i="6"/>
  <c r="O992" i="6"/>
  <c r="E992" i="6" s="1"/>
  <c r="O993" i="6"/>
  <c r="E993" i="6" s="1"/>
  <c r="O994" i="6"/>
  <c r="D994" i="6" s="1"/>
  <c r="O995" i="6"/>
  <c r="O996" i="6"/>
  <c r="O997" i="6"/>
  <c r="O998" i="6"/>
  <c r="E998" i="6" s="1"/>
  <c r="O999" i="6"/>
  <c r="O1000" i="6"/>
  <c r="O1001" i="6"/>
  <c r="O1002" i="6"/>
  <c r="D1002" i="6" s="1"/>
  <c r="O1003" i="6"/>
  <c r="O1004" i="6"/>
  <c r="O1005" i="6"/>
  <c r="D1005" i="6" s="1"/>
  <c r="O1006" i="6"/>
  <c r="E1006" i="6" s="1"/>
  <c r="O1007" i="6"/>
  <c r="O1008" i="6"/>
  <c r="E1008" i="6" s="1"/>
  <c r="O1009" i="6"/>
  <c r="E1009" i="6" s="1"/>
  <c r="O1010" i="6"/>
  <c r="O1011" i="6"/>
  <c r="O1012" i="6"/>
  <c r="O1013" i="6"/>
  <c r="O1014" i="6"/>
  <c r="E1014" i="6" s="1"/>
  <c r="O1015" i="6"/>
  <c r="O1016" i="6"/>
  <c r="O1017" i="6"/>
  <c r="E1017" i="6" s="1"/>
  <c r="O1018" i="6"/>
  <c r="O1019" i="6"/>
  <c r="O1020" i="6"/>
  <c r="O1021" i="6"/>
  <c r="O1022" i="6"/>
  <c r="E1022" i="6" s="1"/>
  <c r="O1023" i="6"/>
  <c r="O1024" i="6"/>
  <c r="E1024" i="6" s="1"/>
  <c r="O1025" i="6"/>
  <c r="E1025" i="6" s="1"/>
  <c r="O1026" i="6"/>
  <c r="O1027" i="6"/>
  <c r="O1028" i="6"/>
  <c r="O1029" i="6"/>
  <c r="O1030" i="6"/>
  <c r="E1030" i="6" s="1"/>
  <c r="O1031" i="6"/>
  <c r="O1032" i="6"/>
  <c r="E1032" i="6" s="1"/>
  <c r="O1033" i="6"/>
  <c r="E1033" i="6" s="1"/>
  <c r="O1034" i="6"/>
  <c r="D1034" i="6" s="1"/>
  <c r="O1035" i="6"/>
  <c r="O1036" i="6"/>
  <c r="E1036" i="6" s="1"/>
  <c r="O1037" i="6"/>
  <c r="O1038" i="6"/>
  <c r="E1038" i="6" s="1"/>
  <c r="O1039" i="6"/>
  <c r="O1040" i="6"/>
  <c r="E1040" i="6" s="1"/>
  <c r="O1041" i="6"/>
  <c r="E1041" i="6" s="1"/>
  <c r="O1042" i="6"/>
  <c r="O1043" i="6"/>
  <c r="O1044" i="6"/>
  <c r="O1045" i="6"/>
  <c r="O1046" i="6"/>
  <c r="E1046" i="6" s="1"/>
  <c r="O1047" i="6"/>
  <c r="O1048" i="6"/>
  <c r="O1049" i="6"/>
  <c r="E1049" i="6" s="1"/>
  <c r="O1050" i="6"/>
  <c r="O1051" i="6"/>
  <c r="O1052" i="6"/>
  <c r="O1053" i="6"/>
  <c r="O1054" i="6"/>
  <c r="O1055" i="6"/>
  <c r="O1056" i="6"/>
  <c r="E1056" i="6" s="1"/>
  <c r="O1057" i="6"/>
  <c r="D1057" i="6" s="1"/>
  <c r="O1058" i="6"/>
  <c r="D1058" i="6" s="1"/>
  <c r="O1059" i="6"/>
  <c r="O1060" i="6"/>
  <c r="O1061" i="6"/>
  <c r="D1061" i="6" s="1"/>
  <c r="O1062" i="6"/>
  <c r="E1062" i="6" s="1"/>
  <c r="O1063" i="6"/>
  <c r="O1064" i="6"/>
  <c r="E1064" i="6" s="1"/>
  <c r="O1065" i="6"/>
  <c r="E1065" i="6" s="1"/>
  <c r="O1066" i="6"/>
  <c r="O1067" i="6"/>
  <c r="O1068" i="6"/>
  <c r="E1068" i="6" s="1"/>
  <c r="O1069" i="6"/>
  <c r="O1070" i="6"/>
  <c r="E1070" i="6" s="1"/>
  <c r="O1071" i="6"/>
  <c r="O1072" i="6"/>
  <c r="O1073" i="6"/>
  <c r="E1073" i="6" s="1"/>
  <c r="O1074" i="6"/>
  <c r="D1074" i="6" s="1"/>
  <c r="O1075" i="6"/>
  <c r="O1076" i="6"/>
  <c r="O1077" i="6"/>
  <c r="D1077" i="6" s="1"/>
  <c r="O1078" i="6"/>
  <c r="O1079" i="6"/>
  <c r="O1080" i="6"/>
  <c r="E1080" i="6" s="1"/>
  <c r="O1081" i="6"/>
  <c r="E1081" i="6" s="1"/>
  <c r="O1082" i="6"/>
  <c r="D1082" i="6" s="1"/>
  <c r="O1083" i="6"/>
  <c r="O1084" i="6"/>
  <c r="O1085" i="6"/>
  <c r="O1086" i="6"/>
  <c r="E1086" i="6" s="1"/>
  <c r="O1087" i="6"/>
  <c r="O1088" i="6"/>
  <c r="E1088" i="6" s="1"/>
  <c r="O1089" i="6"/>
  <c r="D1089" i="6" s="1"/>
  <c r="O1090" i="6"/>
  <c r="D1090" i="6" s="1"/>
  <c r="O1091" i="6"/>
  <c r="O1092" i="6"/>
  <c r="O1093" i="6"/>
  <c r="O1094" i="6"/>
  <c r="E1094" i="6" s="1"/>
  <c r="O1095" i="6"/>
  <c r="O1096" i="6"/>
  <c r="E1096" i="6" s="1"/>
  <c r="O1097" i="6"/>
  <c r="E1097" i="6" s="1"/>
  <c r="O1098" i="6"/>
  <c r="O1099" i="6"/>
  <c r="O1100" i="6"/>
  <c r="O1101" i="6"/>
  <c r="O1102" i="6"/>
  <c r="E1102" i="6" s="1"/>
  <c r="O1103" i="6"/>
  <c r="O1104" i="6"/>
  <c r="O1105" i="6"/>
  <c r="E1105" i="6" s="1"/>
  <c r="O1106" i="6"/>
  <c r="O1107" i="6"/>
  <c r="O1108" i="6"/>
  <c r="O1109" i="6"/>
  <c r="O1110" i="6"/>
  <c r="E1110" i="6" s="1"/>
  <c r="O1111" i="6"/>
  <c r="O1112" i="6"/>
  <c r="O1113" i="6"/>
  <c r="E1113" i="6" s="1"/>
  <c r="O1114" i="6"/>
  <c r="D1114" i="6" s="1"/>
  <c r="O1115" i="6"/>
  <c r="O1116" i="6"/>
  <c r="O1117" i="6"/>
  <c r="D1117" i="6" s="1"/>
  <c r="O1118" i="6"/>
  <c r="E1118" i="6" s="1"/>
  <c r="O1119" i="6"/>
  <c r="O1120" i="6"/>
  <c r="E1120" i="6" s="1"/>
  <c r="O1121" i="6"/>
  <c r="E1121" i="6" s="1"/>
  <c r="O1122" i="6"/>
  <c r="O1123" i="6"/>
  <c r="O1124" i="6"/>
  <c r="O1125" i="6"/>
  <c r="O1126" i="6"/>
  <c r="E1126" i="6" s="1"/>
  <c r="O1127" i="6"/>
  <c r="O1128" i="6"/>
  <c r="O1129" i="6"/>
  <c r="O1130" i="6"/>
  <c r="D1130" i="6" s="1"/>
  <c r="O1131" i="6"/>
  <c r="O1132" i="6"/>
  <c r="O1133" i="6"/>
  <c r="O1134" i="6"/>
  <c r="E1134" i="6" s="1"/>
  <c r="O1135" i="6"/>
  <c r="O1136" i="6"/>
  <c r="O1137" i="6"/>
  <c r="O1138" i="6"/>
  <c r="D1138" i="6" s="1"/>
  <c r="O1139" i="6"/>
  <c r="O1140" i="6"/>
  <c r="O1141" i="6"/>
  <c r="D1141" i="6" s="1"/>
  <c r="O1142" i="6"/>
  <c r="E1142" i="6" s="1"/>
  <c r="O1143" i="6"/>
  <c r="O1144" i="6"/>
  <c r="O1145" i="6"/>
  <c r="E1145" i="6" s="1"/>
  <c r="O1146" i="6"/>
  <c r="D1146" i="6" s="1"/>
  <c r="O1147" i="6"/>
  <c r="O1148" i="6"/>
  <c r="O1149" i="6"/>
  <c r="D1149" i="6" s="1"/>
  <c r="O1150" i="6"/>
  <c r="O1151" i="6"/>
  <c r="O1152" i="6"/>
  <c r="E1152" i="6" s="1"/>
  <c r="O1153" i="6"/>
  <c r="E1153" i="6" s="1"/>
  <c r="O1154" i="6"/>
  <c r="O1155" i="6"/>
  <c r="O1156" i="6"/>
  <c r="O1157" i="6"/>
  <c r="O1158" i="6"/>
  <c r="E1158" i="6" s="1"/>
  <c r="O1159" i="6"/>
  <c r="O1160" i="6"/>
  <c r="E1160" i="6" s="1"/>
  <c r="O1161" i="6"/>
  <c r="E1161" i="6" s="1"/>
  <c r="O1162" i="6"/>
  <c r="D1162" i="6" s="1"/>
  <c r="O1163" i="6"/>
  <c r="O1164" i="6"/>
  <c r="O1165" i="6"/>
  <c r="D1165" i="6" s="1"/>
  <c r="O1166" i="6"/>
  <c r="E1166" i="6" s="1"/>
  <c r="O1167" i="6"/>
  <c r="O1168" i="6"/>
  <c r="E1168" i="6" s="1"/>
  <c r="O1169" i="6"/>
  <c r="E1169" i="6" s="1"/>
  <c r="O1170" i="6"/>
  <c r="D1170" i="6" s="1"/>
  <c r="O1171" i="6"/>
  <c r="O1172" i="6"/>
  <c r="O1173" i="6"/>
  <c r="O1174" i="6"/>
  <c r="E1174" i="6" s="1"/>
  <c r="O1175" i="6"/>
  <c r="O1176" i="6"/>
  <c r="E1176" i="6" s="1"/>
  <c r="O1177" i="6"/>
  <c r="E1177" i="6" s="1"/>
  <c r="O1178" i="6"/>
  <c r="D1178" i="6" s="1"/>
  <c r="O1179" i="6"/>
  <c r="O1180" i="6"/>
  <c r="O1181" i="6"/>
  <c r="D1181" i="6" s="1"/>
  <c r="O1182" i="6"/>
  <c r="D1182" i="6" s="1"/>
  <c r="O1183" i="6"/>
  <c r="E1183" i="6" s="1"/>
  <c r="O1184" i="6"/>
  <c r="E1184" i="6" s="1"/>
  <c r="O1185" i="6"/>
  <c r="E1185" i="6" s="1"/>
  <c r="O1186" i="6"/>
  <c r="O1187" i="6"/>
  <c r="O1188" i="6"/>
  <c r="O1189" i="6"/>
  <c r="O1190" i="6"/>
  <c r="E1190" i="6" s="1"/>
  <c r="O1191" i="6"/>
  <c r="O1192" i="6"/>
  <c r="E1192" i="6" s="1"/>
  <c r="O1193" i="6"/>
  <c r="O1194" i="6"/>
  <c r="D1194" i="6" s="1"/>
  <c r="O1195" i="6"/>
  <c r="O1196" i="6"/>
  <c r="O1197" i="6"/>
  <c r="D1197" i="6" s="1"/>
  <c r="O1198" i="6"/>
  <c r="E1198" i="6" s="1"/>
  <c r="O1199" i="6"/>
  <c r="O1200" i="6"/>
  <c r="O1201" i="6"/>
  <c r="O1202" i="6"/>
  <c r="D1202" i="6" s="1"/>
  <c r="O1203" i="6"/>
  <c r="O1204" i="6"/>
  <c r="O1205" i="6"/>
  <c r="D1205" i="6" s="1"/>
  <c r="O1206" i="6"/>
  <c r="E1206" i="6" s="1"/>
  <c r="O1207" i="6"/>
  <c r="O1208" i="6"/>
  <c r="O1209" i="6"/>
  <c r="E1209" i="6" s="1"/>
  <c r="O1210" i="6"/>
  <c r="D1210" i="6" s="1"/>
  <c r="O1211" i="6"/>
  <c r="O1212" i="6"/>
  <c r="O1213" i="6"/>
  <c r="O1214" i="6"/>
  <c r="O1215" i="6"/>
  <c r="O1216" i="6"/>
  <c r="O1217" i="6"/>
  <c r="E1217" i="6" s="1"/>
  <c r="O1218" i="6"/>
  <c r="O1219" i="6"/>
  <c r="O1220" i="6"/>
  <c r="O1221" i="6"/>
  <c r="O1222" i="6"/>
  <c r="E1222" i="6" s="1"/>
  <c r="O1223" i="6"/>
  <c r="O1224" i="6"/>
  <c r="E1224" i="6" s="1"/>
  <c r="O1225" i="6"/>
  <c r="O1226" i="6"/>
  <c r="O1227" i="6"/>
  <c r="O1228" i="6"/>
  <c r="O1229" i="6"/>
  <c r="O1230" i="6"/>
  <c r="E1230" i="6" s="1"/>
  <c r="O1231" i="6"/>
  <c r="O1232" i="6"/>
  <c r="E1232" i="6" s="1"/>
  <c r="O1233" i="6"/>
  <c r="O1234" i="6"/>
  <c r="D1234" i="6" s="1"/>
  <c r="O1235" i="6"/>
  <c r="O1236" i="6"/>
  <c r="O1237" i="6"/>
  <c r="D1237" i="6" s="1"/>
  <c r="O1238" i="6"/>
  <c r="E1238" i="6" s="1"/>
  <c r="O1239" i="6"/>
  <c r="O1240" i="6"/>
  <c r="O1241" i="6"/>
  <c r="O1242" i="6"/>
  <c r="O1243" i="6"/>
  <c r="O1244" i="6"/>
  <c r="O1245" i="6"/>
  <c r="D1245" i="6" s="1"/>
  <c r="O1246" i="6"/>
  <c r="D1246" i="6" s="1"/>
  <c r="O1247" i="6"/>
  <c r="O1248" i="6"/>
  <c r="O1249" i="6"/>
  <c r="E1249" i="6" s="1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O1261" i="6"/>
  <c r="O1262" i="6"/>
  <c r="O1263" i="6"/>
  <c r="O1264" i="6"/>
  <c r="O1265" i="6"/>
  <c r="E1265" i="6" s="1"/>
  <c r="O1266" i="6"/>
  <c r="O1267" i="6"/>
  <c r="O1268" i="6"/>
  <c r="O1269" i="6"/>
  <c r="O1270" i="6"/>
  <c r="E1270" i="6" s="1"/>
  <c r="O1271" i="6"/>
  <c r="O1272" i="6"/>
  <c r="E1272" i="6" s="1"/>
  <c r="O1273" i="6"/>
  <c r="E1273" i="6" s="1"/>
  <c r="O1274" i="6"/>
  <c r="O1275" i="6"/>
  <c r="O1276" i="6"/>
  <c r="O1277" i="6"/>
  <c r="O1278" i="6"/>
  <c r="O1279" i="6"/>
  <c r="O1280" i="6"/>
  <c r="E1280" i="6" s="1"/>
  <c r="O1281" i="6"/>
  <c r="E1281" i="6" s="1"/>
  <c r="O1282" i="6"/>
  <c r="O1283" i="6"/>
  <c r="O1284" i="6"/>
  <c r="O1285" i="6"/>
  <c r="D1285" i="6" s="1"/>
  <c r="O1286" i="6"/>
  <c r="E1286" i="6" s="1"/>
  <c r="O1287" i="6"/>
  <c r="O1288" i="6"/>
  <c r="E1288" i="6" s="1"/>
  <c r="O1289" i="6"/>
  <c r="E1289" i="6" s="1"/>
  <c r="O1290" i="6"/>
  <c r="O1291" i="6"/>
  <c r="O1292" i="6"/>
  <c r="O1293" i="6"/>
  <c r="O1294" i="6"/>
  <c r="E1294" i="6" s="1"/>
  <c r="O1295" i="6"/>
  <c r="O1296" i="6"/>
  <c r="E1296" i="6" s="1"/>
  <c r="O1297" i="6"/>
  <c r="O1298" i="6"/>
  <c r="O1299" i="6"/>
  <c r="O1300" i="6"/>
  <c r="O1301" i="6"/>
  <c r="O1302" i="6"/>
  <c r="E1302" i="6" s="1"/>
  <c r="O1303" i="6"/>
  <c r="O1304" i="6"/>
  <c r="E1304" i="6" s="1"/>
  <c r="O1305" i="6"/>
  <c r="O1306" i="6"/>
  <c r="D1306" i="6" s="1"/>
  <c r="O1307" i="6"/>
  <c r="O1308" i="6"/>
  <c r="O1309" i="6"/>
  <c r="D1309" i="6" s="1"/>
  <c r="O1310" i="6"/>
  <c r="E1310" i="6" s="1"/>
  <c r="O1311" i="6"/>
  <c r="O1312" i="6"/>
  <c r="O1313" i="6"/>
  <c r="O1314" i="6"/>
  <c r="O1315" i="6"/>
  <c r="O1316" i="6"/>
  <c r="O1317" i="6"/>
  <c r="O1318" i="6"/>
  <c r="O1319" i="6"/>
  <c r="O1320" i="6"/>
  <c r="O1321" i="6"/>
  <c r="E1321" i="6" s="1"/>
  <c r="O1322" i="6"/>
  <c r="O1323" i="6"/>
  <c r="O1324" i="6"/>
  <c r="O1325" i="6"/>
  <c r="O1326" i="6"/>
  <c r="E1326" i="6" s="1"/>
  <c r="O1327" i="6"/>
  <c r="O1328" i="6"/>
  <c r="E1328" i="6" s="1"/>
  <c r="O1329" i="6"/>
  <c r="E1329" i="6" s="1"/>
  <c r="O1330" i="6"/>
  <c r="O1331" i="6"/>
  <c r="O1332" i="6"/>
  <c r="O1333" i="6"/>
  <c r="O1334" i="6"/>
  <c r="E1334" i="6" s="1"/>
  <c r="O1335" i="6"/>
  <c r="O1336" i="6"/>
  <c r="O1337" i="6"/>
  <c r="E1337" i="6" s="1"/>
  <c r="O1338" i="6"/>
  <c r="O1339" i="6"/>
  <c r="O1340" i="6"/>
  <c r="O1341" i="6"/>
  <c r="O1342" i="6"/>
  <c r="E1342" i="6" s="1"/>
  <c r="O1343" i="6"/>
  <c r="O1344" i="6"/>
  <c r="E1344" i="6" s="1"/>
  <c r="O1345" i="6"/>
  <c r="E1345" i="6" s="1"/>
  <c r="O1346" i="6"/>
  <c r="O1347" i="6"/>
  <c r="O1348" i="6"/>
  <c r="O1349" i="6"/>
  <c r="O1350" i="6"/>
  <c r="E1350" i="6" s="1"/>
  <c r="O1351" i="6"/>
  <c r="O1352" i="6"/>
  <c r="O1353" i="6"/>
  <c r="E1353" i="6" s="1"/>
  <c r="O1354" i="6"/>
  <c r="O1355" i="6"/>
  <c r="O1356" i="6"/>
  <c r="O1357" i="6"/>
  <c r="O1358" i="6"/>
  <c r="E1358" i="6" s="1"/>
  <c r="O1359" i="6"/>
  <c r="O1360" i="6"/>
  <c r="O1361" i="6"/>
  <c r="E1361" i="6" s="1"/>
  <c r="O1362" i="6"/>
  <c r="O1363" i="6"/>
  <c r="O1364" i="6"/>
  <c r="O1365" i="6"/>
  <c r="O1366" i="6"/>
  <c r="E1366" i="6" s="1"/>
  <c r="O1367" i="6"/>
  <c r="O1368" i="6"/>
  <c r="O1369" i="6"/>
  <c r="O1370" i="6"/>
  <c r="D1370" i="6" s="1"/>
  <c r="O1371" i="6"/>
  <c r="O1372" i="6"/>
  <c r="O1373" i="6"/>
  <c r="D1373" i="6" s="1"/>
  <c r="O1374" i="6"/>
  <c r="E1374" i="6" s="1"/>
  <c r="O1375" i="6"/>
  <c r="O1376" i="6"/>
  <c r="O1377" i="6"/>
  <c r="E1377" i="6" s="1"/>
  <c r="O1378" i="6"/>
  <c r="D1378" i="6" s="1"/>
  <c r="O1379" i="6"/>
  <c r="O1380" i="6"/>
  <c r="O1381" i="6"/>
  <c r="D1381" i="6" s="1"/>
  <c r="O1382" i="6"/>
  <c r="E1382" i="6" s="1"/>
  <c r="O1383" i="6"/>
  <c r="O1384" i="6"/>
  <c r="O1385" i="6"/>
  <c r="E1385" i="6" s="1"/>
  <c r="O1386" i="6"/>
  <c r="O1387" i="6"/>
  <c r="O1388" i="6"/>
  <c r="O1389" i="6"/>
  <c r="O1390" i="6"/>
  <c r="E1390" i="6" s="1"/>
  <c r="O1391" i="6"/>
  <c r="O1392" i="6"/>
  <c r="O1393" i="6"/>
  <c r="O1394" i="6"/>
  <c r="O1395" i="6"/>
  <c r="O1396" i="6"/>
  <c r="O1397" i="6"/>
  <c r="O1398" i="6"/>
  <c r="E1398" i="6" s="1"/>
  <c r="O1399" i="6"/>
  <c r="O1400" i="6"/>
  <c r="O1401" i="6"/>
  <c r="E1401" i="6" s="1"/>
  <c r="O1402" i="6"/>
  <c r="D1402" i="6" s="1"/>
  <c r="O1403" i="6"/>
  <c r="O1404" i="6"/>
  <c r="O1405" i="6"/>
  <c r="O1406" i="6"/>
  <c r="E1406" i="6" s="1"/>
  <c r="O1407" i="6"/>
  <c r="O1408" i="6"/>
  <c r="O1409" i="6"/>
  <c r="O1410" i="6"/>
  <c r="O1411" i="6"/>
  <c r="O1412" i="6"/>
  <c r="O1413" i="6"/>
  <c r="O1414" i="6"/>
  <c r="O1415" i="6"/>
  <c r="O1416" i="6"/>
  <c r="E1416" i="6" s="1"/>
  <c r="O1417" i="6"/>
  <c r="E1417" i="6" s="1"/>
  <c r="O1418" i="6"/>
  <c r="O1419" i="6"/>
  <c r="O1420" i="6"/>
  <c r="O1421" i="6"/>
  <c r="O1422" i="6"/>
  <c r="E1422" i="6" s="1"/>
  <c r="O1423" i="6"/>
  <c r="O1424" i="6"/>
  <c r="O1425" i="6"/>
  <c r="E1425" i="6" s="1"/>
  <c r="O1426" i="6"/>
  <c r="D1426" i="6" s="1"/>
  <c r="O1427" i="6"/>
  <c r="O1428" i="6"/>
  <c r="O1429" i="6"/>
  <c r="O1430" i="6"/>
  <c r="O1431" i="6"/>
  <c r="O1432" i="6"/>
  <c r="O1433" i="6"/>
  <c r="O1434" i="6"/>
  <c r="D1434" i="6" s="1"/>
  <c r="O1435" i="6"/>
  <c r="O1436" i="6"/>
  <c r="O1437" i="6"/>
  <c r="O1438" i="6"/>
  <c r="E1438" i="6" s="1"/>
  <c r="O1439" i="6"/>
  <c r="O1440" i="6"/>
  <c r="O1441" i="6"/>
  <c r="E1441" i="6" s="1"/>
  <c r="O1442" i="6"/>
  <c r="O1443" i="6"/>
  <c r="O1444" i="6"/>
  <c r="O1445" i="6"/>
  <c r="O1446" i="6"/>
  <c r="O1447" i="6"/>
  <c r="O1448" i="6"/>
  <c r="O1449" i="6"/>
  <c r="E1449" i="6" s="1"/>
  <c r="O1450" i="6"/>
  <c r="D1450" i="6" s="1"/>
  <c r="O1451" i="6"/>
  <c r="O1452" i="6"/>
  <c r="O1453" i="6"/>
  <c r="D1453" i="6" s="1"/>
  <c r="O1454" i="6"/>
  <c r="E1454" i="6" s="1"/>
  <c r="O1455" i="6"/>
  <c r="O1456" i="6"/>
  <c r="E1456" i="6" s="1"/>
  <c r="O1457" i="6"/>
  <c r="E1457" i="6" s="1"/>
  <c r="O1458" i="6"/>
  <c r="D1458" i="6" s="1"/>
  <c r="O1459" i="6"/>
  <c r="O1460" i="6"/>
  <c r="O1461" i="6"/>
  <c r="O1462" i="6"/>
  <c r="E1462" i="6" s="1"/>
  <c r="O1463" i="6"/>
  <c r="O1464" i="6"/>
  <c r="O1465" i="6"/>
  <c r="E1465" i="6" s="1"/>
  <c r="O1466" i="6"/>
  <c r="O1467" i="6"/>
  <c r="O1468" i="6"/>
  <c r="O1469" i="6"/>
  <c r="O1470" i="6"/>
  <c r="E1470" i="6" s="1"/>
  <c r="O1471" i="6"/>
  <c r="O1472" i="6"/>
  <c r="O1473" i="6"/>
  <c r="E1473" i="6" s="1"/>
  <c r="O1474" i="6"/>
  <c r="D1474" i="6" s="1"/>
  <c r="O1475" i="6"/>
  <c r="O1476" i="6"/>
  <c r="O1477" i="6"/>
  <c r="D1477" i="6" s="1"/>
  <c r="O1478" i="6"/>
  <c r="D1478" i="6" s="1"/>
  <c r="O1479" i="6"/>
  <c r="O1480" i="6"/>
  <c r="O1481" i="6"/>
  <c r="E1481" i="6" s="1"/>
  <c r="O1482" i="6"/>
  <c r="D1482" i="6" s="1"/>
  <c r="O1483" i="6"/>
  <c r="O1484" i="6"/>
  <c r="O1485" i="6"/>
  <c r="O1486" i="6"/>
  <c r="E1486" i="6" s="1"/>
  <c r="O1487" i="6"/>
  <c r="O1488" i="6"/>
  <c r="O1489" i="6"/>
  <c r="O1490" i="6"/>
  <c r="D1490" i="6" s="1"/>
  <c r="O1491" i="6"/>
  <c r="O1492" i="6"/>
  <c r="O1493" i="6"/>
  <c r="O1494" i="6"/>
  <c r="E1494" i="6" s="1"/>
  <c r="O1495" i="6"/>
  <c r="O1496" i="6"/>
  <c r="E1496" i="6" s="1"/>
  <c r="O1497" i="6"/>
  <c r="E1497" i="6" s="1"/>
  <c r="O1498" i="6"/>
  <c r="D1498" i="6" s="1"/>
  <c r="O1499" i="6"/>
  <c r="O1500" i="6"/>
  <c r="O1501" i="6"/>
  <c r="O1502" i="6"/>
  <c r="O1503" i="6"/>
  <c r="O1504" i="6"/>
  <c r="O1505" i="6"/>
  <c r="E1505" i="6" s="1"/>
  <c r="O1506" i="6"/>
  <c r="D1506" i="6" s="1"/>
  <c r="O1507" i="6"/>
  <c r="O1508" i="6"/>
  <c r="O1509" i="6"/>
  <c r="O1510" i="6"/>
  <c r="E1510" i="6" s="1"/>
  <c r="O1511" i="6"/>
  <c r="O1512" i="6"/>
  <c r="O1513" i="6"/>
  <c r="O1514" i="6"/>
  <c r="O1515" i="6"/>
  <c r="O1516" i="6"/>
  <c r="O1517" i="6"/>
  <c r="O1518" i="6"/>
  <c r="O1519" i="6"/>
  <c r="O1520" i="6"/>
  <c r="O1521" i="6"/>
  <c r="E1521" i="6" s="1"/>
  <c r="O1522" i="6"/>
  <c r="O1523" i="6"/>
  <c r="O1524" i="6"/>
  <c r="O1525" i="6"/>
  <c r="D1525" i="6" s="1"/>
  <c r="O1526" i="6"/>
  <c r="E1526" i="6" s="1"/>
  <c r="O1527" i="6"/>
  <c r="O1528" i="6"/>
  <c r="E1528" i="6" s="1"/>
  <c r="O1529" i="6"/>
  <c r="O1530" i="6"/>
  <c r="O1531" i="6"/>
  <c r="O1532" i="6"/>
  <c r="O1533" i="6"/>
  <c r="O1534" i="6"/>
  <c r="E1534" i="6" s="1"/>
  <c r="O1535" i="6"/>
  <c r="O1536" i="6"/>
  <c r="E1536" i="6" s="1"/>
  <c r="O1537" i="6"/>
  <c r="E1537" i="6" s="1"/>
  <c r="O1538" i="6"/>
  <c r="O1539" i="6"/>
  <c r="O1540" i="6"/>
  <c r="O1541" i="6"/>
  <c r="D1541" i="6" s="1"/>
  <c r="O1542" i="6"/>
  <c r="O1543" i="6"/>
  <c r="O1544" i="6"/>
  <c r="O1545" i="6"/>
  <c r="E1545" i="6" s="1"/>
  <c r="O1546" i="6"/>
  <c r="O1547" i="6"/>
  <c r="O1548" i="6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1" i="6"/>
  <c r="G93" i="6"/>
  <c r="G95" i="6"/>
  <c r="G99" i="6"/>
  <c r="G101" i="6"/>
  <c r="G102" i="6"/>
  <c r="G103" i="6"/>
  <c r="G104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6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7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3" i="6"/>
  <c r="G214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2" i="6"/>
  <c r="G235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4" i="6"/>
  <c r="G275" i="6"/>
  <c r="G279" i="6"/>
  <c r="G281" i="6"/>
  <c r="G282" i="6"/>
  <c r="G283" i="6"/>
  <c r="G284" i="6"/>
  <c r="G285" i="6"/>
  <c r="G287" i="6"/>
  <c r="G290" i="6"/>
  <c r="G291" i="6"/>
  <c r="G293" i="6"/>
  <c r="G294" i="6"/>
  <c r="G295" i="6"/>
  <c r="G296" i="6"/>
  <c r="G297" i="6"/>
  <c r="G298" i="6"/>
  <c r="G301" i="6"/>
  <c r="G302" i="6"/>
  <c r="G303" i="6"/>
  <c r="G307" i="6"/>
  <c r="G308" i="6"/>
  <c r="G309" i="6"/>
  <c r="G310" i="6"/>
  <c r="G311" i="6"/>
  <c r="G313" i="6"/>
  <c r="G315" i="6"/>
  <c r="G318" i="6"/>
  <c r="G320" i="6"/>
  <c r="G321" i="6"/>
  <c r="G322" i="6"/>
  <c r="G326" i="6"/>
  <c r="G327" i="6"/>
  <c r="G330" i="6"/>
  <c r="G331" i="6"/>
  <c r="G332" i="6"/>
  <c r="G334" i="6"/>
  <c r="G335" i="6"/>
  <c r="G336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06" i="6"/>
  <c r="G411" i="6"/>
  <c r="G413" i="6"/>
  <c r="G41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3" i="6"/>
  <c r="G484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2" i="6"/>
  <c r="G503" i="6"/>
  <c r="G504" i="6"/>
  <c r="G509" i="6"/>
  <c r="G510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4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4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27" i="6"/>
  <c r="G630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7" i="6"/>
  <c r="G668" i="6"/>
  <c r="G669" i="6"/>
  <c r="G670" i="6"/>
  <c r="G673" i="6"/>
  <c r="G675" i="6"/>
  <c r="G677" i="6"/>
  <c r="G678" i="6"/>
  <c r="G680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09" i="6"/>
  <c r="G710" i="6"/>
  <c r="G711" i="6"/>
  <c r="G712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2" i="6"/>
  <c r="G743" i="6"/>
  <c r="G744" i="6"/>
  <c r="G745" i="6"/>
  <c r="G747" i="6"/>
  <c r="G751" i="6"/>
  <c r="G752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6" i="6"/>
  <c r="G788" i="6"/>
  <c r="G790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6" i="6"/>
  <c r="G819" i="6"/>
  <c r="G822" i="6"/>
  <c r="G823" i="6"/>
  <c r="G824" i="6"/>
  <c r="G825" i="6"/>
  <c r="G827" i="6"/>
  <c r="G828" i="6"/>
  <c r="G830" i="6"/>
  <c r="G833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1" i="6"/>
  <c r="G862" i="6"/>
  <c r="G863" i="6"/>
  <c r="G864" i="6"/>
  <c r="G866" i="6"/>
  <c r="G867" i="6"/>
  <c r="G869" i="6"/>
  <c r="G871" i="6"/>
  <c r="G872" i="6"/>
  <c r="G875" i="6"/>
  <c r="G876" i="6"/>
  <c r="G878" i="6"/>
  <c r="G882" i="6"/>
  <c r="G883" i="6"/>
  <c r="G884" i="6"/>
  <c r="G885" i="6"/>
  <c r="G886" i="6"/>
  <c r="G887" i="6"/>
  <c r="G888" i="6"/>
  <c r="G889" i="6"/>
  <c r="G891" i="6"/>
  <c r="G893" i="6"/>
  <c r="G895" i="6"/>
  <c r="G896" i="6"/>
  <c r="G898" i="6"/>
  <c r="G901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4" i="6"/>
  <c r="G937" i="6"/>
  <c r="G938" i="6"/>
  <c r="G939" i="6"/>
  <c r="G940" i="6"/>
  <c r="G942" i="6"/>
  <c r="G945" i="6"/>
  <c r="G946" i="6"/>
  <c r="G947" i="6"/>
  <c r="G948" i="6"/>
  <c r="G950" i="6"/>
  <c r="G958" i="6"/>
  <c r="G963" i="6"/>
  <c r="G965" i="6"/>
  <c r="G966" i="6"/>
  <c r="G971" i="6"/>
  <c r="G974" i="6"/>
  <c r="G982" i="6"/>
  <c r="G987" i="6"/>
  <c r="G990" i="6"/>
  <c r="G998" i="6"/>
  <c r="G1002" i="6"/>
  <c r="G1003" i="6"/>
  <c r="G1005" i="6"/>
  <c r="G1006" i="6"/>
  <c r="G1011" i="6"/>
  <c r="G1012" i="6"/>
  <c r="G1013" i="6"/>
  <c r="G1014" i="6"/>
  <c r="G1016" i="6"/>
  <c r="G1017" i="6"/>
  <c r="G1026" i="6"/>
  <c r="G1027" i="6"/>
  <c r="G1028" i="6"/>
  <c r="G1029" i="6"/>
  <c r="G1030" i="6"/>
  <c r="G1032" i="6"/>
  <c r="G1033" i="6"/>
  <c r="G1034" i="6"/>
  <c r="G1035" i="6"/>
  <c r="G1037" i="6"/>
  <c r="G1038" i="6"/>
  <c r="G1042" i="6"/>
  <c r="G1043" i="6"/>
  <c r="G1046" i="6"/>
  <c r="G1051" i="6"/>
  <c r="G1054" i="6"/>
  <c r="G1056" i="6"/>
  <c r="G1057" i="6"/>
  <c r="G1058" i="6"/>
  <c r="G1059" i="6"/>
  <c r="G1060" i="6"/>
  <c r="G1062" i="6"/>
  <c r="G1067" i="6"/>
  <c r="G1068" i="6"/>
  <c r="G1070" i="6"/>
  <c r="G1075" i="6"/>
  <c r="G1083" i="6"/>
  <c r="G1085" i="6"/>
  <c r="G1087" i="6"/>
  <c r="G1090" i="6"/>
  <c r="G1091" i="6"/>
  <c r="G1094" i="6"/>
  <c r="G1099" i="6"/>
  <c r="G1107" i="6"/>
  <c r="G1110" i="6"/>
  <c r="G1115" i="6"/>
  <c r="G1118" i="6"/>
  <c r="G1123" i="6"/>
  <c r="G1124" i="6"/>
  <c r="G1126" i="6"/>
  <c r="G1131" i="6"/>
  <c r="G1134" i="6"/>
  <c r="G1139" i="6"/>
  <c r="G1140" i="6"/>
  <c r="G1142" i="6"/>
  <c r="G1146" i="6"/>
  <c r="G1150" i="6"/>
  <c r="G1153" i="6"/>
  <c r="G1154" i="6"/>
  <c r="G1155" i="6"/>
  <c r="G1158" i="6"/>
  <c r="G1159" i="6"/>
  <c r="G1160" i="6"/>
  <c r="G1163" i="6"/>
  <c r="G1164" i="6"/>
  <c r="G1166" i="6"/>
  <c r="G1167" i="6"/>
  <c r="G1168" i="6"/>
  <c r="G1172" i="6"/>
  <c r="G1174" i="6"/>
  <c r="G1175" i="6"/>
  <c r="G1182" i="6"/>
  <c r="G1183" i="6"/>
  <c r="G1184" i="6"/>
  <c r="G1192" i="6"/>
  <c r="G1195" i="6"/>
  <c r="G1196" i="6"/>
  <c r="G1197" i="6"/>
  <c r="G1198" i="6"/>
  <c r="G1200" i="6"/>
  <c r="G1204" i="6"/>
  <c r="G1205" i="6"/>
  <c r="G1206" i="6"/>
  <c r="G1207" i="6"/>
  <c r="G1209" i="6"/>
  <c r="G1211" i="6"/>
  <c r="G1214" i="6"/>
  <c r="G1222" i="6"/>
  <c r="G1223" i="6"/>
  <c r="G1224" i="6"/>
  <c r="G1227" i="6"/>
  <c r="G1228" i="6"/>
  <c r="G1230" i="6"/>
  <c r="G1231" i="6"/>
  <c r="G1232" i="6"/>
  <c r="G1237" i="6"/>
  <c r="G1239" i="6"/>
  <c r="G1240" i="6"/>
  <c r="G1243" i="6"/>
  <c r="G1245" i="6"/>
  <c r="G1246" i="6"/>
  <c r="G1250" i="6"/>
  <c r="G1251" i="6"/>
  <c r="G1253" i="6"/>
  <c r="G1254" i="6"/>
  <c r="G1255" i="6"/>
  <c r="G1261" i="6"/>
  <c r="G1262" i="6"/>
  <c r="G1263" i="6"/>
  <c r="G1264" i="6"/>
  <c r="G1266" i="6"/>
  <c r="G1267" i="6"/>
  <c r="G1269" i="6"/>
  <c r="G1270" i="6"/>
  <c r="G1271" i="6"/>
  <c r="G1272" i="6"/>
  <c r="G1273" i="6"/>
  <c r="G1274" i="6"/>
  <c r="G1277" i="6"/>
  <c r="G1279" i="6"/>
  <c r="G1280" i="6"/>
  <c r="G1281" i="6"/>
  <c r="G1282" i="6"/>
  <c r="G1283" i="6"/>
  <c r="G1285" i="6"/>
  <c r="G1286" i="6"/>
  <c r="G1287" i="6"/>
  <c r="G1288" i="6"/>
  <c r="G1289" i="6"/>
  <c r="G1294" i="6"/>
  <c r="G1299" i="6"/>
  <c r="G1302" i="6"/>
  <c r="G1304" i="6"/>
  <c r="G1306" i="6"/>
  <c r="G1307" i="6"/>
  <c r="G1310" i="6"/>
  <c r="G1325" i="6"/>
  <c r="G1326" i="6"/>
  <c r="G1328" i="6"/>
  <c r="G1330" i="6"/>
  <c r="G1331" i="6"/>
  <c r="G1334" i="6"/>
  <c r="G1335" i="6"/>
  <c r="G1336" i="6"/>
  <c r="G1339" i="6"/>
  <c r="G1340" i="6"/>
  <c r="G1342" i="6"/>
  <c r="G1349" i="6"/>
  <c r="G1350" i="6"/>
  <c r="G1354" i="6"/>
  <c r="G1355" i="6"/>
  <c r="G1356" i="6"/>
  <c r="G1357" i="6"/>
  <c r="G1358" i="6"/>
  <c r="G1364" i="6"/>
  <c r="G1365" i="6"/>
  <c r="G1366" i="6"/>
  <c r="G1368" i="6"/>
  <c r="G1379" i="6"/>
  <c r="G1380" i="6"/>
  <c r="G1382" i="6"/>
  <c r="G1390" i="6"/>
  <c r="G1395" i="6"/>
  <c r="G1396" i="6"/>
  <c r="G1398" i="6"/>
  <c r="G1406" i="6"/>
  <c r="G1411" i="6"/>
  <c r="G1414" i="6"/>
  <c r="G1419" i="6"/>
  <c r="G1423" i="6"/>
  <c r="G1428" i="6"/>
  <c r="G1430" i="6"/>
  <c r="G1438" i="6"/>
  <c r="G1443" i="6"/>
  <c r="G1446" i="6"/>
  <c r="G1450" i="6"/>
  <c r="G1451" i="6"/>
  <c r="G1454" i="6"/>
  <c r="G1462" i="6"/>
  <c r="G1463" i="6"/>
  <c r="G1464" i="6"/>
  <c r="G1468" i="6"/>
  <c r="G1470" i="6"/>
  <c r="G1475" i="6"/>
  <c r="G1478" i="6"/>
  <c r="G1491" i="6"/>
  <c r="G1494" i="6"/>
  <c r="G1500" i="6"/>
  <c r="G1502" i="6"/>
  <c r="G1507" i="6"/>
  <c r="G1518" i="6"/>
  <c r="G1523" i="6"/>
  <c r="G1526" i="6"/>
  <c r="G1534" i="6"/>
  <c r="G1539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3" i="6"/>
  <c r="E4" i="6"/>
  <c r="E8" i="6"/>
  <c r="E9" i="6"/>
  <c r="E12" i="6"/>
  <c r="E20" i="6"/>
  <c r="E21" i="6"/>
  <c r="E24" i="6"/>
  <c r="E25" i="6"/>
  <c r="E27" i="6"/>
  <c r="E28" i="6"/>
  <c r="E36" i="6"/>
  <c r="E40" i="6"/>
  <c r="E43" i="6"/>
  <c r="E44" i="6"/>
  <c r="E48" i="6"/>
  <c r="E51" i="6"/>
  <c r="E52" i="6"/>
  <c r="E55" i="6"/>
  <c r="E60" i="6"/>
  <c r="E64" i="6"/>
  <c r="E67" i="6"/>
  <c r="E68" i="6"/>
  <c r="E72" i="6"/>
  <c r="E75" i="6"/>
  <c r="E76" i="6"/>
  <c r="E80" i="6"/>
  <c r="E83" i="6"/>
  <c r="E84" i="6"/>
  <c r="E91" i="6"/>
  <c r="E92" i="6"/>
  <c r="E97" i="6"/>
  <c r="E99" i="6"/>
  <c r="E105" i="6"/>
  <c r="E107" i="6"/>
  <c r="E108" i="6"/>
  <c r="E112" i="6"/>
  <c r="E116" i="6"/>
  <c r="E123" i="6"/>
  <c r="E124" i="6"/>
  <c r="E126" i="6"/>
  <c r="E131" i="6"/>
  <c r="E132" i="6"/>
  <c r="E139" i="6"/>
  <c r="E140" i="6"/>
  <c r="E144" i="6"/>
  <c r="E147" i="6"/>
  <c r="E148" i="6"/>
  <c r="E152" i="6"/>
  <c r="E153" i="6"/>
  <c r="E155" i="6"/>
  <c r="E156" i="6"/>
  <c r="E160" i="6"/>
  <c r="E163" i="6"/>
  <c r="E164" i="6"/>
  <c r="E168" i="6"/>
  <c r="E171" i="6"/>
  <c r="E172" i="6"/>
  <c r="E176" i="6"/>
  <c r="E177" i="6"/>
  <c r="E179" i="6"/>
  <c r="E184" i="6"/>
  <c r="E187" i="6"/>
  <c r="E188" i="6"/>
  <c r="E195" i="6"/>
  <c r="E196" i="6"/>
  <c r="E200" i="6"/>
  <c r="E203" i="6"/>
  <c r="E204" i="6"/>
  <c r="E209" i="6"/>
  <c r="E211" i="6"/>
  <c r="E217" i="6"/>
  <c r="E219" i="6"/>
  <c r="E225" i="6"/>
  <c r="E227" i="6"/>
  <c r="E228" i="6"/>
  <c r="E231" i="6"/>
  <c r="E235" i="6"/>
  <c r="E236" i="6"/>
  <c r="E241" i="6"/>
  <c r="E243" i="6"/>
  <c r="E251" i="6"/>
  <c r="E252" i="6"/>
  <c r="E254" i="6"/>
  <c r="E257" i="6"/>
  <c r="E259" i="6"/>
  <c r="E260" i="6"/>
  <c r="E267" i="6"/>
  <c r="E268" i="6"/>
  <c r="E275" i="6"/>
  <c r="E280" i="6"/>
  <c r="E283" i="6"/>
  <c r="E284" i="6"/>
  <c r="E288" i="6"/>
  <c r="E291" i="6"/>
  <c r="E292" i="6"/>
  <c r="E297" i="6"/>
  <c r="E300" i="6"/>
  <c r="E304" i="6"/>
  <c r="E307" i="6"/>
  <c r="E308" i="6"/>
  <c r="E315" i="6"/>
  <c r="E316" i="6"/>
  <c r="E323" i="6"/>
  <c r="E324" i="6"/>
  <c r="E326" i="6"/>
  <c r="E331" i="6"/>
  <c r="E339" i="6"/>
  <c r="E340" i="6"/>
  <c r="E344" i="6"/>
  <c r="E347" i="6"/>
  <c r="E355" i="6"/>
  <c r="E358" i="6"/>
  <c r="E360" i="6"/>
  <c r="E363" i="6"/>
  <c r="E364" i="6"/>
  <c r="E368" i="6"/>
  <c r="E371" i="6"/>
  <c r="E372" i="6"/>
  <c r="E376" i="6"/>
  <c r="E379" i="6"/>
  <c r="E380" i="6"/>
  <c r="E384" i="6"/>
  <c r="E387" i="6"/>
  <c r="E388" i="6"/>
  <c r="E393" i="6"/>
  <c r="E395" i="6"/>
  <c r="E396" i="6"/>
  <c r="E403" i="6"/>
  <c r="E404" i="6"/>
  <c r="E409" i="6"/>
  <c r="E411" i="6"/>
  <c r="E416" i="6"/>
  <c r="E419" i="6"/>
  <c r="E420" i="6"/>
  <c r="E422" i="6"/>
  <c r="E424" i="6"/>
  <c r="E425" i="6"/>
  <c r="E427" i="6"/>
  <c r="E432" i="6"/>
  <c r="E433" i="6"/>
  <c r="E436" i="6"/>
  <c r="E438" i="6"/>
  <c r="E440" i="6"/>
  <c r="E443" i="6"/>
  <c r="E451" i="6"/>
  <c r="E452" i="6"/>
  <c r="E456" i="6"/>
  <c r="E459" i="6"/>
  <c r="E460" i="6"/>
  <c r="E467" i="6"/>
  <c r="E475" i="6"/>
  <c r="E476" i="6"/>
  <c r="E481" i="6"/>
  <c r="E483" i="6"/>
  <c r="E484" i="6"/>
  <c r="E488" i="6"/>
  <c r="E491" i="6"/>
  <c r="E496" i="6"/>
  <c r="E500" i="6"/>
  <c r="E504" i="6"/>
  <c r="E507" i="6"/>
  <c r="E512" i="6"/>
  <c r="E513" i="6"/>
  <c r="E515" i="6"/>
  <c r="E516" i="6"/>
  <c r="E520" i="6"/>
  <c r="E521" i="6"/>
  <c r="E523" i="6"/>
  <c r="E524" i="6"/>
  <c r="E526" i="6"/>
  <c r="E528" i="6"/>
  <c r="E532" i="6"/>
  <c r="E536" i="6"/>
  <c r="E539" i="6"/>
  <c r="E544" i="6"/>
  <c r="E545" i="6"/>
  <c r="E547" i="6"/>
  <c r="E548" i="6"/>
  <c r="E552" i="6"/>
  <c r="E555" i="6"/>
  <c r="E560" i="6"/>
  <c r="E561" i="6"/>
  <c r="E563" i="6"/>
  <c r="E571" i="6"/>
  <c r="E574" i="6"/>
  <c r="E579" i="6"/>
  <c r="E580" i="6"/>
  <c r="E588" i="6"/>
  <c r="E592" i="6"/>
  <c r="E595" i="6"/>
  <c r="E596" i="6"/>
  <c r="E600" i="6"/>
  <c r="E601" i="6"/>
  <c r="E603" i="6"/>
  <c r="E608" i="6"/>
  <c r="E609" i="6"/>
  <c r="E611" i="6"/>
  <c r="E612" i="6"/>
  <c r="E616" i="6"/>
  <c r="E619" i="6"/>
  <c r="E620" i="6"/>
  <c r="E624" i="6"/>
  <c r="E627" i="6"/>
  <c r="E628" i="6"/>
  <c r="E632" i="6"/>
  <c r="E635" i="6"/>
  <c r="E636" i="6"/>
  <c r="E643" i="6"/>
  <c r="E648" i="6"/>
  <c r="E651" i="6"/>
  <c r="E652" i="6"/>
  <c r="E654" i="6"/>
  <c r="E656" i="6"/>
  <c r="E659" i="6"/>
  <c r="E664" i="6"/>
  <c r="E665" i="6"/>
  <c r="E667" i="6"/>
  <c r="E668" i="6"/>
  <c r="E672" i="6"/>
  <c r="E675" i="6"/>
  <c r="E676" i="6"/>
  <c r="E680" i="6"/>
  <c r="E683" i="6"/>
  <c r="E684" i="6"/>
  <c r="E688" i="6"/>
  <c r="E691" i="6"/>
  <c r="E692" i="6"/>
  <c r="E696" i="6"/>
  <c r="E697" i="6"/>
  <c r="E699" i="6"/>
  <c r="E700" i="6"/>
  <c r="E705" i="6"/>
  <c r="E707" i="6"/>
  <c r="E708" i="6"/>
  <c r="E712" i="6"/>
  <c r="E715" i="6"/>
  <c r="E720" i="6"/>
  <c r="E723" i="6"/>
  <c r="E724" i="6"/>
  <c r="E726" i="6"/>
  <c r="E728" i="6"/>
  <c r="E731" i="6"/>
  <c r="E737" i="6"/>
  <c r="E739" i="6"/>
  <c r="E740" i="6"/>
  <c r="E744" i="6"/>
  <c r="E745" i="6"/>
  <c r="E747" i="6"/>
  <c r="E748" i="6"/>
  <c r="E752" i="6"/>
  <c r="E755" i="6"/>
  <c r="E756" i="6"/>
  <c r="E760" i="6"/>
  <c r="E763" i="6"/>
  <c r="E764" i="6"/>
  <c r="E768" i="6"/>
  <c r="E771" i="6"/>
  <c r="E772" i="6"/>
  <c r="E776" i="6"/>
  <c r="E779" i="6"/>
  <c r="E780" i="6"/>
  <c r="E787" i="6"/>
  <c r="E791" i="6"/>
  <c r="E795" i="6"/>
  <c r="E796" i="6"/>
  <c r="E803" i="6"/>
  <c r="E804" i="6"/>
  <c r="E811" i="6"/>
  <c r="E812" i="6"/>
  <c r="E819" i="6"/>
  <c r="E820" i="6"/>
  <c r="E824" i="6"/>
  <c r="E827" i="6"/>
  <c r="E828" i="6"/>
  <c r="E832" i="6"/>
  <c r="E835" i="6"/>
  <c r="E836" i="6"/>
  <c r="E843" i="6"/>
  <c r="E844" i="6"/>
  <c r="E848" i="6"/>
  <c r="E849" i="6"/>
  <c r="E851" i="6"/>
  <c r="E852" i="6"/>
  <c r="E857" i="6"/>
  <c r="E859" i="6"/>
  <c r="E860" i="6"/>
  <c r="E864" i="6"/>
  <c r="E867" i="6"/>
  <c r="E868" i="6"/>
  <c r="E875" i="6"/>
  <c r="E876" i="6"/>
  <c r="E880" i="6"/>
  <c r="E883" i="6"/>
  <c r="E884" i="6"/>
  <c r="E891" i="6"/>
  <c r="E892" i="6"/>
  <c r="E896" i="6"/>
  <c r="E897" i="6"/>
  <c r="E899" i="6"/>
  <c r="E900" i="6"/>
  <c r="E904" i="6"/>
  <c r="E905" i="6"/>
  <c r="E907" i="6"/>
  <c r="E908" i="6"/>
  <c r="E913" i="6"/>
  <c r="E915" i="6"/>
  <c r="E916" i="6"/>
  <c r="E920" i="6"/>
  <c r="E923" i="6"/>
  <c r="E924" i="6"/>
  <c r="E928" i="6"/>
  <c r="E929" i="6"/>
  <c r="E931" i="6"/>
  <c r="E932" i="6"/>
  <c r="E936" i="6"/>
  <c r="E939" i="6"/>
  <c r="E940" i="6"/>
  <c r="E947" i="6"/>
  <c r="E948" i="6"/>
  <c r="E955" i="6"/>
  <c r="E956" i="6"/>
  <c r="E963" i="6"/>
  <c r="E964" i="6"/>
  <c r="E971" i="6"/>
  <c r="E972" i="6"/>
  <c r="E979" i="6"/>
  <c r="E987" i="6"/>
  <c r="E988" i="6"/>
  <c r="E995" i="6"/>
  <c r="E996" i="6"/>
  <c r="E1000" i="6"/>
  <c r="E1001" i="6"/>
  <c r="E1003" i="6"/>
  <c r="E1004" i="6"/>
  <c r="E1011" i="6"/>
  <c r="E1012" i="6"/>
  <c r="E1016" i="6"/>
  <c r="E1019" i="6"/>
  <c r="E1020" i="6"/>
  <c r="E1027" i="6"/>
  <c r="E1028" i="6"/>
  <c r="E1035" i="6"/>
  <c r="E1039" i="6"/>
  <c r="E1043" i="6"/>
  <c r="E1044" i="6"/>
  <c r="E1048" i="6"/>
  <c r="E1051" i="6"/>
  <c r="E1052" i="6"/>
  <c r="E1059" i="6"/>
  <c r="E1060" i="6"/>
  <c r="E1067" i="6"/>
  <c r="E1072" i="6"/>
  <c r="E1075" i="6"/>
  <c r="E1076" i="6"/>
  <c r="E1078" i="6"/>
  <c r="E1083" i="6"/>
  <c r="E1084" i="6"/>
  <c r="E1091" i="6"/>
  <c r="E1092" i="6"/>
  <c r="E1099" i="6"/>
  <c r="E1100" i="6"/>
  <c r="E1104" i="6"/>
  <c r="E1107" i="6"/>
  <c r="E1108" i="6"/>
  <c r="E1112" i="6"/>
  <c r="E1115" i="6"/>
  <c r="E1116" i="6"/>
  <c r="E1123" i="6"/>
  <c r="E1124" i="6"/>
  <c r="E1128" i="6"/>
  <c r="E1129" i="6"/>
  <c r="E1131" i="6"/>
  <c r="E1132" i="6"/>
  <c r="E1136" i="6"/>
  <c r="E1137" i="6"/>
  <c r="E1139" i="6"/>
  <c r="E1140" i="6"/>
  <c r="E1144" i="6"/>
  <c r="E1147" i="6"/>
  <c r="E1148" i="6"/>
  <c r="E1150" i="6"/>
  <c r="E1155" i="6"/>
  <c r="E1156" i="6"/>
  <c r="E1163" i="6"/>
  <c r="E1164" i="6"/>
  <c r="E1171" i="6"/>
  <c r="E1172" i="6"/>
  <c r="E1179" i="6"/>
  <c r="E1180" i="6"/>
  <c r="E1187" i="6"/>
  <c r="E1188" i="6"/>
  <c r="E1193" i="6"/>
  <c r="E1195" i="6"/>
  <c r="E1196" i="6"/>
  <c r="E1200" i="6"/>
  <c r="E1201" i="6"/>
  <c r="E1203" i="6"/>
  <c r="E1204" i="6"/>
  <c r="E1208" i="6"/>
  <c r="E1211" i="6"/>
  <c r="E1212" i="6"/>
  <c r="E1216" i="6"/>
  <c r="E1219" i="6"/>
  <c r="E1220" i="6"/>
  <c r="E1225" i="6"/>
  <c r="E1227" i="6"/>
  <c r="E1228" i="6"/>
  <c r="E1233" i="6"/>
  <c r="E1235" i="6"/>
  <c r="E1236" i="6"/>
  <c r="E1240" i="6"/>
  <c r="E1241" i="6"/>
  <c r="E1243" i="6"/>
  <c r="E1244" i="6"/>
  <c r="E1248" i="6"/>
  <c r="E1251" i="6"/>
  <c r="E1252" i="6"/>
  <c r="E1256" i="6"/>
  <c r="E1257" i="6"/>
  <c r="E1259" i="6"/>
  <c r="E1260" i="6"/>
  <c r="E1262" i="6"/>
  <c r="E1264" i="6"/>
  <c r="E1267" i="6"/>
  <c r="E1268" i="6"/>
  <c r="E1275" i="6"/>
  <c r="E1276" i="6"/>
  <c r="E1283" i="6"/>
  <c r="E1284" i="6"/>
  <c r="E1291" i="6"/>
  <c r="E1292" i="6"/>
  <c r="E1297" i="6"/>
  <c r="E1299" i="6"/>
  <c r="E1300" i="6"/>
  <c r="E1305" i="6"/>
  <c r="E1307" i="6"/>
  <c r="E1308" i="6"/>
  <c r="E1312" i="6"/>
  <c r="E1313" i="6"/>
  <c r="E1315" i="6"/>
  <c r="E1316" i="6"/>
  <c r="E1318" i="6"/>
  <c r="E1320" i="6"/>
  <c r="E1323" i="6"/>
  <c r="E1324" i="6"/>
  <c r="E1331" i="6"/>
  <c r="E1332" i="6"/>
  <c r="E1336" i="6"/>
  <c r="E1339" i="6"/>
  <c r="E1340" i="6"/>
  <c r="E1347" i="6"/>
  <c r="E1348" i="6"/>
  <c r="E1352" i="6"/>
  <c r="E1355" i="6"/>
  <c r="E1363" i="6"/>
  <c r="E1364" i="6"/>
  <c r="E1369" i="6"/>
  <c r="E1371" i="6"/>
  <c r="E1376" i="6"/>
  <c r="E1379" i="6"/>
  <c r="E1380" i="6"/>
  <c r="E1384" i="6"/>
  <c r="E1387" i="6"/>
  <c r="E1388" i="6"/>
  <c r="E1393" i="6"/>
  <c r="E1395" i="6"/>
  <c r="E1396" i="6"/>
  <c r="E1403" i="6"/>
  <c r="E1404" i="6"/>
  <c r="E1408" i="6"/>
  <c r="E1409" i="6"/>
  <c r="E1411" i="6"/>
  <c r="E1419" i="6"/>
  <c r="E1420" i="6"/>
  <c r="E1427" i="6"/>
  <c r="E1430" i="6"/>
  <c r="E1433" i="6"/>
  <c r="E1435" i="6"/>
  <c r="E1436" i="6"/>
  <c r="E1440" i="6"/>
  <c r="E1443" i="6"/>
  <c r="E1451" i="6"/>
  <c r="E1452" i="6"/>
  <c r="E1459" i="6"/>
  <c r="E1467" i="6"/>
  <c r="E1468" i="6"/>
  <c r="E1472" i="6"/>
  <c r="E1475" i="6"/>
  <c r="E1476" i="6"/>
  <c r="E1483" i="6"/>
  <c r="E1484" i="6"/>
  <c r="E1489" i="6"/>
  <c r="E1491" i="6"/>
  <c r="E1499" i="6"/>
  <c r="E1500" i="6"/>
  <c r="E1502" i="6"/>
  <c r="E1507" i="6"/>
  <c r="E1513" i="6"/>
  <c r="E1515" i="6"/>
  <c r="E1516" i="6"/>
  <c r="E1523" i="6"/>
  <c r="E1529" i="6"/>
  <c r="E1531" i="6"/>
  <c r="E1539" i="6"/>
  <c r="E1540" i="6"/>
  <c r="E1547" i="6"/>
  <c r="P2" i="6"/>
  <c r="G2" i="6" s="1"/>
  <c r="O2" i="6"/>
  <c r="H2" i="6"/>
  <c r="F2" i="6"/>
  <c r="N2" i="6" l="1"/>
  <c r="A2" i="6" s="1"/>
  <c r="D2" i="6"/>
  <c r="N1548" i="6"/>
  <c r="A1548" i="6" s="1"/>
  <c r="N1547" i="6"/>
  <c r="A1547" i="6" s="1"/>
  <c r="N1545" i="6"/>
  <c r="A1545" i="6" s="1"/>
  <c r="D1545" i="6"/>
  <c r="N1544" i="6"/>
  <c r="A1544" i="6" s="1"/>
  <c r="D1544" i="6"/>
  <c r="N1543" i="6"/>
  <c r="A1543" i="6" s="1"/>
  <c r="D1543" i="6"/>
  <c r="N1542" i="6"/>
  <c r="A1542" i="6" s="1"/>
  <c r="D1542" i="6"/>
  <c r="N1540" i="6"/>
  <c r="A1540" i="6" s="1"/>
  <c r="D1540" i="6"/>
  <c r="N1539" i="6"/>
  <c r="A1539" i="6" s="1"/>
  <c r="N1537" i="6"/>
  <c r="A1537" i="6" s="1"/>
  <c r="N1536" i="6"/>
  <c r="A1536" i="6" s="1"/>
  <c r="N1535" i="6"/>
  <c r="A1535" i="6" s="1"/>
  <c r="N1534" i="6"/>
  <c r="A1534" i="6" s="1"/>
  <c r="N1532" i="6"/>
  <c r="A1532" i="6" s="1"/>
  <c r="N1531" i="6"/>
  <c r="A1531" i="6" s="1"/>
  <c r="N1529" i="6"/>
  <c r="A1529" i="6" s="1"/>
  <c r="N1528" i="6"/>
  <c r="A1528" i="6" s="1"/>
  <c r="N1527" i="6"/>
  <c r="A1527" i="6" s="1"/>
  <c r="N1526" i="6"/>
  <c r="A1526" i="6" s="1"/>
  <c r="D1526" i="6"/>
  <c r="N1524" i="6"/>
  <c r="A1524" i="6" s="1"/>
  <c r="D1524" i="6"/>
  <c r="N1523" i="6"/>
  <c r="A1523" i="6" s="1"/>
  <c r="D1523" i="6"/>
  <c r="N1521" i="6"/>
  <c r="A1521" i="6" s="1"/>
  <c r="N1520" i="6"/>
  <c r="A1520" i="6" s="1"/>
  <c r="N1519" i="6"/>
  <c r="A1519" i="6" s="1"/>
  <c r="N1518" i="6"/>
  <c r="A1518" i="6" s="1"/>
  <c r="E1517" i="6"/>
  <c r="N1516" i="6"/>
  <c r="A1516" i="6" s="1"/>
  <c r="N1515" i="6"/>
  <c r="A1515" i="6" s="1"/>
  <c r="E1514" i="6"/>
  <c r="N1513" i="6"/>
  <c r="A1513" i="6" s="1"/>
  <c r="N1512" i="6"/>
  <c r="A1512" i="6" s="1"/>
  <c r="N1511" i="6"/>
  <c r="A1511" i="6" s="1"/>
  <c r="N1510" i="6"/>
  <c r="A1510" i="6" s="1"/>
  <c r="E1509" i="6"/>
  <c r="N1508" i="6"/>
  <c r="A1508" i="6" s="1"/>
  <c r="D1508" i="6"/>
  <c r="N1507" i="6"/>
  <c r="A1507" i="6" s="1"/>
  <c r="D1507" i="6"/>
  <c r="N1505" i="6"/>
  <c r="A1505" i="6" s="1"/>
  <c r="D1505" i="6"/>
  <c r="N1504" i="6"/>
  <c r="A1504" i="6" s="1"/>
  <c r="D1504" i="6"/>
  <c r="N1503" i="6"/>
  <c r="A1503" i="6" s="1"/>
  <c r="D1503" i="6"/>
  <c r="N1502" i="6"/>
  <c r="A1502" i="6" s="1"/>
  <c r="D1502" i="6"/>
  <c r="N1500" i="6"/>
  <c r="A1500" i="6" s="1"/>
  <c r="D1500" i="6" s="1"/>
  <c r="N1499" i="6"/>
  <c r="A1499" i="6" s="1"/>
  <c r="D1499" i="6" s="1"/>
  <c r="N1497" i="6"/>
  <c r="A1497" i="6" s="1"/>
  <c r="D1497" i="6"/>
  <c r="N1496" i="6"/>
  <c r="A1496" i="6" s="1"/>
  <c r="D1496" i="6"/>
  <c r="N1495" i="6"/>
  <c r="A1495" i="6" s="1"/>
  <c r="D1495" i="6"/>
  <c r="N1494" i="6"/>
  <c r="A1494" i="6" s="1"/>
  <c r="D1494" i="6"/>
  <c r="N1493" i="6"/>
  <c r="A1493" i="6" s="1"/>
  <c r="D1493" i="6"/>
  <c r="N1492" i="6"/>
  <c r="A1492" i="6" s="1"/>
  <c r="D1492" i="6"/>
  <c r="N1491" i="6"/>
  <c r="A1491" i="6" s="1"/>
  <c r="D1491" i="6"/>
  <c r="N1489" i="6"/>
  <c r="A1489" i="6" s="1"/>
  <c r="D1489" i="6"/>
  <c r="N1488" i="6"/>
  <c r="A1488" i="6" s="1"/>
  <c r="D1488" i="6"/>
  <c r="N1487" i="6"/>
  <c r="A1487" i="6" s="1"/>
  <c r="D1487" i="6"/>
  <c r="N1486" i="6"/>
  <c r="A1486" i="6" s="1"/>
  <c r="D1486" i="6"/>
  <c r="E1485" i="6"/>
  <c r="D1485" i="6"/>
  <c r="N1484" i="6"/>
  <c r="A1484" i="6" s="1"/>
  <c r="D1484" i="6"/>
  <c r="N1483" i="6"/>
  <c r="A1483" i="6" s="1"/>
  <c r="D1483" i="6"/>
  <c r="N1481" i="6"/>
  <c r="A1481" i="6" s="1"/>
  <c r="D1481" i="6"/>
  <c r="N1480" i="6"/>
  <c r="A1480" i="6" s="1"/>
  <c r="D1480" i="6"/>
  <c r="N1479" i="6"/>
  <c r="A1479" i="6" s="1"/>
  <c r="D1479" i="6"/>
  <c r="N1476" i="6"/>
  <c r="A1476" i="6" s="1"/>
  <c r="D1476" i="6"/>
  <c r="N1475" i="6"/>
  <c r="A1475" i="6" s="1"/>
  <c r="D1475" i="6"/>
  <c r="N1473" i="6"/>
  <c r="A1473" i="6" s="1"/>
  <c r="D1473" i="6"/>
  <c r="N1472" i="6"/>
  <c r="A1472" i="6" s="1"/>
  <c r="N1471" i="6"/>
  <c r="A1471" i="6" s="1"/>
  <c r="N1470" i="6"/>
  <c r="A1470" i="6" s="1"/>
  <c r="N1468" i="6"/>
  <c r="A1468" i="6" s="1"/>
  <c r="N1467" i="6"/>
  <c r="A1467" i="6" s="1"/>
  <c r="N1465" i="6"/>
  <c r="A1465" i="6" s="1"/>
  <c r="N1464" i="6"/>
  <c r="A1464" i="6" s="1"/>
  <c r="N1463" i="6"/>
  <c r="A1463" i="6" s="1"/>
  <c r="N1462" i="6"/>
  <c r="A1462" i="6" s="1"/>
  <c r="N1460" i="6"/>
  <c r="A1460" i="6" s="1"/>
  <c r="N1459" i="6"/>
  <c r="A1459" i="6" s="1"/>
  <c r="D1459" i="6"/>
  <c r="N1457" i="6"/>
  <c r="A1457" i="6" s="1"/>
  <c r="D1457" i="6"/>
  <c r="N1456" i="6"/>
  <c r="A1456" i="6" s="1"/>
  <c r="D1456" i="6"/>
  <c r="N1455" i="6"/>
  <c r="A1455" i="6" s="1"/>
  <c r="D1455" i="6"/>
  <c r="N1454" i="6"/>
  <c r="A1454" i="6" s="1"/>
  <c r="D1454" i="6"/>
  <c r="N1452" i="6"/>
  <c r="A1452" i="6" s="1"/>
  <c r="D1452" i="6"/>
  <c r="N1451" i="6"/>
  <c r="A1451" i="6" s="1"/>
  <c r="D1451" i="6"/>
  <c r="N1449" i="6"/>
  <c r="A1449" i="6" s="1"/>
  <c r="D1449" i="6"/>
  <c r="N1448" i="6"/>
  <c r="A1448" i="6" s="1"/>
  <c r="D1448" i="6"/>
  <c r="N1447" i="6"/>
  <c r="A1447" i="6" s="1"/>
  <c r="N1444" i="6"/>
  <c r="A1444" i="6" s="1"/>
  <c r="N1443" i="6"/>
  <c r="A1443" i="6" s="1"/>
  <c r="N1441" i="6"/>
  <c r="A1441" i="6" s="1"/>
  <c r="N1440" i="6"/>
  <c r="A1440" i="6" s="1"/>
  <c r="N1439" i="6"/>
  <c r="A1439" i="6" s="1"/>
  <c r="N1438" i="6"/>
  <c r="A1438" i="6" s="1"/>
  <c r="N1436" i="6"/>
  <c r="A1436" i="6" s="1"/>
  <c r="N1435" i="6"/>
  <c r="A1435" i="6" s="1"/>
  <c r="N1433" i="6"/>
  <c r="A1433" i="6" s="1"/>
  <c r="D1433" i="6"/>
  <c r="N1432" i="6"/>
  <c r="A1432" i="6" s="1"/>
  <c r="D1432" i="6"/>
  <c r="N1431" i="6"/>
  <c r="A1431" i="6" s="1"/>
  <c r="D1431" i="6"/>
  <c r="N1430" i="6"/>
  <c r="A1430" i="6" s="1"/>
  <c r="N1429" i="6"/>
  <c r="A1429" i="6" s="1"/>
  <c r="D1429" i="6"/>
  <c r="N1428" i="6"/>
  <c r="A1428" i="6" s="1"/>
  <c r="D1428" i="6"/>
  <c r="N1427" i="6"/>
  <c r="A1427" i="6" s="1"/>
  <c r="D1427" i="6"/>
  <c r="N1425" i="6"/>
  <c r="A1425" i="6" s="1"/>
  <c r="D1425" i="6"/>
  <c r="N1424" i="6"/>
  <c r="A1424" i="6" s="1"/>
  <c r="D1424" i="6"/>
  <c r="N1423" i="6"/>
  <c r="A1423" i="6" s="1"/>
  <c r="N1422" i="6"/>
  <c r="A1422" i="6" s="1"/>
  <c r="D1422" i="6" s="1"/>
  <c r="N1420" i="6"/>
  <c r="A1420" i="6" s="1"/>
  <c r="D1420" i="6"/>
  <c r="N1419" i="6"/>
  <c r="A1419" i="6" s="1"/>
  <c r="D1419" i="6"/>
  <c r="E1418" i="6"/>
  <c r="D1418" i="6"/>
  <c r="N1417" i="6"/>
  <c r="A1417" i="6" s="1"/>
  <c r="D1417" i="6"/>
  <c r="N1416" i="6"/>
  <c r="A1416" i="6" s="1"/>
  <c r="D1416" i="6"/>
  <c r="N1415" i="6"/>
  <c r="A1415" i="6" s="1"/>
  <c r="D1415" i="6"/>
  <c r="N1414" i="6"/>
  <c r="A1414" i="6" s="1"/>
  <c r="D1414" i="6"/>
  <c r="E1413" i="6"/>
  <c r="D1413" i="6"/>
  <c r="N1412" i="6"/>
  <c r="A1412" i="6" s="1"/>
  <c r="N1411" i="6"/>
  <c r="A1411" i="6" s="1"/>
  <c r="D1411" i="6"/>
  <c r="E1410" i="6"/>
  <c r="N1409" i="6"/>
  <c r="A1409" i="6" s="1"/>
  <c r="D1409" i="6"/>
  <c r="N1408" i="6"/>
  <c r="A1408" i="6" s="1"/>
  <c r="D1408" i="6"/>
  <c r="N1407" i="6"/>
  <c r="A1407" i="6" s="1"/>
  <c r="N1406" i="6"/>
  <c r="A1406" i="6" s="1"/>
  <c r="N1404" i="6"/>
  <c r="A1404" i="6" s="1"/>
  <c r="N1403" i="6"/>
  <c r="A1403" i="6" s="1"/>
  <c r="N1401" i="6"/>
  <c r="A1401" i="6" s="1"/>
  <c r="D1401" i="6"/>
  <c r="N1400" i="6"/>
  <c r="A1400" i="6" s="1"/>
  <c r="D1400" i="6"/>
  <c r="N1399" i="6"/>
  <c r="A1399" i="6" s="1"/>
  <c r="D1399" i="6"/>
  <c r="N1398" i="6"/>
  <c r="A1398" i="6" s="1"/>
  <c r="D1398" i="6" s="1"/>
  <c r="E1397" i="6"/>
  <c r="N1396" i="6"/>
  <c r="A1396" i="6" s="1"/>
  <c r="N1395" i="6"/>
  <c r="A1395" i="6" s="1"/>
  <c r="N1393" i="6"/>
  <c r="A1393" i="6" s="1"/>
  <c r="N1392" i="6"/>
  <c r="A1392" i="6" s="1"/>
  <c r="N1391" i="6"/>
  <c r="A1391" i="6" s="1"/>
  <c r="N1390" i="6"/>
  <c r="A1390" i="6" s="1"/>
  <c r="N1388" i="6"/>
  <c r="A1388" i="6" s="1"/>
  <c r="N1387" i="6"/>
  <c r="A1387" i="6" s="1"/>
  <c r="E1386" i="6"/>
  <c r="D1386" i="6"/>
  <c r="N1385" i="6"/>
  <c r="A1385" i="6" s="1"/>
  <c r="D1385" i="6"/>
  <c r="N1384" i="6"/>
  <c r="A1384" i="6" s="1"/>
  <c r="D1384" i="6"/>
  <c r="N1383" i="6"/>
  <c r="A1383" i="6" s="1"/>
  <c r="D1383" i="6"/>
  <c r="N1382" i="6"/>
  <c r="A1382" i="6" s="1"/>
  <c r="D1382" i="6"/>
  <c r="N1380" i="6"/>
  <c r="A1380" i="6" s="1"/>
  <c r="D1380" i="6"/>
  <c r="N1379" i="6"/>
  <c r="A1379" i="6" s="1"/>
  <c r="D1379" i="6"/>
  <c r="N1377" i="6"/>
  <c r="A1377" i="6" s="1"/>
  <c r="D1377" i="6"/>
  <c r="N1376" i="6"/>
  <c r="A1376" i="6" s="1"/>
  <c r="D1376" i="6"/>
  <c r="N1375" i="6"/>
  <c r="A1375" i="6" s="1"/>
  <c r="D1375" i="6"/>
  <c r="N1374" i="6"/>
  <c r="A1374" i="6" s="1"/>
  <c r="D1374" i="6"/>
  <c r="N1372" i="6"/>
  <c r="A1372" i="6" s="1"/>
  <c r="N1371" i="6"/>
  <c r="A1371" i="6" s="1"/>
  <c r="D1371" i="6"/>
  <c r="N1369" i="6"/>
  <c r="A1369" i="6" s="1"/>
  <c r="D1369" i="6"/>
  <c r="N1368" i="6"/>
  <c r="A1368" i="6" s="1"/>
  <c r="D1368" i="6"/>
  <c r="N1367" i="6"/>
  <c r="A1367" i="6" s="1"/>
  <c r="N1366" i="6"/>
  <c r="A1366" i="6" s="1"/>
  <c r="N1364" i="6"/>
  <c r="A1364" i="6" s="1"/>
  <c r="N1363" i="6"/>
  <c r="A1363" i="6" s="1"/>
  <c r="E1362" i="6"/>
  <c r="N1361" i="6"/>
  <c r="A1361" i="6" s="1"/>
  <c r="N1360" i="6"/>
  <c r="A1360" i="6" s="1"/>
  <c r="N1359" i="6"/>
  <c r="A1359" i="6" s="1"/>
  <c r="N1358" i="6"/>
  <c r="A1358" i="6" s="1"/>
  <c r="E1357" i="6"/>
  <c r="D1357" i="6"/>
  <c r="N1356" i="6"/>
  <c r="A1356" i="6" s="1"/>
  <c r="D1356" i="6"/>
  <c r="N1355" i="6"/>
  <c r="A1355" i="6" s="1"/>
  <c r="D1355" i="6"/>
  <c r="E1354" i="6"/>
  <c r="D1354" i="6"/>
  <c r="N1353" i="6"/>
  <c r="A1353" i="6" s="1"/>
  <c r="D1353" i="6"/>
  <c r="N1352" i="6"/>
  <c r="A1352" i="6" s="1"/>
  <c r="D1352" i="6" s="1"/>
  <c r="N1351" i="6"/>
  <c r="A1351" i="6" s="1"/>
  <c r="N1350" i="6"/>
  <c r="A1350" i="6" s="1"/>
  <c r="D1350" i="6"/>
  <c r="E1349" i="6"/>
  <c r="N1348" i="6"/>
  <c r="A1348" i="6" s="1"/>
  <c r="D1348" i="6"/>
  <c r="N1347" i="6"/>
  <c r="A1347" i="6" s="1"/>
  <c r="E1346" i="6"/>
  <c r="N1345" i="6"/>
  <c r="A1345" i="6" s="1"/>
  <c r="N1344" i="6"/>
  <c r="A1344" i="6" s="1"/>
  <c r="N1343" i="6"/>
  <c r="A1343" i="6" s="1"/>
  <c r="N1342" i="6"/>
  <c r="A1342" i="6" s="1"/>
  <c r="E1341" i="6"/>
  <c r="N1340" i="6"/>
  <c r="A1340" i="6" s="1"/>
  <c r="N1339" i="6"/>
  <c r="A1339" i="6" s="1"/>
  <c r="E1338" i="6"/>
  <c r="N1337" i="6"/>
  <c r="A1337" i="6" s="1"/>
  <c r="D1337" i="6"/>
  <c r="N1336" i="6"/>
  <c r="A1336" i="6" s="1"/>
  <c r="D1336" i="6"/>
  <c r="N1335" i="6"/>
  <c r="A1335" i="6" s="1"/>
  <c r="N1334" i="6"/>
  <c r="A1334" i="6" s="1"/>
  <c r="D1334" i="6"/>
  <c r="E1333" i="6"/>
  <c r="D1333" i="6"/>
  <c r="N1332" i="6"/>
  <c r="A1332" i="6" s="1"/>
  <c r="D1332" i="6"/>
  <c r="N1331" i="6"/>
  <c r="A1331" i="6" s="1"/>
  <c r="D1331" i="6"/>
  <c r="E1330" i="6"/>
  <c r="D1330" i="6"/>
  <c r="N1329" i="6"/>
  <c r="A1329" i="6" s="1"/>
  <c r="D1329" i="6"/>
  <c r="N1328" i="6"/>
  <c r="A1328" i="6" s="1"/>
  <c r="D1328" i="6"/>
  <c r="N1327" i="6"/>
  <c r="A1327" i="6" s="1"/>
  <c r="D1327" i="6"/>
  <c r="N1326" i="6"/>
  <c r="A1326" i="6" s="1"/>
  <c r="D1326" i="6"/>
  <c r="E1325" i="6"/>
  <c r="D1325" i="6"/>
  <c r="N1324" i="6"/>
  <c r="A1324" i="6" s="1"/>
  <c r="D1324" i="6"/>
  <c r="N1323" i="6"/>
  <c r="A1323" i="6" s="1"/>
  <c r="D1323" i="6"/>
  <c r="E1322" i="6"/>
  <c r="D1322" i="6"/>
  <c r="N1321" i="6"/>
  <c r="A1321" i="6" s="1"/>
  <c r="D1321" i="6"/>
  <c r="N1320" i="6"/>
  <c r="A1320" i="6" s="1"/>
  <c r="D1320" i="6"/>
  <c r="N1319" i="6"/>
  <c r="A1319" i="6" s="1"/>
  <c r="D1319" i="6"/>
  <c r="N1318" i="6"/>
  <c r="A1318" i="6" s="1"/>
  <c r="D1318" i="6"/>
  <c r="E1317" i="6"/>
  <c r="N1316" i="6"/>
  <c r="A1316" i="6" s="1"/>
  <c r="D1316" i="6" s="1"/>
  <c r="N1315" i="6"/>
  <c r="A1315" i="6" s="1"/>
  <c r="D1315" i="6"/>
  <c r="E1314" i="6"/>
  <c r="N1313" i="6"/>
  <c r="A1313" i="6" s="1"/>
  <c r="D1313" i="6"/>
  <c r="N1312" i="6"/>
  <c r="A1312" i="6" s="1"/>
  <c r="D1312" i="6"/>
  <c r="N1311" i="6"/>
  <c r="A1311" i="6" s="1"/>
  <c r="D1311" i="6"/>
  <c r="N1310" i="6"/>
  <c r="A1310" i="6" s="1"/>
  <c r="D1310" i="6"/>
  <c r="N1308" i="6"/>
  <c r="A1308" i="6" s="1"/>
  <c r="D1308" i="6"/>
  <c r="N1307" i="6"/>
  <c r="A1307" i="6" s="1"/>
  <c r="D1307" i="6"/>
  <c r="N1305" i="6"/>
  <c r="A1305" i="6" s="1"/>
  <c r="D1305" i="6"/>
  <c r="N1304" i="6"/>
  <c r="A1304" i="6" s="1"/>
  <c r="D1304" i="6" s="1"/>
  <c r="N1303" i="6"/>
  <c r="A1303" i="6" s="1"/>
  <c r="N1302" i="6"/>
  <c r="A1302" i="6" s="1"/>
  <c r="D1302" i="6"/>
  <c r="N1301" i="6"/>
  <c r="A1301" i="6" s="1"/>
  <c r="N1300" i="6"/>
  <c r="A1300" i="6" s="1"/>
  <c r="N1299" i="6"/>
  <c r="A1299" i="6" s="1"/>
  <c r="E1298" i="6"/>
  <c r="N1297" i="6"/>
  <c r="A1297" i="6" s="1"/>
  <c r="N1296" i="6"/>
  <c r="A1296" i="6" s="1"/>
  <c r="N1295" i="6"/>
  <c r="A1295" i="6" s="1"/>
  <c r="N1294" i="6"/>
  <c r="A1294" i="6" s="1"/>
  <c r="E1293" i="6"/>
  <c r="N1292" i="6"/>
  <c r="A1292" i="6" s="1"/>
  <c r="N1291" i="6"/>
  <c r="A1291" i="6" s="1"/>
  <c r="E1290" i="6"/>
  <c r="N1289" i="6"/>
  <c r="A1289" i="6" s="1"/>
  <c r="N1288" i="6"/>
  <c r="A1288" i="6" s="1"/>
  <c r="D1288" i="6"/>
  <c r="N1287" i="6"/>
  <c r="A1287" i="6" s="1"/>
  <c r="D1287" i="6"/>
  <c r="N1286" i="6"/>
  <c r="A1286" i="6" s="1"/>
  <c r="D1286" i="6"/>
  <c r="N1284" i="6"/>
  <c r="A1284" i="6" s="1"/>
  <c r="D1284" i="6"/>
  <c r="N1283" i="6"/>
  <c r="A1283" i="6" s="1"/>
  <c r="D1283" i="6"/>
  <c r="E1282" i="6"/>
  <c r="D1282" i="6"/>
  <c r="N1281" i="6"/>
  <c r="A1281" i="6" s="1"/>
  <c r="D1281" i="6"/>
  <c r="N1280" i="6"/>
  <c r="A1280" i="6" s="1"/>
  <c r="D1280" i="6"/>
  <c r="N1279" i="6"/>
  <c r="A1279" i="6" s="1"/>
  <c r="D1279" i="6"/>
  <c r="N1278" i="6"/>
  <c r="A1278" i="6" s="1"/>
  <c r="D1278" i="6"/>
  <c r="E1277" i="6"/>
  <c r="D1277" i="6"/>
  <c r="N1276" i="6"/>
  <c r="A1276" i="6" s="1"/>
  <c r="D1276" i="6"/>
  <c r="N1275" i="6"/>
  <c r="A1275" i="6" s="1"/>
  <c r="D1275" i="6"/>
  <c r="E1274" i="6"/>
  <c r="D1274" i="6"/>
  <c r="N1273" i="6"/>
  <c r="A1273" i="6" s="1"/>
  <c r="D1273" i="6"/>
  <c r="N1272" i="6"/>
  <c r="A1272" i="6" s="1"/>
  <c r="N1271" i="6"/>
  <c r="A1271" i="6" s="1"/>
  <c r="N1270" i="6"/>
  <c r="A1270" i="6" s="1"/>
  <c r="E1269" i="6"/>
  <c r="N1268" i="6"/>
  <c r="A1268" i="6" s="1"/>
  <c r="N1267" i="6"/>
  <c r="A1267" i="6" s="1"/>
  <c r="D1267" i="6" s="1"/>
  <c r="E1266" i="6"/>
  <c r="N1265" i="6"/>
  <c r="A1265" i="6" s="1"/>
  <c r="N1264" i="6"/>
  <c r="A1264" i="6" s="1"/>
  <c r="N1263" i="6"/>
  <c r="A1263" i="6" s="1"/>
  <c r="N1262" i="6"/>
  <c r="A1262" i="6" s="1"/>
  <c r="E1261" i="6"/>
  <c r="N1260" i="6"/>
  <c r="A1260" i="6" s="1"/>
  <c r="N1259" i="6"/>
  <c r="A1259" i="6" s="1"/>
  <c r="N1257" i="6"/>
  <c r="A1257" i="6" s="1"/>
  <c r="N1256" i="6"/>
  <c r="A1256" i="6" s="1"/>
  <c r="N1255" i="6"/>
  <c r="A1255" i="6" s="1"/>
  <c r="N1254" i="6"/>
  <c r="A1254" i="6" s="1"/>
  <c r="N1252" i="6"/>
  <c r="A1252" i="6" s="1"/>
  <c r="N1251" i="6"/>
  <c r="A1251" i="6" s="1"/>
  <c r="N1249" i="6"/>
  <c r="A1249" i="6" s="1"/>
  <c r="D1249" i="6"/>
  <c r="N1248" i="6"/>
  <c r="A1248" i="6" s="1"/>
  <c r="N1247" i="6"/>
  <c r="A1247" i="6" s="1"/>
  <c r="D1247" i="6"/>
  <c r="N1244" i="6"/>
  <c r="A1244" i="6" s="1"/>
  <c r="D1244" i="6"/>
  <c r="N1243" i="6"/>
  <c r="A1243" i="6" s="1"/>
  <c r="D1243" i="6"/>
  <c r="N1241" i="6"/>
  <c r="A1241" i="6" s="1"/>
  <c r="D1241" i="6" s="1"/>
  <c r="N1240" i="6"/>
  <c r="A1240" i="6" s="1"/>
  <c r="D1240" i="6"/>
  <c r="N1239" i="6"/>
  <c r="A1239" i="6" s="1"/>
  <c r="D1239" i="6"/>
  <c r="N1238" i="6"/>
  <c r="A1238" i="6" s="1"/>
  <c r="D1238" i="6"/>
  <c r="N1236" i="6"/>
  <c r="A1236" i="6" s="1"/>
  <c r="N1235" i="6"/>
  <c r="A1235" i="6" s="1"/>
  <c r="D1235" i="6"/>
  <c r="N1233" i="6"/>
  <c r="A1233" i="6" s="1"/>
  <c r="D1233" i="6" s="1"/>
  <c r="N1232" i="6"/>
  <c r="A1232" i="6" s="1"/>
  <c r="D1232" i="6" s="1"/>
  <c r="N1231" i="6"/>
  <c r="A1231" i="6" s="1"/>
  <c r="N1230" i="6"/>
  <c r="A1230" i="6" s="1"/>
  <c r="D1230" i="6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2" i="6"/>
  <c r="A1222" i="6" s="1"/>
  <c r="N1220" i="6"/>
  <c r="A1220" i="6" s="1"/>
  <c r="N1219" i="6"/>
  <c r="A1219" i="6" s="1"/>
  <c r="N1217" i="6"/>
  <c r="A1217" i="6" s="1"/>
  <c r="N1216" i="6"/>
  <c r="A1216" i="6" s="1"/>
  <c r="N1215" i="6"/>
  <c r="A1215" i="6" s="1"/>
  <c r="N1212" i="6"/>
  <c r="A1212" i="6" s="1"/>
  <c r="D1212" i="6"/>
  <c r="N1211" i="6"/>
  <c r="A1211" i="6" s="1"/>
  <c r="D1211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3" i="6"/>
  <c r="A1203" i="6" s="1"/>
  <c r="D1203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5" i="6"/>
  <c r="A1195" i="6" s="1"/>
  <c r="D1195" i="6"/>
  <c r="N1193" i="6"/>
  <c r="A1193" i="6" s="1"/>
  <c r="D1193" i="6"/>
  <c r="N1192" i="6"/>
  <c r="A1192" i="6" s="1"/>
  <c r="D1192" i="6"/>
  <c r="N1191" i="6"/>
  <c r="A1191" i="6" s="1"/>
  <c r="N1190" i="6"/>
  <c r="A1190" i="6" s="1"/>
  <c r="D1190" i="6"/>
  <c r="N1188" i="6"/>
  <c r="A1188" i="6" s="1"/>
  <c r="D1188" i="6" s="1"/>
  <c r="N1187" i="6"/>
  <c r="A1187" i="6" s="1"/>
  <c r="D1187" i="6" s="1"/>
  <c r="N1185" i="6"/>
  <c r="A1185" i="6" s="1"/>
  <c r="D1185" i="6" s="1"/>
  <c r="N1184" i="6"/>
  <c r="A1184" i="6" s="1"/>
  <c r="D1184" i="6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3" i="6"/>
  <c r="A1173" i="6" s="1"/>
  <c r="D1173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3" i="6"/>
  <c r="A1163" i="6" s="1"/>
  <c r="D1163" i="6"/>
  <c r="N1161" i="6"/>
  <c r="A1161" i="6" s="1"/>
  <c r="D1161" i="6" s="1"/>
  <c r="N1160" i="6"/>
  <c r="A1160" i="6" s="1"/>
  <c r="N1159" i="6"/>
  <c r="A1159" i="6" s="1"/>
  <c r="N1158" i="6"/>
  <c r="A1158" i="6" s="1"/>
  <c r="N1156" i="6"/>
  <c r="A1156" i="6" s="1"/>
  <c r="N1155" i="6"/>
  <c r="A1155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31" i="6"/>
  <c r="A1131" i="6" s="1"/>
  <c r="D1131" i="6" s="1"/>
  <c r="N1129" i="6"/>
  <c r="A1129" i="6" s="1"/>
  <c r="D1129" i="6"/>
  <c r="N1128" i="6"/>
  <c r="A1128" i="6" s="1"/>
  <c r="N1127" i="6"/>
  <c r="A1127" i="6" s="1"/>
  <c r="N1126" i="6"/>
  <c r="A1126" i="6" s="1"/>
  <c r="D1126" i="6"/>
  <c r="N1124" i="6"/>
  <c r="A1124" i="6" s="1"/>
  <c r="N1123" i="6"/>
  <c r="A1123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/>
  <c r="N1111" i="6"/>
  <c r="A1111" i="6" s="1"/>
  <c r="D1111" i="6"/>
  <c r="N1110" i="6"/>
  <c r="A1110" i="6" s="1"/>
  <c r="D1110" i="6"/>
  <c r="N1109" i="6"/>
  <c r="A1109" i="6" s="1"/>
  <c r="D1109" i="6"/>
  <c r="N1108" i="6"/>
  <c r="A1108" i="6" s="1"/>
  <c r="D1108" i="6"/>
  <c r="N1107" i="6"/>
  <c r="A1107" i="6" s="1"/>
  <c r="N1105" i="6"/>
  <c r="A1105" i="6" s="1"/>
  <c r="N1104" i="6"/>
  <c r="A1104" i="6" s="1"/>
  <c r="D1104" i="6"/>
  <c r="N1103" i="6"/>
  <c r="A1103" i="6" s="1"/>
  <c r="N1102" i="6"/>
  <c r="A1102" i="6" s="1"/>
  <c r="N1100" i="6"/>
  <c r="A1100" i="6" s="1"/>
  <c r="D1100" i="6"/>
  <c r="N1099" i="6"/>
  <c r="A1099" i="6" s="1"/>
  <c r="D1099" i="6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91" i="6"/>
  <c r="A1091" i="6" s="1"/>
  <c r="D1091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/>
  <c r="N1072" i="6"/>
  <c r="A1072" i="6" s="1"/>
  <c r="D1072" i="6"/>
  <c r="N1071" i="6"/>
  <c r="A1071" i="6" s="1"/>
  <c r="N1070" i="6"/>
  <c r="A1070" i="6" s="1"/>
  <c r="D1070" i="6" s="1"/>
  <c r="N1068" i="6"/>
  <c r="A1068" i="6" s="1"/>
  <c r="D1068" i="6" s="1"/>
  <c r="N1067" i="6"/>
  <c r="A1067" i="6" s="1"/>
  <c r="D1067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/>
  <c r="N1047" i="6"/>
  <c r="A1047" i="6" s="1"/>
  <c r="N1046" i="6"/>
  <c r="A1046" i="6" s="1"/>
  <c r="D1046" i="6"/>
  <c r="N1045" i="6"/>
  <c r="A1045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E1037" i="6"/>
  <c r="D1037" i="6"/>
  <c r="N1036" i="6"/>
  <c r="A1036" i="6" s="1"/>
  <c r="D1036" i="6"/>
  <c r="N1035" i="6"/>
  <c r="A1035" i="6" s="1"/>
  <c r="D1035" i="6"/>
  <c r="N1033" i="6"/>
  <c r="A1033" i="6" s="1"/>
  <c r="D1033" i="6"/>
  <c r="N1032" i="6"/>
  <c r="A1032" i="6" s="1"/>
  <c r="D1032" i="6" s="1"/>
  <c r="N1031" i="6"/>
  <c r="A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N1022" i="6"/>
  <c r="A1022" i="6" s="1"/>
  <c r="D1022" i="6"/>
  <c r="N1020" i="6"/>
  <c r="A1020" i="6" s="1"/>
  <c r="D1020" i="6"/>
  <c r="N1019" i="6"/>
  <c r="A1019" i="6" s="1"/>
  <c r="D1019" i="6"/>
  <c r="N1017" i="6"/>
  <c r="A1017" i="6" s="1"/>
  <c r="D1017" i="6"/>
  <c r="N1016" i="6"/>
  <c r="A1016" i="6" s="1"/>
  <c r="D1016" i="6"/>
  <c r="N1015" i="6"/>
  <c r="A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N1006" i="6"/>
  <c r="A1006" i="6" s="1"/>
  <c r="N1004" i="6"/>
  <c r="A1004" i="6" s="1"/>
  <c r="D1004" i="6"/>
  <c r="N1003" i="6"/>
  <c r="A1003" i="6" s="1"/>
  <c r="D1003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/>
  <c r="N984" i="6"/>
  <c r="A984" i="6" s="1"/>
  <c r="D984" i="6"/>
  <c r="N983" i="6"/>
  <c r="A983" i="6" s="1"/>
  <c r="N982" i="6"/>
  <c r="A982" i="6" s="1"/>
  <c r="D982" i="6" s="1"/>
  <c r="N981" i="6"/>
  <c r="A981" i="6" s="1"/>
  <c r="N980" i="6"/>
  <c r="A980" i="6" s="1"/>
  <c r="D980" i="6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N974" i="6"/>
  <c r="A974" i="6" s="1"/>
  <c r="D974" i="6"/>
  <c r="E973" i="6"/>
  <c r="N972" i="6"/>
  <c r="A972" i="6" s="1"/>
  <c r="D972" i="6" s="1"/>
  <c r="N971" i="6"/>
  <c r="A971" i="6" s="1"/>
  <c r="D971" i="6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D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E941" i="6"/>
  <c r="N940" i="6"/>
  <c r="A940" i="6" s="1"/>
  <c r="D940" i="6" s="1"/>
  <c r="N939" i="6"/>
  <c r="A939" i="6" s="1"/>
  <c r="D939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/>
  <c r="N931" i="6"/>
  <c r="A931" i="6" s="1"/>
  <c r="D931" i="6"/>
  <c r="N929" i="6"/>
  <c r="A929" i="6" s="1"/>
  <c r="D929" i="6"/>
  <c r="N928" i="6"/>
  <c r="A928" i="6" s="1"/>
  <c r="D928" i="6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/>
  <c r="N920" i="6"/>
  <c r="A920" i="6" s="1"/>
  <c r="D920" i="6"/>
  <c r="N919" i="6"/>
  <c r="A919" i="6" s="1"/>
  <c r="D919" i="6"/>
  <c r="N918" i="6"/>
  <c r="A918" i="6" s="1"/>
  <c r="D918" i="6"/>
  <c r="N917" i="6"/>
  <c r="A917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N910" i="6"/>
  <c r="A910" i="6" s="1"/>
  <c r="D910" i="6" s="1"/>
  <c r="E909" i="6"/>
  <c r="N908" i="6"/>
  <c r="A908" i="6" s="1"/>
  <c r="N907" i="6"/>
  <c r="A907" i="6" s="1"/>
  <c r="N905" i="6"/>
  <c r="A905" i="6" s="1"/>
  <c r="N904" i="6"/>
  <c r="A904" i="6" s="1"/>
  <c r="D904" i="6" s="1"/>
  <c r="N903" i="6"/>
  <c r="A903" i="6" s="1"/>
  <c r="N902" i="6"/>
  <c r="A902" i="6" s="1"/>
  <c r="D902" i="6"/>
  <c r="N900" i="6"/>
  <c r="A900" i="6" s="1"/>
  <c r="D900" i="6"/>
  <c r="N899" i="6"/>
  <c r="A899" i="6" s="1"/>
  <c r="D899" i="6"/>
  <c r="N897" i="6"/>
  <c r="A897" i="6" s="1"/>
  <c r="D897" i="6"/>
  <c r="N896" i="6"/>
  <c r="A896" i="6" s="1"/>
  <c r="D896" i="6"/>
  <c r="N895" i="6"/>
  <c r="A895" i="6" s="1"/>
  <c r="N894" i="6"/>
  <c r="A894" i="6" s="1"/>
  <c r="D894" i="6" s="1"/>
  <c r="E893" i="6"/>
  <c r="N892" i="6"/>
  <c r="A892" i="6" s="1"/>
  <c r="D892" i="6"/>
  <c r="N891" i="6"/>
  <c r="A891" i="6" s="1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N878" i="6"/>
  <c r="A878" i="6" s="1"/>
  <c r="D878" i="6"/>
  <c r="N876" i="6"/>
  <c r="A876" i="6" s="1"/>
  <c r="D876" i="6"/>
  <c r="N875" i="6"/>
  <c r="A875" i="6" s="1"/>
  <c r="D875" i="6" s="1"/>
  <c r="N873" i="6"/>
  <c r="A873" i="6" s="1"/>
  <c r="D873" i="6" s="1"/>
  <c r="N872" i="6"/>
  <c r="A872" i="6" s="1"/>
  <c r="D872" i="6" s="1"/>
  <c r="N871" i="6"/>
  <c r="A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/>
  <c r="N864" i="6"/>
  <c r="A864" i="6" s="1"/>
  <c r="D864" i="6" s="1"/>
  <c r="N863" i="6"/>
  <c r="A863" i="6" s="1"/>
  <c r="N862" i="6"/>
  <c r="A862" i="6" s="1"/>
  <c r="D862" i="6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3" i="6"/>
  <c r="A843" i="6" s="1"/>
  <c r="D843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/>
  <c r="N833" i="6"/>
  <c r="A833" i="6" s="1"/>
  <c r="D833" i="6"/>
  <c r="N832" i="6"/>
  <c r="A832" i="6" s="1"/>
  <c r="D832" i="6" s="1"/>
  <c r="N831" i="6"/>
  <c r="A831" i="6" s="1"/>
  <c r="N830" i="6"/>
  <c r="A830" i="6" s="1"/>
  <c r="N828" i="6"/>
  <c r="A828" i="6" s="1"/>
  <c r="D828" i="6"/>
  <c r="N827" i="6"/>
  <c r="A827" i="6" s="1"/>
  <c r="D827" i="6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/>
  <c r="N819" i="6"/>
  <c r="A819" i="6" s="1"/>
  <c r="D819" i="6"/>
  <c r="N817" i="6"/>
  <c r="A817" i="6" s="1"/>
  <c r="D817" i="6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N811" i="6"/>
  <c r="A811" i="6" s="1"/>
  <c r="D811" i="6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/>
  <c r="N790" i="6"/>
  <c r="A790" i="6" s="1"/>
  <c r="D790" i="6"/>
  <c r="N789" i="6"/>
  <c r="A789" i="6" s="1"/>
  <c r="D789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N782" i="6"/>
  <c r="A782" i="6" s="1"/>
  <c r="D782" i="6"/>
  <c r="E781" i="6"/>
  <c r="D781" i="6"/>
  <c r="N780" i="6"/>
  <c r="A780" i="6" s="1"/>
  <c r="D780" i="6"/>
  <c r="N779" i="6"/>
  <c r="A779" i="6" s="1"/>
  <c r="D779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D759" i="6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/>
  <c r="N751" i="6"/>
  <c r="A751" i="6" s="1"/>
  <c r="N750" i="6"/>
  <c r="A750" i="6" s="1"/>
  <c r="D750" i="6" s="1"/>
  <c r="N748" i="6"/>
  <c r="A748" i="6" s="1"/>
  <c r="D748" i="6"/>
  <c r="N747" i="6"/>
  <c r="A747" i="6" s="1"/>
  <c r="D747" i="6" s="1"/>
  <c r="N745" i="6"/>
  <c r="A745" i="6" s="1"/>
  <c r="D745" i="6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N715" i="6"/>
  <c r="A715" i="6" s="1"/>
  <c r="D715" i="6"/>
  <c r="E714" i="6"/>
  <c r="N713" i="6"/>
  <c r="A713" i="6" s="1"/>
  <c r="D713" i="6" s="1"/>
  <c r="N712" i="6"/>
  <c r="A712" i="6" s="1"/>
  <c r="D712" i="6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/>
  <c r="N687" i="6"/>
  <c r="A687" i="6" s="1"/>
  <c r="N686" i="6"/>
  <c r="A686" i="6" s="1"/>
  <c r="D686" i="6"/>
  <c r="N684" i="6"/>
  <c r="A684" i="6" s="1"/>
  <c r="D684" i="6"/>
  <c r="N683" i="6"/>
  <c r="A683" i="6" s="1"/>
  <c r="D683" i="6" s="1"/>
  <c r="E682" i="6"/>
  <c r="N681" i="6"/>
  <c r="A681" i="6" s="1"/>
  <c r="D681" i="6"/>
  <c r="N680" i="6"/>
  <c r="A680" i="6" s="1"/>
  <c r="D680" i="6"/>
  <c r="N679" i="6"/>
  <c r="A679" i="6" s="1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N638" i="6"/>
  <c r="A638" i="6" s="1"/>
  <c r="D638" i="6"/>
  <c r="E637" i="6"/>
  <c r="N636" i="6"/>
  <c r="A636" i="6" s="1"/>
  <c r="D636" i="6"/>
  <c r="N635" i="6"/>
  <c r="A635" i="6" s="1"/>
  <c r="D635" i="6" s="1"/>
  <c r="E634" i="6"/>
  <c r="N633" i="6"/>
  <c r="A633" i="6" s="1"/>
  <c r="D633" i="6"/>
  <c r="N632" i="6"/>
  <c r="A632" i="6" s="1"/>
  <c r="D632" i="6"/>
  <c r="N631" i="6"/>
  <c r="A631" i="6" s="1"/>
  <c r="N630" i="6"/>
  <c r="A630" i="6" s="1"/>
  <c r="D630" i="6" s="1"/>
  <c r="N628" i="6"/>
  <c r="A628" i="6" s="1"/>
  <c r="D628" i="6" s="1"/>
  <c r="N627" i="6"/>
  <c r="A627" i="6" s="1"/>
  <c r="D627" i="6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5" i="6"/>
  <c r="A615" i="6" s="1"/>
  <c r="D615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/>
  <c r="N608" i="6"/>
  <c r="A608" i="6" s="1"/>
  <c r="D608" i="6"/>
  <c r="N607" i="6"/>
  <c r="A607" i="6" s="1"/>
  <c r="N606" i="6"/>
  <c r="A606" i="6" s="1"/>
  <c r="D606" i="6" s="1"/>
  <c r="N604" i="6"/>
  <c r="A604" i="6" s="1"/>
  <c r="D604" i="6" s="1"/>
  <c r="N603" i="6"/>
  <c r="A603" i="6" s="1"/>
  <c r="D603" i="6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/>
  <c r="N591" i="6"/>
  <c r="A591" i="6" s="1"/>
  <c r="N590" i="6"/>
  <c r="A590" i="6" s="1"/>
  <c r="D590" i="6" s="1"/>
  <c r="N588" i="6"/>
  <c r="A588" i="6" s="1"/>
  <c r="D588" i="6"/>
  <c r="N584" i="6"/>
  <c r="A584" i="6" s="1"/>
  <c r="D584" i="6"/>
  <c r="N583" i="6"/>
  <c r="A583" i="6" s="1"/>
  <c r="N582" i="6"/>
  <c r="A582" i="6" s="1"/>
  <c r="D582" i="6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/>
  <c r="N568" i="6"/>
  <c r="A568" i="6" s="1"/>
  <c r="D568" i="6"/>
  <c r="N567" i="6"/>
  <c r="A567" i="6" s="1"/>
  <c r="D567" i="6"/>
  <c r="N566" i="6"/>
  <c r="A566" i="6" s="1"/>
  <c r="D566" i="6" s="1"/>
  <c r="N563" i="6"/>
  <c r="A563" i="6" s="1"/>
  <c r="D563" i="6"/>
  <c r="N561" i="6"/>
  <c r="A561" i="6" s="1"/>
  <c r="D561" i="6"/>
  <c r="N560" i="6"/>
  <c r="A560" i="6" s="1"/>
  <c r="D560" i="6"/>
  <c r="N559" i="6"/>
  <c r="A559" i="6" s="1"/>
  <c r="D559" i="6" s="1"/>
  <c r="N558" i="6"/>
  <c r="A558" i="6" s="1"/>
  <c r="D558" i="6"/>
  <c r="N556" i="6"/>
  <c r="A556" i="6" s="1"/>
  <c r="N555" i="6"/>
  <c r="A555" i="6" s="1"/>
  <c r="D555" i="6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 s="1"/>
  <c r="N536" i="6"/>
  <c r="A536" i="6" s="1"/>
  <c r="D536" i="6" s="1"/>
  <c r="N535" i="6"/>
  <c r="A535" i="6" s="1"/>
  <c r="N534" i="6"/>
  <c r="A534" i="6" s="1"/>
  <c r="D534" i="6"/>
  <c r="N533" i="6"/>
  <c r="A533" i="6" s="1"/>
  <c r="D533" i="6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/>
  <c r="N516" i="6"/>
  <c r="A516" i="6" s="1"/>
  <c r="D516" i="6" s="1"/>
  <c r="N515" i="6"/>
  <c r="A515" i="6" s="1"/>
  <c r="D515" i="6"/>
  <c r="N513" i="6"/>
  <c r="A513" i="6" s="1"/>
  <c r="D513" i="6" s="1"/>
  <c r="N512" i="6"/>
  <c r="A512" i="6" s="1"/>
  <c r="D512" i="6" s="1"/>
  <c r="N511" i="6"/>
  <c r="A511" i="6" s="1"/>
  <c r="E509" i="6"/>
  <c r="N508" i="6"/>
  <c r="A508" i="6" s="1"/>
  <c r="D508" i="6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N444" i="6"/>
  <c r="A444" i="6" s="1"/>
  <c r="D444" i="6"/>
  <c r="N443" i="6"/>
  <c r="A443" i="6" s="1"/>
  <c r="D443" i="6"/>
  <c r="N441" i="6"/>
  <c r="A441" i="6" s="1"/>
  <c r="D441" i="6"/>
  <c r="N440" i="6"/>
  <c r="A440" i="6" s="1"/>
  <c r="D440" i="6"/>
  <c r="N439" i="6"/>
  <c r="A439" i="6" s="1"/>
  <c r="N438" i="6"/>
  <c r="A438" i="6" s="1"/>
  <c r="D438" i="6"/>
  <c r="N436" i="6"/>
  <c r="A436" i="6" s="1"/>
  <c r="D436" i="6"/>
  <c r="N433" i="6"/>
  <c r="A433" i="6" s="1"/>
  <c r="D433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/>
  <c r="N416" i="6"/>
  <c r="A416" i="6" s="1"/>
  <c r="D416" i="6"/>
  <c r="N415" i="6"/>
  <c r="A415" i="6" s="1"/>
  <c r="D415" i="6" s="1"/>
  <c r="N414" i="6"/>
  <c r="A414" i="6" s="1"/>
  <c r="D414" i="6"/>
  <c r="N411" i="6"/>
  <c r="A411" i="6" s="1"/>
  <c r="D411" i="6"/>
  <c r="E410" i="6"/>
  <c r="D410" i="6"/>
  <c r="N409" i="6"/>
  <c r="A409" i="6" s="1"/>
  <c r="D409" i="6" s="1"/>
  <c r="N408" i="6"/>
  <c r="A408" i="6" s="1"/>
  <c r="D408" i="6"/>
  <c r="N407" i="6"/>
  <c r="A407" i="6" s="1"/>
  <c r="N406" i="6"/>
  <c r="A406" i="6" s="1"/>
  <c r="D406" i="6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/>
  <c r="N383" i="6"/>
  <c r="A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/>
  <c r="N375" i="6"/>
  <c r="A375" i="6" s="1"/>
  <c r="N374" i="6"/>
  <c r="A374" i="6" s="1"/>
  <c r="D374" i="6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/>
  <c r="N347" i="6"/>
  <c r="A347" i="6" s="1"/>
  <c r="D347" i="6" s="1"/>
  <c r="N345" i="6"/>
  <c r="A345" i="6" s="1"/>
  <c r="D345" i="6"/>
  <c r="N344" i="6"/>
  <c r="A344" i="6" s="1"/>
  <c r="D344" i="6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N331" i="6"/>
  <c r="A331" i="6" s="1"/>
  <c r="D331" i="6"/>
  <c r="E330" i="6"/>
  <c r="N329" i="6"/>
  <c r="A329" i="6" s="1"/>
  <c r="D329" i="6"/>
  <c r="N328" i="6"/>
  <c r="A328" i="6" s="1"/>
  <c r="D328" i="6"/>
  <c r="N327" i="6"/>
  <c r="A327" i="6" s="1"/>
  <c r="D327" i="6" s="1"/>
  <c r="N326" i="6"/>
  <c r="A326" i="6" s="1"/>
  <c r="D326" i="6" s="1"/>
  <c r="N324" i="6"/>
  <c r="A324" i="6" s="1"/>
  <c r="D324" i="6"/>
  <c r="N323" i="6"/>
  <c r="A323" i="6" s="1"/>
  <c r="N321" i="6"/>
  <c r="A321" i="6" s="1"/>
  <c r="D321" i="6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/>
  <c r="N305" i="6"/>
  <c r="A305" i="6" s="1"/>
  <c r="D305" i="6"/>
  <c r="N304" i="6"/>
  <c r="A304" i="6" s="1"/>
  <c r="D304" i="6"/>
  <c r="N303" i="6"/>
  <c r="A303" i="6" s="1"/>
  <c r="D303" i="6"/>
  <c r="N302" i="6"/>
  <c r="A302" i="6" s="1"/>
  <c r="D302" i="6"/>
  <c r="N300" i="6"/>
  <c r="A300" i="6" s="1"/>
  <c r="D300" i="6" s="1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N277" i="6"/>
  <c r="A277" i="6" s="1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7" i="6"/>
  <c r="A257" i="6" s="1"/>
  <c r="D257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 s="1"/>
  <c r="N248" i="6"/>
  <c r="A248" i="6" s="1"/>
  <c r="D248" i="6" s="1"/>
  <c r="N247" i="6"/>
  <c r="A247" i="6" s="1"/>
  <c r="N246" i="6"/>
  <c r="A246" i="6" s="1"/>
  <c r="D246" i="6" s="1"/>
  <c r="N243" i="6"/>
  <c r="A243" i="6" s="1"/>
  <c r="D243" i="6" s="1"/>
  <c r="N241" i="6"/>
  <c r="A241" i="6" s="1"/>
  <c r="D241" i="6"/>
  <c r="N240" i="6"/>
  <c r="A240" i="6" s="1"/>
  <c r="D240" i="6" s="1"/>
  <c r="N239" i="6"/>
  <c r="A239" i="6" s="1"/>
  <c r="N238" i="6"/>
  <c r="A238" i="6" s="1"/>
  <c r="D238" i="6" s="1"/>
  <c r="N236" i="6"/>
  <c r="A236" i="6" s="1"/>
  <c r="D236" i="6"/>
  <c r="N235" i="6"/>
  <c r="A235" i="6" s="1"/>
  <c r="D235" i="6" s="1"/>
  <c r="N232" i="6"/>
  <c r="A232" i="6" s="1"/>
  <c r="D232" i="6"/>
  <c r="N231" i="6"/>
  <c r="A231" i="6" s="1"/>
  <c r="D231" i="6"/>
  <c r="N230" i="6"/>
  <c r="A230" i="6" s="1"/>
  <c r="D230" i="6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/>
  <c r="N215" i="6"/>
  <c r="A215" i="6" s="1"/>
  <c r="D215" i="6"/>
  <c r="N214" i="6"/>
  <c r="A214" i="6" s="1"/>
  <c r="D214" i="6"/>
  <c r="N211" i="6"/>
  <c r="A211" i="6" s="1"/>
  <c r="D211" i="6" s="1"/>
  <c r="E210" i="6"/>
  <c r="N209" i="6"/>
  <c r="A209" i="6" s="1"/>
  <c r="D209" i="6"/>
  <c r="N208" i="6"/>
  <c r="A208" i="6" s="1"/>
  <c r="D208" i="6" s="1"/>
  <c r="N207" i="6"/>
  <c r="A207" i="6" s="1"/>
  <c r="N206" i="6"/>
  <c r="A206" i="6" s="1"/>
  <c r="D206" i="6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/>
  <c r="N193" i="6"/>
  <c r="A193" i="6" s="1"/>
  <c r="D193" i="6" s="1"/>
  <c r="N192" i="6"/>
  <c r="A192" i="6" s="1"/>
  <c r="D192" i="6" s="1"/>
  <c r="N190" i="6"/>
  <c r="A190" i="6" s="1"/>
  <c r="D190" i="6" s="1"/>
  <c r="E189" i="6"/>
  <c r="N188" i="6"/>
  <c r="A188" i="6" s="1"/>
  <c r="D188" i="6"/>
  <c r="N187" i="6"/>
  <c r="A187" i="6" s="1"/>
  <c r="D187" i="6" s="1"/>
  <c r="N185" i="6"/>
  <c r="A185" i="6" s="1"/>
  <c r="D185" i="6" s="1"/>
  <c r="N184" i="6"/>
  <c r="A184" i="6" s="1"/>
  <c r="D184" i="6"/>
  <c r="N183" i="6"/>
  <c r="A183" i="6" s="1"/>
  <c r="D183" i="6"/>
  <c r="N182" i="6"/>
  <c r="A182" i="6" s="1"/>
  <c r="D182" i="6"/>
  <c r="N179" i="6"/>
  <c r="A179" i="6" s="1"/>
  <c r="D179" i="6"/>
  <c r="N177" i="6"/>
  <c r="A177" i="6" s="1"/>
  <c r="D177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/>
  <c r="N171" i="6"/>
  <c r="A171" i="6" s="1"/>
  <c r="D171" i="6"/>
  <c r="E170" i="6"/>
  <c r="N168" i="6"/>
  <c r="A168" i="6" s="1"/>
  <c r="D168" i="6" s="1"/>
  <c r="N167" i="6"/>
  <c r="A167" i="6" s="1"/>
  <c r="N166" i="6"/>
  <c r="A166" i="6" s="1"/>
  <c r="D166" i="6"/>
  <c r="E165" i="6"/>
  <c r="D165" i="6"/>
  <c r="N164" i="6"/>
  <c r="A164" i="6" s="1"/>
  <c r="D164" i="6" s="1"/>
  <c r="N163" i="6"/>
  <c r="A163" i="6" s="1"/>
  <c r="D163" i="6" s="1"/>
  <c r="E162" i="6"/>
  <c r="N161" i="6"/>
  <c r="A161" i="6" s="1"/>
  <c r="D161" i="6"/>
  <c r="N160" i="6"/>
  <c r="A160" i="6" s="1"/>
  <c r="D160" i="6" s="1"/>
  <c r="N158" i="6"/>
  <c r="A158" i="6" s="1"/>
  <c r="E157" i="6"/>
  <c r="D157" i="6"/>
  <c r="N156" i="6"/>
  <c r="A156" i="6" s="1"/>
  <c r="D156" i="6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/>
  <c r="N132" i="6"/>
  <c r="A132" i="6" s="1"/>
  <c r="D132" i="6"/>
  <c r="N131" i="6"/>
  <c r="A131" i="6" s="1"/>
  <c r="D131" i="6" s="1"/>
  <c r="N129" i="6"/>
  <c r="A129" i="6" s="1"/>
  <c r="D129" i="6"/>
  <c r="N128" i="6"/>
  <c r="A128" i="6" s="1"/>
  <c r="D128" i="6" s="1"/>
  <c r="N126" i="6"/>
  <c r="A126" i="6" s="1"/>
  <c r="D126" i="6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N118" i="6"/>
  <c r="A118" i="6" s="1"/>
  <c r="D118" i="6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/>
  <c r="E109" i="6"/>
  <c r="N108" i="6"/>
  <c r="A108" i="6" s="1"/>
  <c r="D108" i="6"/>
  <c r="N107" i="6"/>
  <c r="A107" i="6" s="1"/>
  <c r="D107" i="6" s="1"/>
  <c r="N105" i="6"/>
  <c r="A105" i="6" s="1"/>
  <c r="D105" i="6"/>
  <c r="N104" i="6"/>
  <c r="A104" i="6" s="1"/>
  <c r="D104" i="6"/>
  <c r="N103" i="6"/>
  <c r="A103" i="6" s="1"/>
  <c r="N102" i="6"/>
  <c r="A102" i="6" s="1"/>
  <c r="D102" i="6"/>
  <c r="N100" i="6"/>
  <c r="A100" i="6" s="1"/>
  <c r="D100" i="6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N92" i="6"/>
  <c r="A92" i="6" s="1"/>
  <c r="D92" i="6"/>
  <c r="N91" i="6"/>
  <c r="A91" i="6" s="1"/>
  <c r="D91" i="6" s="1"/>
  <c r="N88" i="6"/>
  <c r="A88" i="6" s="1"/>
  <c r="D88" i="6"/>
  <c r="N87" i="6"/>
  <c r="A87" i="6" s="1"/>
  <c r="D87" i="6"/>
  <c r="N85" i="6"/>
  <c r="A85" i="6" s="1"/>
  <c r="D85" i="6"/>
  <c r="N84" i="6"/>
  <c r="A84" i="6" s="1"/>
  <c r="D84" i="6" s="1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/>
  <c r="N67" i="6"/>
  <c r="A67" i="6" s="1"/>
  <c r="D67" i="6" s="1"/>
  <c r="E66" i="6"/>
  <c r="N65" i="6"/>
  <c r="A65" i="6" s="1"/>
  <c r="D65" i="6"/>
  <c r="N64" i="6"/>
  <c r="A64" i="6" s="1"/>
  <c r="D64" i="6" s="1"/>
  <c r="N63" i="6"/>
  <c r="A63" i="6" s="1"/>
  <c r="N62" i="6"/>
  <c r="A62" i="6" s="1"/>
  <c r="D62" i="6"/>
  <c r="E61" i="6"/>
  <c r="N60" i="6"/>
  <c r="A60" i="6" s="1"/>
  <c r="D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/>
  <c r="N36" i="6"/>
  <c r="A36" i="6" s="1"/>
  <c r="D36" i="6"/>
  <c r="E35" i="6"/>
  <c r="N33" i="6"/>
  <c r="A33" i="6" s="1"/>
  <c r="D33" i="6"/>
  <c r="N32" i="6"/>
  <c r="A32" i="6" s="1"/>
  <c r="D32" i="6" s="1"/>
  <c r="N31" i="6"/>
  <c r="A31" i="6" s="1"/>
  <c r="N28" i="6"/>
  <c r="A28" i="6" s="1"/>
  <c r="D28" i="6" s="1"/>
  <c r="N27" i="6"/>
  <c r="A27" i="6" s="1"/>
  <c r="D27" i="6" s="1"/>
  <c r="N25" i="6"/>
  <c r="A25" i="6" s="1"/>
  <c r="D25" i="6"/>
  <c r="N24" i="6"/>
  <c r="A24" i="6" s="1"/>
  <c r="D24" i="6"/>
  <c r="N22" i="6"/>
  <c r="A22" i="6" s="1"/>
  <c r="D22" i="6"/>
  <c r="N21" i="6"/>
  <c r="A21" i="6" s="1"/>
  <c r="D21" i="6" s="1"/>
  <c r="N20" i="6"/>
  <c r="A20" i="6" s="1"/>
  <c r="D20" i="6"/>
  <c r="N16" i="6"/>
  <c r="A16" i="6" s="1"/>
  <c r="D16" i="6"/>
  <c r="N15" i="6"/>
  <c r="A15" i="6" s="1"/>
  <c r="D15" i="6" s="1"/>
  <c r="N14" i="6"/>
  <c r="A14" i="6" s="1"/>
  <c r="D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E1637" i="6"/>
  <c r="D1637" i="6"/>
  <c r="N1636" i="6"/>
  <c r="A1636" i="6" s="1"/>
  <c r="D1636" i="6"/>
  <c r="E1635" i="6"/>
  <c r="D1635" i="6"/>
  <c r="E1629" i="6"/>
  <c r="D1629" i="6"/>
  <c r="N1628" i="6"/>
  <c r="A1628" i="6" s="1"/>
  <c r="D1628" i="6"/>
  <c r="N1627" i="6"/>
  <c r="A1627" i="6" s="1"/>
  <c r="D1627" i="6"/>
  <c r="N1620" i="6"/>
  <c r="A1620" i="6" s="1"/>
  <c r="D1620" i="6"/>
  <c r="N1619" i="6"/>
  <c r="A1619" i="6" s="1"/>
  <c r="D1619" i="6"/>
  <c r="E1613" i="6"/>
  <c r="D1613" i="6"/>
  <c r="N1612" i="6"/>
  <c r="A1612" i="6" s="1"/>
  <c r="D1612" i="6"/>
  <c r="N1611" i="6"/>
  <c r="A1611" i="6" s="1"/>
  <c r="D1611" i="6"/>
  <c r="N1604" i="6"/>
  <c r="A1604" i="6" s="1"/>
  <c r="D1604" i="6"/>
  <c r="N1603" i="6"/>
  <c r="A1603" i="6" s="1"/>
  <c r="D1603" i="6"/>
  <c r="E1597" i="6"/>
  <c r="D1597" i="6"/>
  <c r="N1596" i="6"/>
  <c r="A1596" i="6" s="1"/>
  <c r="D1596" i="6"/>
  <c r="N1595" i="6"/>
  <c r="A1595" i="6" s="1"/>
  <c r="D1595" i="6"/>
  <c r="N1588" i="6"/>
  <c r="A1588" i="6" s="1"/>
  <c r="D1588" i="6"/>
  <c r="N1587" i="6"/>
  <c r="A1587" i="6" s="1"/>
  <c r="D1587" i="6"/>
  <c r="E1581" i="6"/>
  <c r="D1581" i="6"/>
  <c r="N1580" i="6"/>
  <c r="A1580" i="6" s="1"/>
  <c r="D1580" i="6"/>
  <c r="N1579" i="6"/>
  <c r="A1579" i="6" s="1"/>
  <c r="D1579" i="6"/>
  <c r="N1572" i="6"/>
  <c r="A1572" i="6" s="1"/>
  <c r="D1572" i="6"/>
  <c r="N1571" i="6"/>
  <c r="A1571" i="6" s="1"/>
  <c r="D1571" i="6"/>
  <c r="E1565" i="6"/>
  <c r="D1565" i="6"/>
  <c r="N1564" i="6"/>
  <c r="A1564" i="6" s="1"/>
  <c r="D1564" i="6"/>
  <c r="N1563" i="6"/>
  <c r="A1563" i="6" s="1"/>
  <c r="D1563" i="6"/>
  <c r="N1556" i="6"/>
  <c r="A1556" i="6" s="1"/>
  <c r="D1556" i="6"/>
  <c r="N1555" i="6"/>
  <c r="A1555" i="6" s="1"/>
  <c r="D1555" i="6"/>
  <c r="N1657" i="6"/>
  <c r="A1657" i="6" s="1"/>
  <c r="D1657" i="6"/>
  <c r="N1656" i="6"/>
  <c r="A1656" i="6" s="1"/>
  <c r="D1656" i="6"/>
  <c r="E1655" i="6"/>
  <c r="D1655" i="6"/>
  <c r="N1654" i="6"/>
  <c r="A1654" i="6" s="1"/>
  <c r="D1654" i="6"/>
  <c r="E1653" i="6"/>
  <c r="D1653" i="6"/>
  <c r="E1652" i="6"/>
  <c r="D1652" i="6"/>
  <c r="E1651" i="6"/>
  <c r="D1651" i="6"/>
  <c r="E1650" i="6"/>
  <c r="D1650" i="6"/>
  <c r="N1649" i="6"/>
  <c r="A1649" i="6" s="1"/>
  <c r="N1648" i="6"/>
  <c r="A1648" i="6" s="1"/>
  <c r="E1647" i="6"/>
  <c r="D1647" i="6"/>
  <c r="N1646" i="6"/>
  <c r="A1646" i="6" s="1"/>
  <c r="D1646" i="6"/>
  <c r="E1645" i="6"/>
  <c r="D1645" i="6"/>
  <c r="E1644" i="6"/>
  <c r="D1644" i="6"/>
  <c r="E1643" i="6"/>
  <c r="D1643" i="6"/>
  <c r="E1642" i="6"/>
  <c r="D1642" i="6"/>
  <c r="N1641" i="6"/>
  <c r="A1641" i="6" s="1"/>
  <c r="D1641" i="6"/>
  <c r="N1640" i="6"/>
  <c r="A1640" i="6" s="1"/>
  <c r="E1639" i="6"/>
  <c r="N1638" i="6"/>
  <c r="A1638" i="6" s="1"/>
  <c r="D1638" i="6"/>
  <c r="E1668" i="6"/>
  <c r="E1666" i="6"/>
  <c r="D1666" i="6"/>
  <c r="E1665" i="6"/>
  <c r="E1664" i="6"/>
  <c r="D1664" i="6"/>
  <c r="E1663" i="6"/>
  <c r="D1663" i="6"/>
  <c r="E1661" i="6"/>
  <c r="D1661" i="6"/>
  <c r="E1660" i="6"/>
  <c r="D1660" i="6"/>
  <c r="E1659" i="6"/>
  <c r="D1659" i="6"/>
  <c r="E1658" i="6"/>
  <c r="D1658" i="6"/>
  <c r="E1548" i="6"/>
  <c r="E1542" i="6"/>
  <c r="E1492" i="6"/>
  <c r="E1460" i="6"/>
  <c r="E1444" i="6"/>
  <c r="D1444" i="6" s="1"/>
  <c r="E1412" i="6"/>
  <c r="D1412" i="6" s="1"/>
  <c r="E887" i="6"/>
  <c r="E1271" i="6"/>
  <c r="E1063" i="6"/>
  <c r="E975" i="6"/>
  <c r="E735" i="6"/>
  <c r="E655" i="6"/>
  <c r="E823" i="6"/>
  <c r="E919" i="6"/>
  <c r="E591" i="6"/>
  <c r="D591" i="6" s="1"/>
  <c r="E1007" i="6"/>
  <c r="D1007" i="6" s="1"/>
  <c r="E295" i="6"/>
  <c r="E855" i="6"/>
  <c r="E183" i="6"/>
  <c r="E623" i="6"/>
  <c r="E471" i="6"/>
  <c r="E319" i="6"/>
  <c r="E207" i="6"/>
  <c r="E15" i="6"/>
  <c r="E890" i="6"/>
  <c r="E1524" i="6"/>
  <c r="E1508" i="6"/>
  <c r="E1532" i="6"/>
  <c r="E1518" i="6"/>
  <c r="E1504" i="6"/>
  <c r="E1428" i="6"/>
  <c r="E1414" i="6"/>
  <c r="E1372" i="6"/>
  <c r="D1372" i="6" s="1"/>
  <c r="E1356" i="6"/>
  <c r="E1535" i="6"/>
  <c r="E1463" i="6"/>
  <c r="E1303" i="6"/>
  <c r="D1303" i="6" s="1"/>
  <c r="E687" i="6"/>
  <c r="E527" i="6"/>
  <c r="E431" i="6"/>
  <c r="E343" i="6"/>
  <c r="E1511" i="6"/>
  <c r="E1439" i="6"/>
  <c r="E1415" i="6"/>
  <c r="E1391" i="6"/>
  <c r="E1335" i="6"/>
  <c r="E1215" i="6"/>
  <c r="E1159" i="6"/>
  <c r="D1159" i="6" s="1"/>
  <c r="E1127" i="6"/>
  <c r="D1127" i="6" s="1"/>
  <c r="E1095" i="6"/>
  <c r="E951" i="6"/>
  <c r="E767" i="6"/>
  <c r="E551" i="6"/>
  <c r="E407" i="6"/>
  <c r="E119" i="6"/>
  <c r="D119" i="6" s="1"/>
  <c r="E1487" i="6"/>
  <c r="E1367" i="6"/>
  <c r="E1247" i="6"/>
  <c r="E1191" i="6"/>
  <c r="D1191" i="6" s="1"/>
  <c r="E1071" i="6"/>
  <c r="D1071" i="6" s="1"/>
  <c r="E1047" i="6"/>
  <c r="D1047" i="6" s="1"/>
  <c r="E1015" i="6"/>
  <c r="D1015" i="6" s="1"/>
  <c r="E983" i="6"/>
  <c r="D983" i="6" s="1"/>
  <c r="E895" i="6"/>
  <c r="D895" i="6" s="1"/>
  <c r="E863" i="6"/>
  <c r="E831" i="6"/>
  <c r="E799" i="6"/>
  <c r="E743" i="6"/>
  <c r="E719" i="6"/>
  <c r="E663" i="6"/>
  <c r="E631" i="6"/>
  <c r="E599" i="6"/>
  <c r="E503" i="6"/>
  <c r="E455" i="6"/>
  <c r="E279" i="6"/>
  <c r="D279" i="6" s="1"/>
  <c r="E167" i="6"/>
  <c r="D167" i="6" s="1"/>
  <c r="E95" i="6"/>
  <c r="D95" i="6" s="1"/>
  <c r="E79" i="6"/>
  <c r="E39" i="6"/>
  <c r="E1543" i="6"/>
  <c r="E1343" i="6"/>
  <c r="E1103" i="6"/>
  <c r="D1103" i="6" s="1"/>
  <c r="E775" i="6"/>
  <c r="E479" i="6"/>
  <c r="E303" i="6"/>
  <c r="E239" i="6"/>
  <c r="D239" i="6" s="1"/>
  <c r="E1311" i="6"/>
  <c r="E1223" i="6"/>
  <c r="E351" i="6"/>
  <c r="E327" i="6"/>
  <c r="E215" i="6"/>
  <c r="E1471" i="6"/>
  <c r="E1199" i="6"/>
  <c r="E1023" i="6"/>
  <c r="D1023" i="6" s="1"/>
  <c r="E991" i="6"/>
  <c r="E903" i="6"/>
  <c r="D903" i="6" s="1"/>
  <c r="E871" i="6"/>
  <c r="E671" i="6"/>
  <c r="E607" i="6"/>
  <c r="D607" i="6" s="1"/>
  <c r="E583" i="6"/>
  <c r="D583" i="6" s="1"/>
  <c r="E559" i="6"/>
  <c r="E439" i="6"/>
  <c r="D439" i="6" s="1"/>
  <c r="E63" i="6"/>
  <c r="E1423" i="6"/>
  <c r="D1423" i="6" s="1"/>
  <c r="E1279" i="6"/>
  <c r="E1167" i="6"/>
  <c r="E1135" i="6"/>
  <c r="E927" i="6"/>
  <c r="E535" i="6"/>
  <c r="D535" i="6" s="1"/>
  <c r="E263" i="6"/>
  <c r="E143" i="6"/>
  <c r="E1519" i="6"/>
  <c r="E1447" i="6"/>
  <c r="E1399" i="6"/>
  <c r="E1255" i="6"/>
  <c r="E1079" i="6"/>
  <c r="E959" i="6"/>
  <c r="E839" i="6"/>
  <c r="E807" i="6"/>
  <c r="E751" i="6"/>
  <c r="E695" i="6"/>
  <c r="E639" i="6"/>
  <c r="E415" i="6"/>
  <c r="E375" i="6"/>
  <c r="E103" i="6"/>
  <c r="E1495" i="6"/>
  <c r="E1375" i="6"/>
  <c r="E1351" i="6"/>
  <c r="D1351" i="6" s="1"/>
  <c r="E1319" i="6"/>
  <c r="E1287" i="6"/>
  <c r="E1231" i="6"/>
  <c r="D1231" i="6" s="1"/>
  <c r="E1175" i="6"/>
  <c r="E1143" i="6"/>
  <c r="E1111" i="6"/>
  <c r="E1055" i="6"/>
  <c r="E935" i="6"/>
  <c r="E783" i="6"/>
  <c r="E727" i="6"/>
  <c r="E511" i="6"/>
  <c r="E487" i="6"/>
  <c r="E463" i="6"/>
  <c r="E199" i="6"/>
  <c r="E175" i="6"/>
  <c r="E151" i="6"/>
  <c r="E1431" i="6"/>
  <c r="E1263" i="6"/>
  <c r="E1207" i="6"/>
  <c r="E1087" i="6"/>
  <c r="E1031" i="6"/>
  <c r="E999" i="6"/>
  <c r="E967" i="6"/>
  <c r="E911" i="6"/>
  <c r="D911" i="6" s="1"/>
  <c r="E879" i="6"/>
  <c r="E847" i="6"/>
  <c r="E815" i="6"/>
  <c r="E703" i="6"/>
  <c r="E647" i="6"/>
  <c r="E615" i="6"/>
  <c r="E543" i="6"/>
  <c r="E399" i="6"/>
  <c r="E311" i="6"/>
  <c r="E271" i="6"/>
  <c r="E247" i="6"/>
  <c r="D247" i="6" s="1"/>
  <c r="E111" i="6"/>
  <c r="E87" i="6"/>
  <c r="E1527" i="6"/>
  <c r="E1503" i="6"/>
  <c r="E1479" i="6"/>
  <c r="E1455" i="6"/>
  <c r="E1407" i="6"/>
  <c r="E1383" i="6"/>
  <c r="E1359" i="6"/>
  <c r="E1327" i="6"/>
  <c r="E1295" i="6"/>
  <c r="E1239" i="6"/>
  <c r="E1151" i="6"/>
  <c r="E1119" i="6"/>
  <c r="E943" i="6"/>
  <c r="E759" i="6"/>
  <c r="E679" i="6"/>
  <c r="D679" i="6" s="1"/>
  <c r="E567" i="6"/>
  <c r="E519" i="6"/>
  <c r="E495" i="6"/>
  <c r="E447" i="6"/>
  <c r="D447" i="6" s="1"/>
  <c r="E423" i="6"/>
  <c r="E383" i="6"/>
  <c r="E359" i="6"/>
  <c r="E335" i="6"/>
  <c r="E135" i="6"/>
  <c r="E71" i="6"/>
  <c r="E31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D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D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D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D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D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D981" i="6" s="1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D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D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D834" i="6" s="1"/>
  <c r="E826" i="6"/>
  <c r="N826" i="6"/>
  <c r="A826" i="6" s="1"/>
  <c r="D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D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D690" i="6" s="1"/>
  <c r="E674" i="6"/>
  <c r="N674" i="6"/>
  <c r="A674" i="6" s="1"/>
  <c r="D674" i="6" s="1"/>
  <c r="E666" i="6"/>
  <c r="N666" i="6"/>
  <c r="A666" i="6" s="1"/>
  <c r="E658" i="6"/>
  <c r="N658" i="6"/>
  <c r="A658" i="6" s="1"/>
  <c r="D658" i="6" s="1"/>
  <c r="E650" i="6"/>
  <c r="N650" i="6"/>
  <c r="A650" i="6" s="1"/>
  <c r="D650" i="6" s="1"/>
  <c r="E642" i="6"/>
  <c r="N642" i="6"/>
  <c r="A642" i="6" s="1"/>
  <c r="E626" i="6"/>
  <c r="N626" i="6"/>
  <c r="A626" i="6" s="1"/>
  <c r="E618" i="6"/>
  <c r="N618" i="6"/>
  <c r="A618" i="6" s="1"/>
  <c r="D618" i="6" s="1"/>
  <c r="E610" i="6"/>
  <c r="N610" i="6"/>
  <c r="A610" i="6" s="1"/>
  <c r="D610" i="6" s="1"/>
  <c r="E602" i="6"/>
  <c r="N602" i="6"/>
  <c r="A602" i="6" s="1"/>
  <c r="E594" i="6"/>
  <c r="N594" i="6"/>
  <c r="A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D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D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D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D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D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D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D242" i="6" s="1"/>
  <c r="E234" i="6"/>
  <c r="N234" i="6"/>
  <c r="A234" i="6" s="1"/>
  <c r="D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D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D753" i="6" s="1"/>
  <c r="E721" i="6"/>
  <c r="N721" i="6"/>
  <c r="A721" i="6" s="1"/>
  <c r="E585" i="6"/>
  <c r="N585" i="6"/>
  <c r="A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D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D605" i="6" s="1"/>
  <c r="E589" i="6"/>
  <c r="N589" i="6"/>
  <c r="A589" i="6" s="1"/>
  <c r="D589" i="6" s="1"/>
  <c r="E573" i="6"/>
  <c r="N573" i="6"/>
  <c r="A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D301" i="6" s="1"/>
  <c r="E245" i="6"/>
  <c r="N245" i="6"/>
  <c r="A245" i="6" s="1"/>
  <c r="D245" i="6" s="1"/>
  <c r="E1493" i="6"/>
  <c r="E1301" i="6"/>
  <c r="D1301" i="6" s="1"/>
  <c r="E661" i="6"/>
  <c r="E277" i="6"/>
  <c r="D277" i="6" s="1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D212" i="6" s="1"/>
  <c r="E180" i="6"/>
  <c r="N180" i="6"/>
  <c r="A180" i="6" s="1"/>
  <c r="D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D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D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D98" i="6" s="1"/>
  <c r="E90" i="6"/>
  <c r="N90" i="6"/>
  <c r="A90" i="6" s="1"/>
  <c r="D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D35" i="6" s="1"/>
  <c r="E385" i="6"/>
  <c r="N385" i="6"/>
  <c r="A385" i="6" s="1"/>
  <c r="E377" i="6"/>
  <c r="N377" i="6"/>
  <c r="A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E201" i="6"/>
  <c r="N201" i="6"/>
  <c r="A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E81" i="6"/>
  <c r="N81" i="6"/>
  <c r="A81" i="6" s="1"/>
  <c r="D81" i="6" s="1"/>
  <c r="E73" i="6"/>
  <c r="N73" i="6"/>
  <c r="A73" i="6" s="1"/>
  <c r="D73" i="6" s="1"/>
  <c r="E57" i="6"/>
  <c r="N57" i="6"/>
  <c r="A57" i="6" s="1"/>
  <c r="E41" i="6"/>
  <c r="N41" i="6"/>
  <c r="A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D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D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D978" i="6" s="1"/>
  <c r="N962" i="6"/>
  <c r="A962" i="6" s="1"/>
  <c r="D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D933" i="6" s="1"/>
  <c r="N893" i="6"/>
  <c r="A893" i="6" s="1"/>
  <c r="D893" i="6" s="1"/>
  <c r="N733" i="6"/>
  <c r="A733" i="6" s="1"/>
  <c r="N701" i="6"/>
  <c r="A701" i="6" s="1"/>
  <c r="N637" i="6"/>
  <c r="A637" i="6" s="1"/>
  <c r="N613" i="6"/>
  <c r="A613" i="6" s="1"/>
  <c r="N509" i="6"/>
  <c r="A509" i="6" s="1"/>
  <c r="D509" i="6" s="1"/>
  <c r="N493" i="6"/>
  <c r="A493" i="6" s="1"/>
  <c r="N293" i="6"/>
  <c r="A293" i="6" s="1"/>
  <c r="N269" i="6"/>
  <c r="A269" i="6" s="1"/>
  <c r="N189" i="6"/>
  <c r="A189" i="6" s="1"/>
  <c r="N173" i="6"/>
  <c r="A173" i="6" s="1"/>
  <c r="D173" i="6" s="1"/>
  <c r="N165" i="6"/>
  <c r="A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D61" i="6" s="1"/>
  <c r="N45" i="6"/>
  <c r="A45" i="6" s="1"/>
  <c r="E785" i="6"/>
  <c r="E321" i="6"/>
  <c r="E121" i="6"/>
  <c r="D121" i="6" s="1"/>
  <c r="N738" i="6"/>
  <c r="A738" i="6" s="1"/>
  <c r="N722" i="6"/>
  <c r="A722" i="6" s="1"/>
  <c r="N714" i="6"/>
  <c r="A714" i="6" s="1"/>
  <c r="D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D162" i="6" s="1"/>
  <c r="N122" i="6"/>
  <c r="A122" i="6" s="1"/>
  <c r="D122" i="6" s="1"/>
  <c r="N66" i="6"/>
  <c r="A66" i="6" s="1"/>
  <c r="D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D1649" i="6" s="1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D1031" i="6" l="1"/>
  <c r="D540" i="6"/>
  <c r="D207" i="6"/>
  <c r="D170" i="6"/>
  <c r="D407" i="6"/>
  <c r="D687" i="6"/>
  <c r="D637" i="6"/>
  <c r="D511" i="6"/>
  <c r="D661" i="6"/>
  <c r="D682" i="6"/>
  <c r="D189" i="6"/>
  <c r="D373" i="6"/>
  <c r="D629" i="6"/>
  <c r="D1021" i="6"/>
  <c r="D244" i="6"/>
  <c r="D412" i="6"/>
  <c r="D783" i="6"/>
  <c r="D871" i="6"/>
  <c r="D799" i="6"/>
  <c r="D951" i="6"/>
  <c r="D863" i="6"/>
  <c r="D879" i="6"/>
  <c r="D59" i="6"/>
  <c r="D663" i="6"/>
  <c r="D751" i="6"/>
  <c r="D63" i="6"/>
  <c r="D631" i="6"/>
  <c r="D519" i="6"/>
  <c r="D335" i="6"/>
  <c r="D375" i="6"/>
  <c r="D634" i="6"/>
  <c r="D785" i="6"/>
  <c r="D941" i="6"/>
  <c r="D510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383" i="6"/>
  <c r="D639" i="6"/>
  <c r="D975" i="6"/>
  <c r="D229" i="6"/>
  <c r="D997" i="6"/>
  <c r="D276" i="6"/>
  <c r="D501" i="6"/>
  <c r="D869" i="6"/>
  <c r="D6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710" i="6" l="1"/>
  <c r="D1708" i="6"/>
  <c r="D1751" i="6"/>
  <c r="D1767" i="6"/>
  <c r="D1720" i="6"/>
  <c r="D1718" i="6"/>
  <c r="D1670" i="6"/>
  <c r="D1764" i="6"/>
  <c r="D1743" i="6"/>
  <c r="D1734" i="6"/>
  <c r="D1671" i="6"/>
  <c r="D1750" i="6"/>
  <c r="D1722" i="6"/>
  <c r="D1728" i="6"/>
  <c r="D1705" i="6"/>
  <c r="D1732" i="6"/>
  <c r="D1711" i="6"/>
  <c r="D1673" i="6"/>
  <c r="D1738" i="6"/>
  <c r="D1702" i="6"/>
  <c r="D1752" i="6"/>
  <c r="D1758" i="6"/>
  <c r="D1735" i="6"/>
  <c r="D1761" i="6"/>
  <c r="D1703" i="6"/>
  <c r="D1672" i="6"/>
  <c r="D1756" i="6"/>
  <c r="D1712" i="6"/>
  <c r="D1736" i="6"/>
  <c r="D1740" i="6"/>
  <c r="D1714" i="6"/>
  <c r="D1730" i="6"/>
  <c r="D1746" i="6"/>
  <c r="D1760" i="6"/>
  <c r="D1766" i="6"/>
  <c r="D1729" i="6"/>
  <c r="D1721" i="6"/>
  <c r="D1537" i="6"/>
  <c r="D1521" i="6"/>
  <c r="D1513" i="6"/>
  <c r="D1468" i="6"/>
  <c r="D1440" i="6"/>
  <c r="D1435" i="6"/>
  <c r="D1430" i="6"/>
  <c r="D1403" i="6"/>
  <c r="D1393" i="6"/>
  <c r="D1388" i="6"/>
  <c r="D1363" i="6"/>
  <c r="D1347" i="6"/>
  <c r="D1339" i="6"/>
  <c r="D1297" i="6"/>
  <c r="D1289" i="6"/>
  <c r="D1272" i="6"/>
  <c r="D1268" i="6"/>
  <c r="D1264" i="6"/>
  <c r="D1260" i="6"/>
  <c r="D1255" i="6"/>
  <c r="D1227" i="6"/>
  <c r="D1217" i="6"/>
  <c r="D1158" i="6"/>
  <c r="D1152" i="6"/>
  <c r="D1120" i="6"/>
  <c r="D1064" i="6"/>
  <c r="D936" i="6"/>
  <c r="D907" i="6"/>
  <c r="D823" i="6"/>
  <c r="D788" i="6"/>
  <c r="D710" i="6"/>
  <c r="D323" i="6"/>
  <c r="D1640" i="6"/>
  <c r="D1536" i="6"/>
  <c r="D1531" i="6"/>
  <c r="D1516" i="6"/>
  <c r="D1472" i="6"/>
  <c r="D1467" i="6"/>
  <c r="D1462" i="6"/>
  <c r="D1387" i="6"/>
  <c r="D1358" i="6"/>
  <c r="D1342" i="6"/>
  <c r="D1300" i="6"/>
  <c r="D1296" i="6"/>
  <c r="D1292" i="6"/>
  <c r="D1259" i="6"/>
  <c r="D1254" i="6"/>
  <c r="D1248" i="6"/>
  <c r="D1236" i="6"/>
  <c r="D1222" i="6"/>
  <c r="D1216" i="6"/>
  <c r="D1156" i="6"/>
  <c r="D1124" i="6"/>
  <c r="D1119" i="6"/>
  <c r="D1094" i="6"/>
  <c r="D1063" i="6"/>
  <c r="D1001" i="6"/>
  <c r="D905" i="6"/>
  <c r="D891" i="6"/>
  <c r="D787" i="6"/>
  <c r="D210" i="6"/>
  <c r="D1529" i="6"/>
  <c r="D1515" i="6"/>
  <c r="D1465" i="6"/>
  <c r="D1443" i="6"/>
  <c r="D1438" i="6"/>
  <c r="D1406" i="6"/>
  <c r="D1396" i="6"/>
  <c r="D1366" i="6"/>
  <c r="D1361" i="6"/>
  <c r="D1345" i="6"/>
  <c r="D1299" i="6"/>
  <c r="D1291" i="6"/>
  <c r="D1270" i="6"/>
  <c r="D1262" i="6"/>
  <c r="D1257" i="6"/>
  <c r="D1252" i="6"/>
  <c r="D1225" i="6"/>
  <c r="D1220" i="6"/>
  <c r="D1215" i="6"/>
  <c r="D1160" i="6"/>
  <c r="D1155" i="6"/>
  <c r="D1150" i="6"/>
  <c r="D1128" i="6"/>
  <c r="D1123" i="6"/>
  <c r="D1118" i="6"/>
  <c r="D1097" i="6"/>
  <c r="D1027" i="6"/>
  <c r="D1006" i="6"/>
  <c r="D952" i="6"/>
  <c r="D815" i="6"/>
  <c r="D556" i="6"/>
  <c r="D504" i="6"/>
  <c r="D158" i="6"/>
  <c r="D1107" i="6"/>
  <c r="D1096" i="6"/>
  <c r="D1025" i="6"/>
  <c r="D937" i="6"/>
  <c r="D908" i="6"/>
  <c r="D830" i="6"/>
  <c r="D503" i="6"/>
  <c r="D31" i="6"/>
  <c r="D1539" i="6"/>
  <c r="D1534" i="6"/>
  <c r="D1528" i="6"/>
  <c r="D1510" i="6"/>
  <c r="D1470" i="6"/>
  <c r="D1441" i="6"/>
  <c r="D1436" i="6"/>
  <c r="D1404" i="6"/>
  <c r="D1395" i="6"/>
  <c r="D1390" i="6"/>
  <c r="D1364" i="6"/>
  <c r="D1344" i="6"/>
  <c r="D1340" i="6"/>
  <c r="D1294" i="6"/>
  <c r="D1265" i="6"/>
  <c r="D1256" i="6"/>
  <c r="D1251" i="6"/>
  <c r="D1228" i="6"/>
  <c r="D1224" i="6"/>
  <c r="D1219" i="6"/>
  <c r="D1153" i="6"/>
  <c r="D1121" i="6"/>
  <c r="D1102" i="6"/>
  <c r="D1065" i="6"/>
  <c r="D1009" i="6"/>
  <c r="D404" i="6"/>
  <c r="D1668" i="6"/>
  <c r="D1105" i="6"/>
  <c r="D1051" i="6"/>
  <c r="D992" i="6"/>
  <c r="D676" i="6"/>
  <c r="D502" i="6"/>
  <c r="D403" i="6"/>
  <c r="D103" i="6"/>
  <c r="D1639" i="6"/>
  <c r="D1665" i="6"/>
  <c r="D1466" i="6"/>
  <c r="D1662" i="6"/>
  <c r="D1218" i="6"/>
  <c r="D831" i="6"/>
  <c r="D1290" i="6"/>
  <c r="D1447" i="6"/>
  <c r="D746" i="6"/>
  <c r="D1261" i="6"/>
  <c r="D890" i="6"/>
  <c r="D1295" i="6"/>
  <c r="D1471" i="6"/>
  <c r="D1213" i="6"/>
  <c r="D1258" i="6"/>
  <c r="D1095" i="6"/>
  <c r="D1362" i="6"/>
  <c r="D1343" i="6"/>
  <c r="D1522" i="6"/>
  <c r="D677" i="6"/>
  <c r="D813" i="6"/>
  <c r="D709" i="6"/>
  <c r="D1527" i="6"/>
  <c r="D1392" i="6"/>
  <c r="D706" i="6"/>
  <c r="D1405" i="6"/>
  <c r="D1442" i="6"/>
  <c r="D1511" i="6"/>
  <c r="D1341" i="6"/>
  <c r="D1367" i="6"/>
  <c r="D1223" i="6"/>
  <c r="D786" i="6"/>
  <c r="D949" i="6"/>
  <c r="D1335" i="6"/>
  <c r="D1391" i="6"/>
  <c r="D1464" i="6"/>
  <c r="D1549" i="6"/>
  <c r="D1546" i="6"/>
  <c r="D1214" i="6"/>
  <c r="D1514" i="6"/>
  <c r="D1548" i="6"/>
  <c r="D1271" i="6"/>
  <c r="D1151" i="6"/>
  <c r="D1229" i="6"/>
  <c r="D906" i="6"/>
  <c r="D1517" i="6"/>
  <c r="D557" i="6"/>
  <c r="D1518" i="6"/>
  <c r="D1463" i="6"/>
  <c r="D1439" i="6"/>
  <c r="D1520" i="6"/>
  <c r="D1538" i="6"/>
  <c r="D1365" i="6"/>
  <c r="D1338" i="6"/>
  <c r="D1547" i="6"/>
  <c r="D935" i="6"/>
  <c r="D1026" i="6"/>
  <c r="D1469" i="6"/>
  <c r="D1532" i="6"/>
  <c r="D1535" i="6"/>
  <c r="D1512" i="6"/>
  <c r="D1050" i="6"/>
  <c r="D1157" i="6"/>
  <c r="D1359" i="6"/>
  <c r="D1250" i="6"/>
  <c r="D1519" i="6"/>
  <c r="D1106" i="6"/>
  <c r="D1226" i="6"/>
  <c r="D1460" i="6"/>
  <c r="D1093" i="6"/>
  <c r="D1407" i="6"/>
  <c r="D1154" i="6"/>
  <c r="D1221" i="6"/>
  <c r="D1298" i="6"/>
  <c r="D30" i="6"/>
  <c r="D1269" i="6"/>
  <c r="D1530" i="6"/>
  <c r="D1293" i="6"/>
  <c r="D1253" i="6"/>
  <c r="D1461" i="6"/>
  <c r="D1346" i="6"/>
  <c r="D1122" i="6"/>
  <c r="D1263" i="6"/>
  <c r="D1394" i="6"/>
  <c r="D1437" i="6"/>
  <c r="D1445" i="6"/>
  <c r="D1533" i="6"/>
  <c r="D1509" i="6"/>
  <c r="D1360" i="6"/>
  <c r="D1389" i="6"/>
  <c r="D29" i="6"/>
  <c r="D1852" i="6"/>
  <c r="D1847" i="6"/>
  <c r="D1841" i="6"/>
  <c r="D1704" i="6"/>
  <c r="D1697" i="6"/>
  <c r="D1749" i="6"/>
  <c r="D1844" i="6"/>
  <c r="D1853" i="6"/>
  <c r="D1733" i="6"/>
  <c r="D1849" i="6"/>
  <c r="D1846" i="6"/>
  <c r="D1762" i="6"/>
  <c r="D1848" i="6"/>
  <c r="D1851" i="6"/>
  <c r="D1707" i="6"/>
  <c r="D1842" i="6"/>
  <c r="D1737" i="6"/>
  <c r="D1843" i="6"/>
  <c r="D1706" i="6"/>
  <c r="D1763" i="6"/>
  <c r="D1850" i="6"/>
  <c r="D1696" i="6"/>
  <c r="D1765" i="6"/>
  <c r="D1731" i="6"/>
  <c r="D1845" i="6"/>
  <c r="D1695" i="6"/>
  <c r="D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<sst xmlns="http://schemas.openxmlformats.org/spreadsheetml/2006/main" count="59062" uniqueCount="16625">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</sst>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3" borderId="21" xfId="0" applyFill="1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0" fontId="18" fillId="40" borderId="13" xfId="0" applyNumberFormat="1" applyFont="1" applyFill="1" applyBorder="1" applyAlignment="1">
      <alignment horizontal="left" vertical="center"/>
    </xf>
    <xf numFmtId="0" fontId="0" fillId="39" borderId="21" xfId="0" applyNumberFormat="1" applyFill="1" applyBorder="1" applyAlignment="1">
      <alignment horizontal="left" vertical="center"/>
    </xf>
    <xf numFmtId="14" fontId="23" fillId="37" borderId="13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4" fontId="18" fillId="40" borderId="13" xfId="0" applyNumberFormat="1" applyFont="1" applyFill="1" applyBorder="1" applyAlignment="1">
      <alignment horizontal="left" vertical="center"/>
    </xf>
    <xf numFmtId="14" fontId="0" fillId="39" borderId="21" xfId="0" applyNumberFormat="1" applyFill="1" applyBorder="1" applyAlignment="1">
      <alignment horizontal="left" vertical="center"/>
    </xf>
    <xf numFmtId="14" fontId="0" fillId="0" borderId="25" xfId="0" applyNumberFormat="1" applyBorder="1" applyAlignment="1">
      <alignment horizontal="left" vertical="center"/>
    </xf>
    <xf numFmtId="14" fontId="0" fillId="39" borderId="25" xfId="0" applyNumberFormat="1" applyFill="1" applyBorder="1" applyAlignment="1">
      <alignment horizontal="left" vertical="center"/>
    </xf>
    <xf numFmtId="14" fontId="0" fillId="39" borderId="14" xfId="0" applyNumberFormat="1" applyFill="1" applyBorder="1" applyAlignment="1">
      <alignment horizontal="left" vertical="center"/>
    </xf>
    <xf numFmtId="14" fontId="0" fillId="39" borderId="25" xfId="0" applyNumberFormat="1" applyFont="1" applyFill="1" applyBorder="1" applyAlignment="1">
      <alignment horizontal="left" vertical="center"/>
    </xf>
    <xf numFmtId="14" fontId="0" fillId="39" borderId="0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39" borderId="23" xfId="0" applyNumberFormat="1" applyFill="1" applyBorder="1" applyAlignment="1">
      <alignment horizontal="left" vertical="center"/>
    </xf>
    <xf numFmtId="0" fontId="0" fillId="0" borderId="24" xfId="0" applyNumberFormat="1" applyBorder="1" applyAlignment="1">
      <alignment horizontal="left" vertical="center"/>
    </xf>
    <xf numFmtId="0" fontId="0" fillId="0" borderId="25" xfId="0" applyNumberFormat="1" applyBorder="1" applyAlignment="1">
      <alignment horizontal="left" vertical="center"/>
    </xf>
    <xf numFmtId="0" fontId="0" fillId="39" borderId="24" xfId="0" applyNumberFormat="1" applyFill="1" applyBorder="1" applyAlignment="1">
      <alignment horizontal="left" vertical="center"/>
    </xf>
    <xf numFmtId="0" fontId="0" fillId="39" borderId="25" xfId="0" applyNumberFormat="1" applyFill="1" applyBorder="1" applyAlignment="1">
      <alignment horizontal="left" vertical="center"/>
    </xf>
    <xf numFmtId="0" fontId="0" fillId="39" borderId="16" xfId="0" applyNumberFormat="1" applyFill="1" applyBorder="1" applyAlignment="1">
      <alignment horizontal="left" vertical="center"/>
    </xf>
    <xf numFmtId="0" fontId="0" fillId="39" borderId="14" xfId="0" applyNumberFormat="1" applyFill="1" applyBorder="1" applyAlignment="1">
      <alignment horizontal="left" vertical="center"/>
    </xf>
    <xf numFmtId="0" fontId="0" fillId="39" borderId="24" xfId="0" applyNumberFormat="1" applyFont="1" applyFill="1" applyBorder="1" applyAlignment="1">
      <alignment horizontal="left" vertical="center"/>
    </xf>
    <xf numFmtId="0" fontId="0" fillId="39" borderId="28" xfId="0" applyNumberFormat="1" applyFont="1" applyFill="1" applyBorder="1" applyAlignment="1">
      <alignment horizontal="left" vertical="center"/>
    </xf>
    <xf numFmtId="0" fontId="18" fillId="40" borderId="17" xfId="0" applyNumberFormat="1" applyFont="1" applyFill="1" applyBorder="1" applyAlignment="1">
      <alignment horizontal="left" vertical="center"/>
    </xf>
    <xf numFmtId="0" fontId="13" fillId="40" borderId="17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left"/>
    </xf>
    <xf numFmtId="1" fontId="0" fillId="39" borderId="21" xfId="0" applyNumberFormat="1" applyFill="1" applyBorder="1" applyAlignment="1">
      <alignment horizontal="left" vertical="center"/>
    </xf>
    <xf numFmtId="1" fontId="0" fillId="0" borderId="25" xfId="0" applyNumberFormat="1" applyBorder="1" applyAlignment="1">
      <alignment horizontal="left" vertical="center"/>
    </xf>
    <xf numFmtId="1" fontId="0" fillId="39" borderId="25" xfId="0" applyNumberFormat="1" applyFill="1" applyBorder="1" applyAlignment="1">
      <alignment horizontal="left" vertical="center"/>
    </xf>
    <xf numFmtId="1" fontId="0" fillId="39" borderId="14" xfId="0" applyNumberFormat="1" applyFill="1" applyBorder="1" applyAlignment="1">
      <alignment horizontal="left" vertical="center"/>
    </xf>
    <xf numFmtId="1" fontId="0" fillId="39" borderId="25" xfId="0" applyNumberFormat="1" applyFont="1" applyFill="1" applyBorder="1" applyAlignment="1">
      <alignment horizontal="left" vertical="center"/>
    </xf>
    <xf numFmtId="1" fontId="0" fillId="39" borderId="0" xfId="0" applyNumberFormat="1" applyFont="1" applyFill="1" applyBorder="1" applyAlignment="1">
      <alignment horizontal="left" vertical="center"/>
    </xf>
    <xf numFmtId="1" fontId="13" fillId="40" borderId="17" xfId="0" applyNumberFormat="1" applyFont="1" applyFill="1" applyBorder="1" applyAlignment="1">
      <alignment horizontal="left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E11">
            <v>49500033</v>
          </cell>
          <cell r="Q11">
            <v>49500220</v>
          </cell>
        </row>
        <row r="12">
          <cell r="B12">
            <v>49500110</v>
          </cell>
          <cell r="E12">
            <v>49500132</v>
          </cell>
          <cell r="Q12">
            <v>49500116</v>
          </cell>
        </row>
        <row r="13">
          <cell r="B13">
            <v>49500143</v>
          </cell>
          <cell r="E13">
            <v>49500225</v>
          </cell>
          <cell r="Q13">
            <v>49500120</v>
          </cell>
        </row>
        <row r="14">
          <cell r="B14">
            <v>49500204</v>
          </cell>
          <cell r="E14">
            <v>49500165</v>
          </cell>
          <cell r="Q14">
            <v>49500105</v>
          </cell>
        </row>
        <row r="15">
          <cell r="B15">
            <v>49500206</v>
          </cell>
          <cell r="E15">
            <v>49500127</v>
          </cell>
          <cell r="Q15">
            <v>49500107</v>
          </cell>
        </row>
        <row r="16">
          <cell r="B16">
            <v>49500176</v>
          </cell>
          <cell r="E16">
            <v>49500059</v>
          </cell>
          <cell r="Q16">
            <v>49500121</v>
          </cell>
        </row>
        <row r="17">
          <cell r="B17">
            <v>49500155</v>
          </cell>
          <cell r="E17">
            <v>49500057</v>
          </cell>
          <cell r="Q17">
            <v>49500103</v>
          </cell>
        </row>
        <row r="18">
          <cell r="B18">
            <v>49500134</v>
          </cell>
          <cell r="E18">
            <v>49500130</v>
          </cell>
          <cell r="Q18">
            <v>49500114</v>
          </cell>
        </row>
        <row r="19">
          <cell r="B19">
            <v>49500172</v>
          </cell>
          <cell r="E19">
            <v>49500196</v>
          </cell>
          <cell r="Q19">
            <v>49500118</v>
          </cell>
        </row>
        <row r="20">
          <cell r="B20">
            <v>49500162</v>
          </cell>
          <cell r="E20">
            <v>49500203</v>
          </cell>
          <cell r="Q20">
            <v>49500117</v>
          </cell>
        </row>
        <row r="21">
          <cell r="B21">
            <v>49500137</v>
          </cell>
          <cell r="E21">
            <v>49500166</v>
          </cell>
          <cell r="Q21">
            <v>49500104</v>
          </cell>
        </row>
        <row r="22">
          <cell r="B22">
            <v>49500116</v>
          </cell>
          <cell r="E22">
            <v>49500212</v>
          </cell>
          <cell r="Q22">
            <v>49500115</v>
          </cell>
        </row>
        <row r="23">
          <cell r="B23">
            <v>49500087</v>
          </cell>
          <cell r="E23">
            <v>49500035</v>
          </cell>
          <cell r="Q23">
            <v>49500119</v>
          </cell>
        </row>
        <row r="24">
          <cell r="B24">
            <v>49500095</v>
          </cell>
          <cell r="E24">
            <v>49500065</v>
          </cell>
          <cell r="Q24">
            <v>49500124</v>
          </cell>
        </row>
        <row r="25">
          <cell r="B25">
            <v>49500142</v>
          </cell>
          <cell r="E25">
            <v>49500194</v>
          </cell>
          <cell r="Q25">
            <v>49500122</v>
          </cell>
        </row>
        <row r="26">
          <cell r="B26">
            <v>49500076</v>
          </cell>
          <cell r="E26">
            <v>49500096</v>
          </cell>
          <cell r="Q26">
            <v>49500123</v>
          </cell>
        </row>
        <row r="27">
          <cell r="B27">
            <v>49500120</v>
          </cell>
          <cell r="E27">
            <v>49500169</v>
          </cell>
          <cell r="Q27">
            <v>49500106</v>
          </cell>
        </row>
        <row r="28">
          <cell r="B28">
            <v>49500091</v>
          </cell>
          <cell r="E28">
            <v>49500097</v>
          </cell>
        </row>
        <row r="29">
          <cell r="B29">
            <v>49500105</v>
          </cell>
          <cell r="E29">
            <v>49500167</v>
          </cell>
        </row>
        <row r="30">
          <cell r="B30">
            <v>49500075</v>
          </cell>
          <cell r="E30">
            <v>49500202</v>
          </cell>
        </row>
        <row r="31">
          <cell r="B31">
            <v>49500107</v>
          </cell>
          <cell r="E31">
            <v>49500191</v>
          </cell>
        </row>
        <row r="32">
          <cell r="B32">
            <v>49500078</v>
          </cell>
          <cell r="E32">
            <v>49500195</v>
          </cell>
        </row>
        <row r="33">
          <cell r="B33">
            <v>49500121</v>
          </cell>
          <cell r="E33">
            <v>49500038</v>
          </cell>
        </row>
        <row r="34">
          <cell r="B34">
            <v>49500147</v>
          </cell>
          <cell r="E34">
            <v>49500071</v>
          </cell>
        </row>
        <row r="35">
          <cell r="B35">
            <v>49500103</v>
          </cell>
          <cell r="E35">
            <v>49500045</v>
          </cell>
        </row>
        <row r="36">
          <cell r="B36">
            <v>49500114</v>
          </cell>
          <cell r="E36">
            <v>49500037</v>
          </cell>
        </row>
        <row r="37">
          <cell r="B37">
            <v>49500118</v>
          </cell>
          <cell r="E37">
            <v>49500158</v>
          </cell>
        </row>
        <row r="38">
          <cell r="B38">
            <v>49500089</v>
          </cell>
          <cell r="E38">
            <v>49500048</v>
          </cell>
        </row>
        <row r="39">
          <cell r="B39">
            <v>49500108</v>
          </cell>
          <cell r="E39">
            <v>49500018</v>
          </cell>
        </row>
        <row r="40">
          <cell r="B40">
            <v>49500171</v>
          </cell>
          <cell r="E40">
            <v>49500211</v>
          </cell>
        </row>
        <row r="41">
          <cell r="B41">
            <v>49500079</v>
          </cell>
          <cell r="E41">
            <v>49500034</v>
          </cell>
        </row>
        <row r="42">
          <cell r="B42">
            <v>49500073</v>
          </cell>
          <cell r="E42">
            <v>49500224</v>
          </cell>
        </row>
        <row r="43">
          <cell r="B43">
            <v>49500093</v>
          </cell>
          <cell r="E43">
            <v>49500056</v>
          </cell>
        </row>
        <row r="44">
          <cell r="B44">
            <v>49500117</v>
          </cell>
          <cell r="E44">
            <v>49500044</v>
          </cell>
        </row>
        <row r="45">
          <cell r="B45">
            <v>49500088</v>
          </cell>
          <cell r="E45">
            <v>49500199</v>
          </cell>
        </row>
        <row r="46">
          <cell r="B46">
            <v>49500104</v>
          </cell>
          <cell r="E46">
            <v>49500160</v>
          </cell>
        </row>
        <row r="47">
          <cell r="B47">
            <v>49500115</v>
          </cell>
          <cell r="E47">
            <v>49500051</v>
          </cell>
        </row>
        <row r="48">
          <cell r="B48">
            <v>49500119</v>
          </cell>
          <cell r="E48">
            <v>49500050</v>
          </cell>
        </row>
        <row r="49">
          <cell r="B49">
            <v>49500090</v>
          </cell>
          <cell r="E49">
            <v>49500052</v>
          </cell>
        </row>
        <row r="50">
          <cell r="B50">
            <v>49500074</v>
          </cell>
          <cell r="E50">
            <v>49500053</v>
          </cell>
        </row>
        <row r="51">
          <cell r="B51">
            <v>49500094</v>
          </cell>
          <cell r="E51">
            <v>49500061</v>
          </cell>
        </row>
        <row r="52">
          <cell r="B52">
            <v>49500124</v>
          </cell>
          <cell r="E52">
            <v>49500063</v>
          </cell>
        </row>
        <row r="53">
          <cell r="B53">
            <v>49500122</v>
          </cell>
          <cell r="E53">
            <v>49500062</v>
          </cell>
        </row>
        <row r="54">
          <cell r="B54">
            <v>49500123</v>
          </cell>
          <cell r="E54">
            <v>49500201</v>
          </cell>
        </row>
        <row r="55">
          <cell r="B55">
            <v>49500133</v>
          </cell>
          <cell r="E55">
            <v>49500036</v>
          </cell>
        </row>
        <row r="56">
          <cell r="B56">
            <v>49500125</v>
          </cell>
          <cell r="E56">
            <v>49500049</v>
          </cell>
        </row>
        <row r="57">
          <cell r="B57">
            <v>49500151</v>
          </cell>
          <cell r="E57">
            <v>49500197</v>
          </cell>
        </row>
        <row r="58">
          <cell r="B58">
            <v>49500150</v>
          </cell>
          <cell r="E58">
            <v>49500054</v>
          </cell>
        </row>
        <row r="59">
          <cell r="B59">
            <v>49500152</v>
          </cell>
          <cell r="E59">
            <v>49500198</v>
          </cell>
        </row>
        <row r="60">
          <cell r="B60">
            <v>49500149</v>
          </cell>
          <cell r="E60">
            <v>49500174</v>
          </cell>
        </row>
        <row r="61">
          <cell r="B61">
            <v>49500148</v>
          </cell>
          <cell r="E61">
            <v>49500175</v>
          </cell>
        </row>
        <row r="62">
          <cell r="B62">
            <v>49500102</v>
          </cell>
          <cell r="E62">
            <v>49500055</v>
          </cell>
        </row>
        <row r="63">
          <cell r="B63">
            <v>49500136</v>
          </cell>
          <cell r="E63">
            <v>49500043</v>
          </cell>
        </row>
        <row r="64">
          <cell r="B64">
            <v>49500159</v>
          </cell>
          <cell r="E64">
            <v>49500210</v>
          </cell>
        </row>
        <row r="65">
          <cell r="B65">
            <v>49500164</v>
          </cell>
          <cell r="E65">
            <v>49500039</v>
          </cell>
        </row>
        <row r="66">
          <cell r="B66">
            <v>49500163</v>
          </cell>
          <cell r="E66">
            <v>49500223</v>
          </cell>
        </row>
        <row r="67">
          <cell r="B67">
            <v>49500135</v>
          </cell>
          <cell r="E67">
            <v>49500200</v>
          </cell>
        </row>
        <row r="68">
          <cell r="B68">
            <v>49500168</v>
          </cell>
          <cell r="E68">
            <v>49500222</v>
          </cell>
        </row>
        <row r="69">
          <cell r="B69">
            <v>49500106</v>
          </cell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94931018517" backgroundQuery="1" createdVersion="7" refreshedVersion="7" minRefreshableVersion="3" recordCount="1853" xr:uid="{10F6E090-6D65-4CC6-A8E2-BD205C500059}">
  <cacheSource type="external" connectionId="15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1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  <s v="L4"/>
    <n v="29500481"/>
    <n v="28"/>
    <n v="12"/>
    <d v="2021-08-19T00:00:00"/>
    <s v="VOS &gt; Einsatz"/>
    <s v="höhere Produktion an Abschnitten als Einsatz im Rework"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spezifischer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  <s v="L1"/>
    <n v="49500052"/>
    <n v="305"/>
    <n v="12"/>
    <d v="2021-08-19T00:00:00"/>
    <s v="spezifischer Einsatz"/>
    <s v="seltene Verwendung / Abschnitte nur für Creme noblesse"/>
    <s v="ABS HAV-DILL-VAKU"/>
  </r>
  <r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keine Verwendung"/>
    <s v="&lt;300kg/Monat"/>
    <s v="ABS CAMBOZOLA-VAKU"/>
  </r>
  <r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"/>
    <m/>
    <s v="VOS VEG-SCH-MILD-VAKU"/>
  </r>
  <r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  <s v="L1"/>
    <n v="49900002"/>
    <n v="150"/>
    <n v="12"/>
    <d v="2021-08-19T00:00:00"/>
    <s v="VOS &gt; Einsatz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s v="keinen Abnehmer/Schälen"/>
    <s v="Div. Zipfel, Endstücke"/>
  </r>
  <r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m/>
    <m/>
    <s v="Diverses aus Abfüllung"/>
  </r>
  <r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m/>
    <m/>
    <s v="Diverses aus Abfüllung"/>
  </r>
  <r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  <s v="Abfüllung"/>
    <s v="Diverses aus Abfüllung"/>
    <n v="8"/>
    <n v="22"/>
    <d v="2021-08-19T00:00:00"/>
    <s v="Fremdkörper"/>
    <s v="Metall"/>
    <s v="Diverses aus Abfüllung"/>
  </r>
  <r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Sensorik"/>
    <s v="Sensorik"/>
    <s v="Diverses QM"/>
  </r>
  <r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Laborprobe"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  <s v="RWV"/>
    <s v="Räucher Ammerland"/>
    <n v="54"/>
    <n v="22"/>
    <d v="2021-08-19T00:00:00"/>
    <s v="geschälte Rinde"/>
    <s v="keine Verwendung möglich"/>
    <s v="Räucher Ammerland"/>
  </r>
  <r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  <s v="L33"/>
    <n v="29501032"/>
    <n v="28"/>
    <n v="22"/>
    <d v="2021-08-20T00:00:00"/>
    <s v="Fremdkörper"/>
    <s v="Schmutz"/>
    <s v="ABS CHED-ROT MIT ß-CARO"/>
  </r>
  <r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Retoure"/>
    <s v="Freigabe QM über Produktion Weisenhorn(Ethylinoxid)"/>
    <s v="AM FK-Röllchen England"/>
  </r>
  <r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Luftzieher/Folienriss durch Transport"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s v="keinen Abnehmer/Schälen"/>
    <s v="Div. Zipfel, Endstücke"/>
  </r>
  <r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5"/>
    <n v="22"/>
    <d v="2021-08-20T00:00:00"/>
    <s v="geschälte Rinde"/>
    <s v="keine Verwendung möglich"/>
    <s v="Div. Zipfel, Endstücke"/>
  </r>
  <r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20"/>
    <n v="22"/>
    <d v="2021-08-20T00:00:00"/>
    <s v="geschälte Rinde"/>
    <s v="keine Verwendung möglich"/>
    <s v="Div. Zipfel, Endstücke"/>
  </r>
  <r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Fremdkörper"/>
    <s v="Schmutz"/>
    <s v="Div. Zipfel, Endstücke"/>
  </r>
  <r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  <s v="Bu3"/>
    <s v="Diverses"/>
    <n v="75"/>
    <n v="30"/>
    <d v="2021-08-20T00:00:00"/>
    <m/>
    <m/>
    <s v="Diverses"/>
  </r>
  <r>
    <x v="2"/>
    <n v="1"/>
    <d v="2021-08-20T00:00:00"/>
    <x v="6"/>
    <s v="Diverses"/>
    <x v="2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m/>
    <m/>
    <s v="Diverses aus Abfüllung"/>
  </r>
  <r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m/>
    <m/>
    <s v="Diverses aus Abfüllung"/>
  </r>
  <r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0"/>
    <n v="74"/>
    <d v="2021-08-20T00:00:00"/>
    <s v="Sensorik"/>
    <s v="Sensorik"/>
    <s v="Diverses QM"/>
  </r>
  <r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Rückstellproben"/>
    <s v="Rückstellproben"/>
    <s v="Rückstellproben"/>
  </r>
  <r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Rückstellproben"/>
    <s v="Rückstellproben"/>
    <s v="Rückstellproben"/>
  </r>
  <r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Rückstellproben"/>
    <s v="Rückstellproben"/>
    <s v="Rückstellproben"/>
  </r>
  <r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Rückstellproben"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keinen Abnehmer/kein Schälpersonal"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keinen Abnehmer/kein Schälpersonal"/>
    <s v="keinen Abnehmer/Schälen"/>
    <s v="VOS Räucher Schinken Vo"/>
  </r>
  <r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  <s v="L1"/>
    <n v="29500776"/>
    <n v="50"/>
    <n v="120"/>
    <d v="2021-08-23T00:00:00"/>
    <s v="-"/>
    <m/>
    <s v="ABS Cheddar rot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  <s v="L33"/>
    <n v="29501003"/>
    <n v="241"/>
    <n v="81"/>
    <d v="2021-08-23T00:00:00"/>
    <s v="gemischtes Produkt"/>
    <m/>
    <s v="ABS CHED-PF-KRÄUK gemis"/>
  </r>
  <r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  <s v="L33"/>
    <n v="29501003"/>
    <n v="17"/>
    <n v="81"/>
    <d v="2021-08-23T00:00:00"/>
    <s v="gemischtes Produkt"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keinen Abnehmer/kein Schälpersonal"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keinen Abnehmer/kein Schälpersonal"/>
    <s v="keinen Abnehmer/Schälen"/>
    <s v="VOS RW NATUR AMM CO REZ"/>
  </r>
  <r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  <s v="L33"/>
    <n v="29501032"/>
    <n v="60"/>
    <n v="22"/>
    <d v="2021-08-23T00:00:00"/>
    <s v="Fremdkörper"/>
    <s v="Schmutz"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keinen Abnehmer/kein Schälpersonal"/>
    <s v="keinen Abnehmer/Schälen"/>
    <s v="VOS RW-ROT-CHEDD 8,1KG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  <s v="L16"/>
    <n v="29501055"/>
    <n v="63"/>
    <n v="12"/>
    <d v="2021-08-23T00:00:00"/>
    <s v="VOS &gt; Einsatz"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s v="keinen Abnehmer/Schälen"/>
    <s v="VOS VS-CHILI ZIPFEL"/>
  </r>
  <r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  <s v="L1"/>
    <n v="29900002"/>
    <n v="72.5"/>
    <n v="12"/>
    <d v="2021-08-23T00:00:00"/>
    <s v="VOS &gt; Einsatz"/>
    <m/>
    <s v="VOS VEG-SCH MILD"/>
  </r>
  <r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keine Verarbeitung"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s v="keinen Abnehmer/Schälen"/>
    <s v="Div. Zipfel, Endstücke"/>
  </r>
  <r>
    <x v="2"/>
    <n v="2"/>
    <d v="2021-08-23T00:00:00"/>
    <x v="6"/>
    <s v="Diverses"/>
    <x v="2"/>
    <x v="6"/>
    <s v="-"/>
    <x v="1"/>
    <x v="0"/>
    <x v="0"/>
    <x v="0"/>
    <s v="0"/>
    <s v="BU4"/>
    <s v="Diverses"/>
    <n v="30"/>
    <s v="BU4"/>
    <s v="Diverses"/>
    <n v="2"/>
    <n v="30"/>
    <d v="2021-08-23T00:00:00"/>
    <m/>
    <m/>
    <s v="Diverses"/>
  </r>
  <r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m/>
    <m/>
    <s v="Diverses aus Abfüllung"/>
  </r>
  <r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m/>
    <m/>
    <s v="Diverses aus Abfüllung"/>
  </r>
  <r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  <s v="RWV"/>
    <s v="Rinde"/>
    <n v="44.7"/>
    <n v="22"/>
    <d v="2021-08-23T00:00:00"/>
    <s v="geschälte Rinde"/>
    <s v="keine Verwendung möglich"/>
    <s v="Rinde"/>
  </r>
  <r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etoure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"/>
    <m/>
    <s v="VOS VEG-SCH-WÜRZIG-VAKU"/>
  </r>
  <r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  <s v="RWV"/>
    <n v="29500498"/>
    <n v="46"/>
    <n v="22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  <s v="RWV"/>
    <n v="29500917"/>
    <n v="44"/>
    <n v="22"/>
    <d v="2021-08-25T00:00:00"/>
    <s v="geschälte Rinde"/>
    <s v="keine Verwendung möglich"/>
    <s v="VOS-ABS ENTSORGUNG"/>
  </r>
  <r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s v="Bodenabfall Abfüllung"/>
    <s v="Darm geplatzt"/>
    <s v="Würste 6700g Räucher na"/>
  </r>
  <r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  <s v="L1"/>
    <n v="49900002"/>
    <n v="450"/>
    <n v="22"/>
    <d v="2021-08-25T00:00:00"/>
    <s v="Fremdkörper"/>
    <s v="Schmutz"/>
    <s v="VOS VEG-SCH-WÜRZIG-VAKU"/>
  </r>
  <r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Fremdkörper"/>
    <s v="Schmutz"/>
    <s v="VOS VEG-SCH-WÜRZIG-VAKU"/>
  </r>
  <r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6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ausgefettet"/>
    <s v="ausgefettet"/>
    <s v="Räucher Blauschimmel"/>
  </r>
  <r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Ware konnte nicht vakuumiert werden, nicht genügend LA"/>
    <s v="Ware konnte nicht vakuumiert werden, nicht genügend LA"/>
    <s v="VOS SKZ AMMERLAND"/>
  </r>
  <r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keinen Verwendungszweck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s v="keinen Verwendungszweck"/>
    <s v="&lt;300kg/Monat"/>
    <s v="ABS HEUBLUM"/>
  </r>
  <r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keinen Verwendungszweck"/>
    <s v="&lt;300kg/Monat"/>
    <s v="ABS MEDI-KRÄUK"/>
  </r>
  <r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keinen Verwendungszweck"/>
    <s v="&lt;300kg/Monat"/>
    <s v="ABS PECO"/>
  </r>
  <r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s v="keinen Verwendungszweck"/>
    <s v="&lt;20kg/Monat"/>
    <s v="ABS BRIE"/>
  </r>
  <r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keinen Verwendungszweck"/>
    <s v="&lt;300kg/Monat"/>
    <s v="ABS ROVIN"/>
  </r>
  <r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s v="keinen Verwendungszweck"/>
    <s v="&lt;50kg/Monat"/>
    <s v="ABS TI-AD"/>
  </r>
  <r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keinen Verwendungszweck"/>
    <s v="&lt;300kg/Monat"/>
    <s v="ABS SCH-PAUL"/>
  </r>
  <r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s v="keinen Verwendungszweck"/>
    <s v="&lt;20kg/Monat"/>
    <s v="ABS APPEN"/>
  </r>
  <r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s v="keinen Verwendungszweck"/>
    <s v="&lt;50kg/Monat"/>
    <s v="ABS GOU HALAL"/>
  </r>
  <r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s v="keinen Verwendungszweck"/>
    <s v="&lt;50kg/Monat"/>
    <s v="ABS BIOLAND-RINGELB"/>
  </r>
  <r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keinen Verwendungszweck"/>
    <s v="&lt;300kg/Monat"/>
    <s v="ABS Whisky-Nuts"/>
  </r>
  <r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keinen Verwendungszweck"/>
    <s v="&lt;20kg/Monat"/>
    <s v="ABS AT-ROTWEIN"/>
  </r>
  <r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keinen Verwendungszweck"/>
    <s v="keinen Verwendungszweck"/>
    <s v="VOS WAL-THEKE"/>
  </r>
  <r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keinen Verwendungszweck"/>
    <s v="&lt;300kg/Monat"/>
    <s v="ABS KELLERGEIST"/>
  </r>
  <r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s v="keinen Verwendungszweck"/>
    <s v="&lt;300kg/Monat"/>
    <s v="ABS BRUSCHETTA"/>
  </r>
  <r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keinen Verwendungszweck"/>
    <s v="&lt;100kg/Monat"/>
    <s v="ABS ORANG-PESTO"/>
  </r>
  <r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keinen Verwendungszweck"/>
    <s v="&lt;1000kg/Monat"/>
    <s v="ABS OLD-AMSTERDAM"/>
  </r>
  <r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keinen Verwendungszweck"/>
    <s v="&lt;100kg/Monat"/>
    <s v="ABS CHILI-ROUVEEN"/>
  </r>
  <r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s v="Bodenabfall Abfüllung"/>
    <s v="Clip gerissen"/>
    <s v="Würste 9100g USA- Räuch"/>
  </r>
  <r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  <s v="RWV"/>
    <s v="RW Natriumarm Rinde"/>
    <n v="19"/>
    <n v="22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  <s v="RWV"/>
    <n v="49500056"/>
    <n v="47"/>
    <n v="12"/>
    <d v="2021-09-01T00:00:00"/>
    <s v="spezifischer Einsatz"/>
    <s v="nur bei bestimmten Produkten"/>
    <s v="ABS GOU-MI-VAKU"/>
  </r>
  <r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  <s v="RWV"/>
    <n v="49500056"/>
    <n v="106"/>
    <n v="12"/>
    <d v="2021-09-01T00:00:00"/>
    <s v="spezifischer Einsatz"/>
    <s v="nur bei bestimmten Produkten"/>
    <s v="ABS GOU-MI-VAKU"/>
  </r>
  <r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20"/>
    <n v="22"/>
    <d v="2021-09-01T00:00:00"/>
    <s v="geschälte Rinde"/>
    <s v="keine Verwendung möglich"/>
    <s v="RW Natrium"/>
  </r>
  <r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  <s v="L18"/>
    <n v="29500754"/>
    <n v="65"/>
    <n v="61"/>
    <d v="2021-09-02T00:00:00"/>
    <s v="keinen Verkauf, keinen Einsatz möglich"/>
    <s v="keinen Abnehmer/Schälen"/>
    <s v="ABS Bio Gouda 48%, mitt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s v="Bodenabfall Abfüllung"/>
    <s v="Schlaufe gerissen"/>
    <s v="Würste 9300g Räucher na"/>
  </r>
  <r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iss in Alufolie"/>
    <s v="Riss in Alufolie"/>
    <s v="TORT WAL 1,93KG JER DE"/>
  </r>
  <r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  <s v="RWV"/>
    <s v="Rächer Natrium"/>
    <n v="20"/>
    <n v="22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18"/>
    <n v="22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  <s v="RWV"/>
    <n v="23500062"/>
    <n v="47"/>
    <n v="22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  <s v="L33"/>
    <n v="29501032"/>
    <n v="30"/>
    <n v="22"/>
    <d v="2021-09-03T00:00:00"/>
    <s v="Fremdkörper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Verformung"/>
    <s v="Verformung"/>
    <s v="RW BERGK 9,1KG"/>
  </r>
  <r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  <s v="Abfüllung"/>
    <s v="Skinkeost 250g"/>
    <n v="11.4"/>
    <n v="22"/>
    <d v="2021-09-03T00:00:00"/>
    <s v="Fremdkörper"/>
    <s v="Metall"/>
    <s v="Skinkeost 250g"/>
  </r>
  <r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keinen Verwendungszweck"/>
    <s v="keinen Verwendungszweck"/>
    <s v="VOS Schwarzer Pfeffer R"/>
  </r>
  <r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s v="keinen Verwendungszweck"/>
    <s v="&lt;500kg/Monat"/>
    <s v="ABS MEDI-KRÄUK"/>
  </r>
  <r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keinen Verwendungszweck"/>
    <s v="&lt;300kg/Monat"/>
    <s v="ABS PECO"/>
  </r>
  <r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s v="keinen Verwendungszweck"/>
    <s v="&lt;300kg/Monat"/>
    <s v="ABS ROVIN"/>
  </r>
  <r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keinen Verwendungszweck"/>
    <s v="&lt;500kg/Monat"/>
    <s v="ABS Unser Blütenkäse"/>
  </r>
  <r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s v="keinen Verwendungszweck"/>
    <s v="&lt;500kg/Monat"/>
    <s v="ABS Unser Blütenkäse"/>
  </r>
  <r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keinen Verwendungszweck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s v="keinen Verwendungszweck"/>
    <s v="&lt;300kg/Monat"/>
    <s v="ABS Whisky-Nuts"/>
  </r>
  <r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keinen Verwendungszweck"/>
    <s v="&lt;20kg/Monat"/>
    <s v="ABS AT-ROTWEIN"/>
  </r>
  <r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s v="keinen Verwendungszweck"/>
    <s v="&lt;100kg/Monat"/>
    <s v="ABS ORANG-PESTO"/>
  </r>
  <r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  <s v="L33"/>
    <n v="29501032"/>
    <n v="36"/>
    <n v="22"/>
    <d v="2021-09-06T00:00:00"/>
    <s v="Fremdkörper"/>
    <s v="Schmutz"/>
    <s v="ABS CHED-ROT MIT ß-CARO"/>
  </r>
  <r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keinen Verwendungszweck"/>
    <s v="&lt;20kg/Monat"/>
    <s v="ABS SAINT ANDRÉ"/>
  </r>
  <r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s v="keinen Verwendungszweck"/>
    <s v="&lt;100kg/Monat"/>
    <s v="ABS CHILI-ROUVEEN"/>
  </r>
  <r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s v="keinen Verwendungszweck"/>
    <s v="&lt;50kg/Monat"/>
    <s v="ABS BRIE-PAP"/>
  </r>
  <r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s v="Bodenabfall Abfüllung"/>
    <s v="Clip gerissen"/>
    <s v="GRW NATUR 7,2KG"/>
  </r>
  <r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s v="Bodenabfall Abfüllung"/>
    <s v="Clip gerissen"/>
    <s v="GRW NATUR 7,2KG"/>
  </r>
  <r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s v="Bodenabfall Abfüllung"/>
    <s v="Clip gerissen"/>
    <s v="GRW NATUR 7,2KG"/>
  </r>
  <r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s v="Bodenabfall Abfüllung"/>
    <s v="Clip gerissen"/>
    <s v="GRW NATUR 7,2KG"/>
  </r>
  <r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s v="Bodenabfall Abfüllung"/>
    <s v="Darm geplatzt"/>
    <s v="RW NATUR 10,0KG AN"/>
  </r>
  <r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  <s v="Abfüllung"/>
    <n v="35000343"/>
    <n v="13.5"/>
    <n v="22"/>
    <d v="2021-09-06T00:00:00"/>
    <s v="keinen Verwendungszweck"/>
    <s v="keine weitere Verwendung"/>
    <s v="REZ CN-SHRIMPS DK ALDI"/>
  </r>
  <r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s v="keinen Verwendungszweck"/>
    <s v="&lt;500kg/Monat"/>
    <s v="ABS MEDI-KRÄUK"/>
  </r>
  <r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keinen Verwendungszweck"/>
    <s v="&lt;300kg/Monat"/>
    <s v="ABS ROVIN"/>
  </r>
  <r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keinen Verwendungszweck"/>
    <s v="&lt;500kg/Monat"/>
    <s v="ABS Unser Blütenkäse"/>
  </r>
  <r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s v="keinen Verwendungszweck"/>
    <s v="&lt;300kg/Monat"/>
    <s v="ABS GRÜN-PESTO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s v="keinen Verwendungszweck"/>
    <s v="&lt;300kg/Monat"/>
    <s v="ABS BRUSCHETTA"/>
  </r>
  <r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s v="keinen Verwendungszweck"/>
    <s v="&lt;100kg/Monat"/>
    <s v="ABS ORANG-PESTO"/>
  </r>
  <r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keinen Verwendungszweck"/>
    <s v="&lt;1000kg/Monat"/>
    <s v="ABS OLD-AMSTERDAM"/>
  </r>
  <r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s v="Bodenabfall Abfüllung"/>
    <s v="Darm geplatzt"/>
    <s v="RW CHILI 10,0KG AN"/>
  </r>
  <r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  <s v="RWV"/>
    <s v="Diverse Rinde"/>
    <n v="18"/>
    <n v="22"/>
    <d v="2021-09-07T00:00:00"/>
    <s v="geschälte Rinde"/>
    <s v="keine Verwendung möglich"/>
    <s v="Diverse Rinde"/>
  </r>
  <r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  <s v="L1"/>
    <n v="23000103"/>
    <n v="10"/>
    <n v="22"/>
    <d v="2021-09-08T00:00:00"/>
    <s v="Fremdkörper"/>
    <s v="Schmutz"/>
    <s v="Tilsiter 45% Fett i.Tr."/>
  </r>
  <r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keinen Verwendungszweck"/>
    <s v="&lt;100kg/Monat"/>
    <s v="ABS BLU-FOU"/>
  </r>
  <r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s v="keinen Verwendungszweck"/>
    <s v="&lt;100kg/Monat"/>
    <s v="ABS ZIEGENR"/>
  </r>
  <r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  <s v="RWV"/>
    <n v="29500917"/>
    <n v="12"/>
    <n v="22"/>
    <d v="2021-09-08T00:00:00"/>
    <s v="geschälte Rinde"/>
    <s v="keine Verwendung möglich"/>
    <s v="VOS-ABS ENTSORGUNG"/>
  </r>
  <r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  <s v="RWV"/>
    <n v="29500917"/>
    <n v="35"/>
    <n v="22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s v="keinen Verwendungszweck"/>
    <s v="&lt;20kg/Monat"/>
    <s v="ABS Crémeux"/>
  </r>
  <r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  <s v="L4"/>
    <n v="29501017"/>
    <n v="17"/>
    <n v="61"/>
    <d v="2021-09-08T00:00:00"/>
    <s v="keinen Verkauf, keinen Einsatz möglich"/>
    <s v="keinen Abnehmer/Schälen"/>
    <s v="ABS Pfeffer-Bruch"/>
  </r>
  <r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keinen Verwendungszweck"/>
    <s v="&lt;300kg/Monat"/>
    <s v="ABS CAMBOZOLA"/>
  </r>
  <r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s v="Bodenabfall Abfüllung"/>
    <s v="Darm geplatzt"/>
    <s v="GRW NATUR 7,2KG"/>
  </r>
  <r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s v="Bodenabfall Abfüllung"/>
    <s v="Darm geplatzt"/>
    <s v="RW JALA-NAT 9,3KG JER D"/>
  </r>
  <r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  <s v="L33"/>
    <n v="49500166"/>
    <n v="42"/>
    <n v="12"/>
    <d v="2021-09-08T00:00:00"/>
    <s v="spezifischer Einsatz"/>
    <s v="wurde nicht eingesetzt"/>
    <s v="ABS BUN-PF 50% L33 vaku"/>
  </r>
  <r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VOS &gt; Einsatz"/>
    <s v="VOS &gt; Einsatz"/>
    <s v="Div. Zipfel, Endstücke"/>
  </r>
  <r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s v="Bodenabfall Abfüllung"/>
    <s v="Schlaufe gerissen"/>
    <s v="Diverses aus Abfüllung"/>
  </r>
  <r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  <s v="WVP"/>
    <s v="Reste Zipfel"/>
    <n v="10"/>
    <n v="61"/>
    <d v="2021-09-08T00:00:00"/>
    <s v="Reste von Würste beim Köpfen"/>
    <s v="Reste von Würste beim Köpfen"/>
    <s v="Reste Zipfel"/>
  </r>
  <r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s v="Bodenabfall Abfüllung"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s v="keinen Verwendungszweck"/>
    <s v="&lt;500kg/Monat"/>
    <s v="ABS MEDI-KRÄUK"/>
  </r>
  <r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keinen Verwendungszweck"/>
    <s v="&lt;300kg/Monat"/>
    <s v="ABS PECO"/>
  </r>
  <r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s v="keinen Verwendungszweck"/>
    <s v="&lt;300kg/Monat"/>
    <s v="ABS ROVIN"/>
  </r>
  <r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keinen Verwendungszweck"/>
    <s v="&lt;20kg/Monat"/>
    <s v="ABS AT-ROTWEIN"/>
  </r>
  <r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"/>
    <m/>
    <s v="VOS VEG-SCH WÜRZIG"/>
  </r>
  <r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  <s v="RWV"/>
    <n v="29500917"/>
    <n v="22"/>
    <n v="22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  <s v="Abfüllung"/>
    <n v="49500173"/>
    <n v="13"/>
    <n v="22"/>
    <d v="2021-09-10T00:00:00"/>
    <s v="Fremdkörper"/>
    <s v="Schmutz"/>
    <s v="ABS BERGBAU-MAAS-VAKU"/>
  </r>
  <r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"/>
    <s v="-"/>
    <s v="VOS VEG-SCH-MILD-VAKU"/>
  </r>
  <r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"/>
    <s v="-"/>
    <s v="VOS VEG-SCH-WÜRZIG-VAKU"/>
  </r>
  <r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  <s v="Schmelze"/>
    <n v="23500290"/>
    <n v="72"/>
    <n v="22"/>
    <d v="2021-09-13T00:00:00"/>
    <s v="Fremdkörper"/>
    <s v="Metall"/>
    <s v="PFEF-RING WOLFEN LOCH-1"/>
  </r>
  <r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  <s v="L34"/>
    <n v="29500622"/>
    <n v="27.2"/>
    <n v="22"/>
    <d v="2021-09-13T00:00:00"/>
    <s v="MHD abgelaufen"/>
    <s v="Retoure"/>
    <s v="VOS GRW Natur 45% OGT"/>
  </r>
  <r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  <s v="RWV"/>
    <n v="29500917"/>
    <n v="11"/>
    <n v="22"/>
    <d v="2021-09-13T00:00:00"/>
    <s v="geschälte Rinde"/>
    <s v="keine Verwendung möglich"/>
    <s v="VOS-ABS ENTSORGUNG"/>
  </r>
  <r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  <s v="RWV"/>
    <n v="29500917"/>
    <n v="42"/>
    <n v="22"/>
    <d v="2021-09-13T00:00:00"/>
    <s v="geschälte Rinde"/>
    <s v="keine Verwendung möglich"/>
    <s v="VOS-ABS ENTSORGUNG"/>
  </r>
  <r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  <s v="RWV"/>
    <n v="29500917"/>
    <n v="45"/>
    <n v="22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  <s v="L33"/>
    <n v="29501032"/>
    <n v="36"/>
    <n v="22"/>
    <d v="2021-09-13T00:00:00"/>
    <s v="Fremdkörper"/>
    <s v="Schmutz"/>
    <s v="ABS CHED-ROT MIT ß-CARO"/>
  </r>
  <r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  <s v="L33"/>
    <n v="29501032"/>
    <n v="30"/>
    <n v="22"/>
    <d v="2021-09-13T00:00:00"/>
    <s v="Fremdkörper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  <s v="L1"/>
    <n v="29900003"/>
    <n v="54"/>
    <n v="61"/>
    <d v="2021-09-13T00:00:00"/>
    <s v="VOS &gt; Einsatz"/>
    <s v="-"/>
    <s v="VOS VEG-SCH WÜRZIG"/>
  </r>
  <r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m/>
    <s v="unterfüllt"/>
    <s v="Würste 6000g Räucher fü"/>
  </r>
  <r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s v="Bodenabfall Abfüllung"/>
    <s v="Darm geplatzt"/>
    <s v="GRW CHILI-NAT 7,2GK NEU"/>
  </r>
  <r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VOS &gt; Einsatz"/>
    <s v="VOS &gt; Einsatz"/>
    <s v="Div. Zipfel, Endstücke"/>
  </r>
  <r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VOS &gt; Einsatz"/>
    <s v="VOS &gt; Einsatz"/>
    <s v="Div. Zipfel, Endstücke"/>
  </r>
  <r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keinen Verwendungszweck"/>
    <s v="keinen Verwendungszweck"/>
    <s v="VOS Schwarzer Pfeffer R"/>
  </r>
  <r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keinen Verwendungszweck"/>
    <s v="keinen Verwendungszweck"/>
    <s v="VOS Schwarzer Pfeffer R"/>
  </r>
  <r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s v="keinen Verwendungszweck"/>
    <s v="&lt;300kg/Monat"/>
    <s v="ABS HEUBL"/>
  </r>
  <r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s v="keinen Verwendungszweck"/>
    <s v="&lt;50kg/Monat"/>
    <s v="ABS TI-AD"/>
  </r>
  <r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keinen Verwendungszweck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s v="keinen Verwendungszweck"/>
    <s v="&lt;300kg/Monat"/>
    <s v="ABS GRÜN-PESTO"/>
  </r>
  <r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s v="keinen Verwendungszweck"/>
    <s v="&lt;300kg/Monat"/>
    <s v="ABS Whisky-Nuts"/>
  </r>
  <r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keinen Verwendungszweck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s v="keinen Verwendungszweck"/>
    <s v="&lt;300kg/Monat"/>
    <s v="ABS BRUSCHETTA"/>
  </r>
  <r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s v="keinen Verwendungszweck"/>
    <s v="&lt;100kg/Monat"/>
    <s v="ABS ORANG-PESTO"/>
  </r>
  <r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s v="keinen Verwendungszweck"/>
    <s v="&lt;100kg/Monat"/>
    <s v="ABS ORANG-PESTO"/>
  </r>
  <r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s v="keinen Verwendungszweck"/>
    <s v="&lt;100kg/Monat"/>
    <s v="ABS ORANG-PESTO"/>
  </r>
  <r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keinen Verwendungszweck"/>
    <s v="&lt;20kg/Monat"/>
    <s v="ABS SAINT ANDRÉ"/>
  </r>
  <r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keinen Verwendungszweck"/>
    <s v="&lt;1000kg/Monat"/>
    <s v="ABS OLD-AMSTERDAM"/>
  </r>
  <r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Rest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  <s v="Abfüllung"/>
    <n v="23500351"/>
    <n v="25.4"/>
    <n v="22"/>
    <d v="2021-09-15T00:00:00"/>
    <s v="Keinen Einsatz"/>
    <s v="Keinen Einsatz"/>
    <s v="ZUB TOM-BAS 1KG"/>
  </r>
  <r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keinen Verwendungszweck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  <s v="Abfüllung"/>
    <n v="29500823"/>
    <n v="300"/>
    <n v="22"/>
    <d v="2021-09-15T00:00:00"/>
    <s v="Fremdkörper"/>
    <s v="Kunststoff"/>
    <s v="ABS Butterkäse 45% OGT"/>
  </r>
  <r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s v="keinen Verwendungszweck"/>
    <s v="&lt;300kg/Monat"/>
    <s v="ABS HEUBL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keinen Verwendungszweck"/>
    <s v="&lt;300kg/Monat"/>
    <s v="ABS PECO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keinen Verwendungszweck"/>
    <s v="&lt;300kg/Monat"/>
    <s v="ABS PECO"/>
  </r>
  <r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s v="keinen Verwendungszweck"/>
    <s v="&lt;300kg/Monat"/>
    <s v="ABS ROVIN"/>
  </r>
  <r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keinen Verwendungszweck"/>
    <s v="&lt;300kg/Monat"/>
    <s v="ABS SCH-PAUL"/>
  </r>
  <r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s v="keinen Verwendungszweck"/>
    <s v="&lt;500kg/Monat"/>
    <s v="ABS Unser Blütenkäse"/>
  </r>
  <r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s v="keinen Verwendungszweck"/>
    <s v="&lt;300kg/Monat"/>
    <s v="ABS GRÜN-PESTO"/>
  </r>
  <r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keinen Verwendungszweck"/>
    <s v="&lt;300kg/Monat"/>
    <s v="ABS GRÜN-PESTO"/>
  </r>
  <r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s v="keinen Verwendungszweck"/>
    <s v="&lt;20kg/Monat"/>
    <s v="ABS Crémeux"/>
  </r>
  <r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s v="keinen Verwendungszweck"/>
    <s v="&lt;300kg/Monat"/>
    <s v="ABS Whisky-Nuts"/>
  </r>
  <r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keinen Verwendungszweck"/>
    <s v="keinen Verwendungszweck"/>
    <s v="VOS WAL-THEKE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s v="keinen Verwendungszweck"/>
    <s v="&lt;300kg/Monat"/>
    <s v="ABS BRUSCHETTA"/>
  </r>
  <r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keinen Verwendungszweck"/>
    <s v="&lt;100kg/Monat"/>
    <s v="ABS ORANG-PESTO"/>
  </r>
  <r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keinen Verwendungszweck"/>
    <s v="&lt;1000kg/Monat"/>
    <s v="ABS OLD-AMSTERDAM"/>
  </r>
  <r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keinen Verwendungszweck"/>
    <s v="&lt;20kg/Monat"/>
    <s v="ABS MUNSTER"/>
  </r>
  <r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s v="keinen Verwendungszweck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s v="Bodenabfall Abfüllung"/>
    <s v="Schlaufe gerissen"/>
    <s v="Würste 6700g Räucher na"/>
  </r>
  <r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s v="Bodenabfall Abfüllung"/>
    <s v="Darm geplatzt"/>
    <s v="SKZ GOU 3,9KG WÜRSTE"/>
  </r>
  <r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zu heiß geräuchert"/>
    <s v="zu heiß geräuchert"/>
    <s v="SKZ 2,5LB"/>
  </r>
  <r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s v="Bodenabfall Abfüllung"/>
    <s v="aus der Hand gerutscht"/>
    <s v="GRW SCHI-NAT 7,2GK NEUE"/>
  </r>
  <r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s v="Bodenabfall Abfüllung"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9"/>
    <n v="22"/>
    <d v="2021-09-15T00:00:00"/>
    <s v="geschälte Rinde"/>
    <s v="keine Verwendung möglich"/>
    <s v="Div. Zipfel, Endstücke"/>
  </r>
  <r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5"/>
    <n v="22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keinen Verwendungszweck"/>
    <s v="&lt;300kg/Monat"/>
    <s v="ABS HEUBL"/>
  </r>
  <r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s v="keinen Verwendungszweck"/>
    <s v="&lt;500kg/Monat"/>
    <s v="ABS MEDI-KRÄUK"/>
  </r>
  <r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keinen Verwendungszweck"/>
    <s v="&lt;300kg/Monat"/>
    <s v="ABS SCH-PAUL"/>
  </r>
  <r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keinen Verwendungszweck"/>
    <s v="&lt;300kg/Monat"/>
    <s v="ABS SCH-PAUL"/>
  </r>
  <r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keinen Verwendungszweck"/>
    <s v="&lt;500kg/Monat"/>
    <s v="ABS Unser Blütenkäse"/>
  </r>
  <r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keinen Verwendungszweck"/>
    <s v="&lt;100kg/Monat"/>
    <s v="ABS ZIEGENR"/>
  </r>
  <r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keinen Verwendungszweck"/>
    <s v="&lt;1000kg/Monat"/>
    <s v="ABS OLD-AMSTERDAM"/>
  </r>
  <r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keinen Verwendungszweck"/>
    <s v="&lt;1000kg/Monat"/>
    <s v="ABS OLD-AMSTERDAM"/>
  </r>
  <r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s v="Bodenabfall Abfüllung"/>
    <s v="aus der Hand gerutscht"/>
    <s v="GRW NATUR 7,2KG"/>
  </r>
  <r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s v="Bodenabfall Abfüllung"/>
    <s v="Schlaufe gerissen"/>
    <s v="GRW CHILI-NAT 7,2GK NEU"/>
  </r>
  <r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s v="Bodenabfall Abfüllung"/>
    <s v="Clip gerissen"/>
    <s v="Diverses aus Abfüllung"/>
  </r>
  <r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  <s v="L1"/>
    <n v="29500776"/>
    <n v="13"/>
    <n v="12"/>
    <d v="2021-09-17T00:00:00"/>
    <s v="spezifischer Einsatz"/>
    <s v="unrelmäßige Produktion"/>
    <s v="ABS Cheddar rot"/>
  </r>
  <r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keinen Verwendungszweck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keinen Verwendungszweck"/>
    <s v="&lt;1000kg/Monat"/>
    <s v="ABS OLD-AMSTERDAM"/>
  </r>
  <r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s v="keinen Verwendungszweck"/>
    <s v="&lt;50kg/Monat"/>
    <s v="ABS BRIE-PAP"/>
  </r>
  <r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s v="keinen Verwendungszweck"/>
    <s v="&lt;50kg/Monat"/>
    <s v="ABS BRIE-PAP"/>
  </r>
  <r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s v="keinen Verwendungszweck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0"/>
    <n v="22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  <s v="WVP"/>
    <s v="Reste Zipfel"/>
    <n v="35"/>
    <n v="61"/>
    <d v="2021-09-17T00:00:00"/>
    <s v="Reste von Würste beim Köpfen"/>
    <s v="Reste von Würste beim Köpfen"/>
    <s v="Reste Zipfel"/>
  </r>
  <r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keinen Verwendungszweck"/>
    <s v="&lt;300kg/Monat"/>
    <s v="ABS PECO"/>
  </r>
  <r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  <s v="RWV"/>
    <n v="29500917"/>
    <n v="60"/>
    <n v="22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keinen Verwendungszweck"/>
    <s v="&lt;300kg/Monat"/>
    <s v="ABS BRUSCHETTA"/>
  </r>
  <r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  <s v="L33"/>
    <n v="29501032"/>
    <n v="30"/>
    <n v="22"/>
    <d v="2021-09-20T00:00:00"/>
    <s v="Fremdkörper"/>
    <s v="Schmutz"/>
    <s v="ABS CHED-ROT MIT ß-CARO"/>
  </r>
  <r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keinen Verwendungszweck"/>
    <s v="&lt;1000kg/Monat"/>
    <s v="ABS OLD-AMSTERDAM"/>
  </r>
  <r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  <s v="Abfüllung"/>
    <n v="32000066"/>
    <n v="45"/>
    <n v="22"/>
    <d v="2021-09-20T00:00:00"/>
    <s v="Fremdkörper"/>
    <s v="Metall"/>
    <s v="RW JALA-NAT 9,3KG JER D"/>
  </r>
  <r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  <s v="L33"/>
    <s v="Diverses"/>
    <n v="20.5"/>
    <n v="22"/>
    <d v="2021-09-20T00:00:00"/>
    <s v="Qualitätsprobleme"/>
    <s v="wurde nicht eingesetzt"/>
    <s v="Diverses"/>
  </r>
  <r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s v="Bodenabfall Abfüllung"/>
    <s v="Clip gerissen"/>
    <s v="Diverses aus Abfüllung"/>
  </r>
  <r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  <s v="WVP"/>
    <s v="Reste Zipfel"/>
    <n v="80"/>
    <n v="61"/>
    <d v="2021-09-20T00:00:00"/>
    <s v="Reste von Würste beim Köpfen"/>
    <s v="Reste von Würste beim Köpfen"/>
    <s v="Reste Zipfel"/>
  </r>
  <r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keinen Verwendungszweck"/>
    <s v="keinen Verwendungszweck"/>
    <s v="VOS Schwarzer Pfeffer R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s v="keinen Verwendungszweck"/>
    <s v="&lt;500kg/Monat"/>
    <s v="ABS MEDI-KRÄUK"/>
  </r>
  <r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keinen Verwendungszweck"/>
    <s v="&lt;300kg/Monat"/>
    <s v="ABS PECO"/>
  </r>
  <r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s v="keinen Verwendungszweck"/>
    <s v="&lt;300kg/Monat"/>
    <s v="ABS SCH-PAUL"/>
  </r>
  <r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  <s v="RWV"/>
    <n v="29500917"/>
    <n v="59"/>
    <n v="22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s v="keinen Verwendungszweck"/>
    <s v="&lt;300kg/Monat"/>
    <s v="ABS BRUSCHETTA"/>
  </r>
  <r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  <s v="Strudelline"/>
    <s v="Diverses"/>
    <n v="6.4"/>
    <n v="22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keinen Verwendungszweck"/>
    <s v="&lt;300kg/Monat"/>
    <s v="ABS PECO"/>
  </r>
  <r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keinen Verwendungszweck"/>
    <s v="&lt;300kg/Monat"/>
    <s v="ABS ROVIN"/>
  </r>
  <r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s v="keinen Verwendungszweck"/>
    <s v="&lt;500kg/Monat"/>
    <s v="ABS Unser Blütenkäse"/>
  </r>
  <r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s v="keinen Verwendungszweck"/>
    <s v="&lt;100kg/Monat"/>
    <s v="ABS ZIEGENR"/>
  </r>
  <r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  <s v="RWV"/>
    <n v="29500917"/>
    <n v="19"/>
    <n v="22"/>
    <d v="2021-09-22T00:00:00"/>
    <s v="geschälte Rinde"/>
    <s v="keine Verwendung möglich"/>
    <s v="VOS-ABS ENTSORGUNG"/>
  </r>
  <r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  <s v="RWV"/>
    <n v="29500917"/>
    <n v="39"/>
    <n v="22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keinen Verwendungszweck"/>
    <s v="&lt;1000kg/Monat"/>
    <s v="ABS OLD-AMSTERDAM"/>
  </r>
  <r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keinen Verwendungszweck"/>
    <s v="&lt;1000kg/Monat"/>
    <s v="ABS OLD-AMSTERDAM"/>
  </r>
  <r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"/>
    <m/>
    <s v="VOS VEG-SCH MILD"/>
  </r>
  <r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s v="Bodenabfall Abfüllung"/>
    <s v="Clip gerissen"/>
    <s v="Würste 9300g Räucher na"/>
  </r>
  <r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s v="Bodenabfall Abfüllung"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  <s v="Strudelline"/>
    <s v="Diverses"/>
    <n v="12"/>
    <n v="22"/>
    <d v="2021-09-22T00:00:00"/>
    <s v="Rohware zu weich"/>
    <s v="-"/>
    <s v="Diverses"/>
  </r>
  <r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  <s v="Schmelze"/>
    <s v="Diverses aus Schmelze"/>
    <n v="19.5"/>
    <n v="22"/>
    <d v="2021-09-22T00:00:00"/>
    <s v="Fremdkörper"/>
    <s v="Interleaver im Produkt von L34"/>
    <s v="Diverses aus Schmelze"/>
  </r>
  <r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keine Verarbeitung"/>
    <s v="Keinen Einsatz"/>
    <s v="Diverses Schimmel BU4"/>
  </r>
  <r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  <s v="Abfüllung"/>
    <s v="Schinken Stange"/>
    <n v="8"/>
    <n v="12"/>
    <d v="2021-09-22T00:00:00"/>
    <s v="Rest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  <s v="L21"/>
    <n v="29500886"/>
    <n v="28"/>
    <n v="61"/>
    <d v="2021-09-23T00:00:00"/>
    <s v="keinen Verwendungszweck"/>
    <s v="&lt;500kg/Monat"/>
    <s v="ABS MEDI-KRÄUK"/>
  </r>
  <r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  <s v="RWV"/>
    <n v="29500917"/>
    <n v="32"/>
    <n v="22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  <s v="L21"/>
    <n v="29501009"/>
    <n v="9"/>
    <n v="61"/>
    <d v="2021-09-23T00:00:00"/>
    <s v="keinen Verwendungszweck"/>
    <s v="&lt;300kg/Monat"/>
    <s v="ABS Whisky-Nuts"/>
  </r>
  <r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  <s v="L21"/>
    <n v="29501029"/>
    <n v="36"/>
    <n v="61"/>
    <d v="2021-09-23T00:00:00"/>
    <s v="keinen Verwendungszweck"/>
    <s v="&lt;300kg/Monat"/>
    <s v="ABS BRUSCHETTA"/>
  </r>
  <r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s v="Bodenabfall Abfüllung"/>
    <s v="Darm geplatzt"/>
    <s v="Würste 9300g Räucher na"/>
  </r>
  <r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s v="Bodenabfall Abfüllung"/>
    <s v="aus der Hand gerutscht"/>
    <s v="Diverses aus Abfüllung"/>
  </r>
  <r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  <s v="RWV"/>
    <n v="29500917"/>
    <n v="27"/>
    <n v="22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s v="Bodenabfall Abfüllung"/>
    <s v="Clip gerissen"/>
    <s v="Würste 9300g Räucher na"/>
  </r>
  <r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s v="Bodenabfall Abfüllung"/>
    <s v="Clip gerissen"/>
    <s v="GRW NATUR 7,2KG"/>
  </r>
  <r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  <s v="RWV"/>
    <n v="29500917"/>
    <n v="28"/>
    <n v="22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s v="Bodenabfall Abfüllung"/>
    <s v="Darm geplatzt"/>
    <s v="GRW CHILI-NAT 7,2GK NEU"/>
  </r>
  <r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  <s v="L1"/>
    <s v="ABS Tilster"/>
    <n v="120"/>
    <n v="22"/>
    <d v="2021-09-27T00:00:00"/>
    <s v="Fremdkörper"/>
    <s v="Kunststoff"/>
    <s v="ABS Tilster"/>
  </r>
  <r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80"/>
    <n v="61"/>
    <d v="2021-09-27T00:00:00"/>
    <s v="Reste von Würste beim Köpfen"/>
    <s v="Reste von Würste beim Köpfen"/>
    <s v="Reste Zipfel"/>
  </r>
  <r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keinen Verwendungszweck"/>
    <s v="keinen Verwendungszweck"/>
    <s v="VOS Schwarzer Pfeffer R"/>
  </r>
  <r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keinen Verwendungszweck"/>
    <s v="keinen Verwendungszweck"/>
    <s v="VOS Schwarzer Pfeffer R"/>
  </r>
  <r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keinen Verwendungszweck"/>
    <s v="&lt;500kg/Monat"/>
    <s v="ABS MEDI-KRÄUK"/>
  </r>
  <r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keinen Verwendungszweck"/>
    <s v="&lt;300kg/Monat"/>
    <s v="ABS PECO"/>
  </r>
  <r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s v="keinen Verwendungszweck"/>
    <s v="&lt;20kg/Monat"/>
    <s v="ABS BRIE"/>
  </r>
  <r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s v="keinen Verwendungszweck"/>
    <s v="&lt;300kg/Monat"/>
    <s v="ABS ROVIN"/>
  </r>
  <r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s v="keinen Verwendungszweck"/>
    <s v="&lt;300kg/Monat"/>
    <s v="ABS ROVIN"/>
  </r>
  <r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s v="keinen Verwendungszweck"/>
    <s v="&lt;300kg/Monat"/>
    <s v="ABS SCH-PAUL"/>
  </r>
  <r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s v="keinen Verwendungszweck"/>
    <s v="&lt;500kg/Monat"/>
    <s v="ABS Unser Blütenkäse"/>
  </r>
  <r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  <s v="RWV"/>
    <n v="29500917"/>
    <n v="84"/>
    <n v="22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keinen Verwendungszweck"/>
    <s v="&lt;300kg/Monat"/>
    <s v="ABS GRÜN-PESTO"/>
  </r>
  <r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s v="keinen Verwendungszweck"/>
    <s v="&lt;300kg/Monat"/>
    <s v="ABS Whisky-Nuts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keinen Verwendungszweck"/>
    <s v="&lt;300kg/Monat"/>
    <s v="ABS CAMBOZOLA"/>
  </r>
  <r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keinen Verwendungszweck"/>
    <s v="&lt;300kg/Monat"/>
    <s v="ABS KELLERGEIST"/>
  </r>
  <r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s v="keinen Verwendungszweck"/>
    <s v="&lt;300kg/Monat"/>
    <s v="ABS BRUSCHETTA"/>
  </r>
  <r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s v="keinen Verwendungszweck"/>
    <s v="&lt;300kg/Monat"/>
    <s v="ABS BRUSCHETTA"/>
  </r>
  <r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s v="keinen Verwendungszweck"/>
    <s v="&lt;100kg/Monat"/>
    <s v="ABS ORANG-PESTO"/>
  </r>
  <r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keinen Verwendungszweck"/>
    <s v="&lt;1000kg/Monat"/>
    <s v="ABS OLD-AMSTERDAM"/>
  </r>
  <r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keinen Verwendungszweck"/>
    <s v="&lt;1000kg/Monat"/>
    <s v="ABS OLD-AMSTERDAM"/>
  </r>
  <r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keinen Verwendungszweck"/>
    <s v="&lt;50kg/Monat"/>
    <s v="ABS BRIE-PAP"/>
  </r>
  <r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"/>
    <m/>
    <s v="VOS VEG-SCH WÜRZIG"/>
  </r>
  <r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s v="Bodenabfall Abfüllung"/>
    <s v="Clip gerissen"/>
    <s v="GRW SCHI-NAT 7,2GK NEUE"/>
  </r>
  <r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  <s v="RWV"/>
    <s v="Diverse Rinde"/>
    <n v="54"/>
    <n v="22"/>
    <d v="2021-09-28T00:00:00"/>
    <s v="geschälte Rinde"/>
    <s v="keine Verwendung möglich"/>
    <s v="Diverse Rinde"/>
  </r>
  <r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  <s v="Bu3"/>
    <n v="29500529"/>
    <n v="283"/>
    <n v="12"/>
    <d v="2021-09-29T00:00:00"/>
    <s v="spezifischer EInsatz"/>
    <s v="wenig Verwendung"/>
    <s v="VOS Adler Schinkenräuch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  <s v="Schmelze"/>
    <n v="29500539"/>
    <n v="22"/>
    <n v="12"/>
    <d v="2021-09-29T00:00:00"/>
    <s v="VOS &gt; Einsatz"/>
    <m/>
    <s v="VOS SKZ Mozzarella 40%"/>
  </r>
  <r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  <s v="Bu3"/>
    <n v="29500620"/>
    <n v="242"/>
    <n v="12"/>
    <d v="2021-09-29T00:00:00"/>
    <s v="spezifischer EInsatz"/>
    <s v="wenig Verwendun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  <s v="L31"/>
    <n v="29500823"/>
    <n v="41.4"/>
    <n v="22"/>
    <d v="2021-09-29T00:00:00"/>
    <s v="Fremdkörper"/>
    <s v="Schmutz"/>
    <s v="ABS Butterkäse 45% OGT"/>
  </r>
  <r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keinen Verwendungszweck"/>
    <s v="&lt;300kg/Monat"/>
    <s v="ABS HEUBL"/>
  </r>
  <r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keinen Verwendungszweck"/>
    <s v="&lt;300kg/Monat"/>
    <s v="ABS PECO"/>
  </r>
  <r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s v="keinen Verwendungszweck"/>
    <s v="&lt;500kg/Monat"/>
    <s v="ABS Unser Blütenkäse"/>
  </r>
  <r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keinen Verwendungszweck"/>
    <s v="&lt;100kg/Monat"/>
    <s v="ABS ZIEGENR"/>
  </r>
  <r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  <s v="RWV"/>
    <n v="29500917"/>
    <n v="71"/>
    <n v="22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s v="keinen Verwendungszweck"/>
    <s v="&lt;300kg/Monat"/>
    <s v="ABS Whisky-Nuts"/>
  </r>
  <r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keinen Verwendungszweck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s v="Bodenabfall Abfüllung"/>
    <s v="Schlaufe gerissen"/>
    <s v="GRW NATUR 7,2KG"/>
  </r>
  <r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s v="Bodenabfall Abfüllung"/>
    <m/>
    <s v="ganze Wurst gourme natur"/>
  </r>
  <r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s v="Bodenabfall Abfüllung"/>
    <m/>
    <s v="ganze Wurst gourme natur"/>
  </r>
  <r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s v="Bodenabfall Abfüllung"/>
    <m/>
    <s v="ganze Wurst Schinken"/>
  </r>
  <r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  <s v="Schmelze"/>
    <n v="29500816"/>
    <n v="22"/>
    <n v="22"/>
    <d v="2021-09-30T00:00:00"/>
    <s v="Grund unbekannt"/>
    <s v="guter Zustand"/>
    <s v="ABS Gouda 48% OGT"/>
  </r>
  <r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s v="keinen Verwendungszweck"/>
    <s v="&lt;500kg/Monat"/>
    <s v="ABS MEDI-KRÄUK"/>
  </r>
  <r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  <s v="RWV"/>
    <n v="29500917"/>
    <n v="44"/>
    <n v="22"/>
    <d v="2021-09-30T00:00:00"/>
    <s v="geschälte Rinde"/>
    <s v="keine Verwendung möglich"/>
    <s v="VOS-ABS ENTSORGUNG"/>
  </r>
  <r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  <s v="RWV"/>
    <n v="29500917"/>
    <n v="46"/>
    <n v="22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  <s v="RWV"/>
    <n v="29501021"/>
    <n v="25"/>
    <n v="12"/>
    <d v="2021-09-30T00:00:00"/>
    <s v="VOS &gt; Einsatz"/>
    <s v="MHD abgelaufen"/>
    <s v="VOS URW NATUR AMM CO RE"/>
  </r>
  <r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s v="keinen Verwendungszweck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"/>
    <m/>
    <s v="VOS VEG-SCH WÜRZIG"/>
  </r>
  <r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  <s v="Schmelze"/>
    <n v="49500034"/>
    <n v="16"/>
    <n v="22"/>
    <d v="2021-09-30T00:00:00"/>
    <s v="Grund unbekannt"/>
    <s v="Luftzieher, aber trotzdem guter Zustand"/>
    <s v="ABS GOU VAKU-OGT"/>
  </r>
  <r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18"/>
    <n v="12"/>
    <d v="2021-09-30T00:00:00"/>
    <s v="-"/>
    <s v="-"/>
    <s v="Cheddar Matured"/>
  </r>
  <r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304"/>
    <n v="12"/>
    <d v="2021-09-30T00:00:00"/>
    <s v="-"/>
    <s v="-"/>
    <s v="Cheddar Matured"/>
  </r>
  <r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s v="Bodenabfall Abfüllung"/>
    <m/>
    <s v="ganze Wurst Schinken"/>
  </r>
  <r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6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18"/>
    <n v="61"/>
    <d v="2021-09-30T00:00:00"/>
    <s v="Reste von Würste beim Köpfen"/>
    <s v="Reste von Würste beim Köpfen"/>
    <s v="Reste Zipfel"/>
  </r>
  <r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s v="Bodenabfall Abfüllung"/>
    <m/>
    <s v="ganze Wurst BDK"/>
  </r>
  <r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s v="Bodenabfall Abfüllung"/>
    <m/>
    <s v="ganze Wurst Räucher"/>
  </r>
  <r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4T00:00:00"/>
    <s v="geschälte Rinde"/>
    <s v="-"/>
    <s v="VOS-ABS ENTSORGUNG"/>
  </r>
  <r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  <s v="RWV"/>
    <n v="29500917"/>
    <n v="62"/>
    <n v="22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spezifischer Einsatz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  <s v="L33"/>
    <n v="29501032"/>
    <n v="29"/>
    <n v="22"/>
    <d v="2021-10-04T00:00:00"/>
    <s v="Fremdkörper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8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  <s v="Abfüllung"/>
    <s v="Diverses"/>
    <n v="20"/>
    <n v="31"/>
    <d v="2021-10-04T00:00:00"/>
    <s v="Bodenabfall Abfüllung"/>
    <s v="-"/>
    <s v="Diverses"/>
  </r>
  <r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  <s v="L16"/>
    <s v="Diverses"/>
    <n v="65"/>
    <n v="12"/>
    <d v="2021-10-04T00:00:00"/>
    <m/>
    <s v="-"/>
    <s v="Diverses"/>
  </r>
  <r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  <s v="WVP"/>
    <s v="Reste Zipfel"/>
    <n v="8"/>
    <n v="61"/>
    <d v="2021-10-04T00:00:00"/>
    <s v="Reste von Würste beim Köpfen"/>
    <s v="-"/>
    <s v="Reste Zipfel"/>
  </r>
  <r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22"/>
    <s v="RWV"/>
    <s v="RW"/>
    <n v="21"/>
    <n v="22"/>
    <d v="2021-10-04T00:00:00"/>
    <s v="geschälte Rinde"/>
    <s v="-"/>
    <s v="RW"/>
  </r>
  <r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6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  <s v="RWV"/>
    <n v="29500917"/>
    <n v="49"/>
    <n v="22"/>
    <d v="2021-10-05T00:00:00"/>
    <s v="geschälte Rinde"/>
    <s v="-"/>
    <s v="VOS-ABS ENTSORGUNG"/>
  </r>
  <r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  <s v="RWV"/>
    <n v="29500917"/>
    <n v="61"/>
    <n v="22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  <s v="BU4"/>
    <n v="49500196"/>
    <n v="325"/>
    <n v="12"/>
    <d v="2021-10-05T00:00:00"/>
    <s v="VOS &gt; Einsatz"/>
    <s v="-"/>
    <s v="ABS BLU-FOU-VAKU"/>
  </r>
  <r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s v="Bodenabfall Abfüllung"/>
    <m/>
    <s v="ganze Wurst Gourme Kräuter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s v="Bodenabfall Abfüllung"/>
    <m/>
    <s v="ganze Wurst Gourme Paprika"/>
  </r>
  <r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  <s v="Schmelze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  <s v="BU3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  <s v="RWV"/>
    <n v="29500917"/>
    <n v="21"/>
    <n v="22"/>
    <d v="2021-10-06T00:00:00"/>
    <s v="geschälte Rinde"/>
    <s v="-"/>
    <s v="VOS-ABS ENTSORGUNG"/>
  </r>
  <r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  <s v="RWV"/>
    <n v="29500917"/>
    <n v="13"/>
    <n v="22"/>
    <d v="2021-10-06T00:00:00"/>
    <s v="geschälte Rinde"/>
    <s v="-"/>
    <s v="VOS-ABS ENTSORGUNG"/>
  </r>
  <r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  <s v="RWV"/>
    <n v="29500917"/>
    <n v="6"/>
    <n v="22"/>
    <d v="2021-10-06T00:00:00"/>
    <s v="geschälte Rinde"/>
    <s v="-"/>
    <s v="VOS-ABS ENTSORGUNG"/>
  </r>
  <r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  <s v="RWV"/>
    <n v="29500917"/>
    <n v="25"/>
    <n v="22"/>
    <d v="2021-10-06T00:00:00"/>
    <s v="geschälte Rinde"/>
    <s v="-"/>
    <s v="VOS-ABS ENTSORGUNG"/>
  </r>
  <r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  <s v="Schmelze"/>
    <n v="49500171"/>
    <n v="130"/>
    <n v="12"/>
    <d v="2021-10-06T00:00:00"/>
    <s v="spezifischer Einsatz"/>
    <s v="-"/>
    <s v="VOS RW-NATUR-STAUBK-GES"/>
  </r>
  <r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8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s v="Bodenabfall Abfüllung"/>
    <m/>
    <s v="ganze Wurst Gourme Schinken"/>
  </r>
  <r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s v="Bodenabfall Abfüllung"/>
    <m/>
    <s v="ganze Wurst Gourmet Schinken"/>
  </r>
  <r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s v="Bodenabfall Abfüllung"/>
    <m/>
    <s v="ganze Wurst NA Extra"/>
  </r>
  <r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s v="Bodenabfall Abfüllung"/>
    <s v="Clip gerissen"/>
    <s v="GRW SCHI-NAT 7,2GK NEUE"/>
  </r>
  <r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8T00:00:00"/>
    <s v="geschälte Rinde"/>
    <s v="-"/>
    <s v="VOS-ABS ENTSORGUNG"/>
  </r>
  <r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  <s v="L33"/>
    <n v="29501032"/>
    <n v="55"/>
    <n v="22"/>
    <d v="2021-10-08T00:00:00"/>
    <s v="Fremdkörper"/>
    <s v="Schmutz"/>
    <s v="ABS CHED-ROT MIT ß-CARO"/>
  </r>
  <r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  <s v="RWV"/>
    <n v="29600003"/>
    <n v="130"/>
    <n v="12"/>
    <d v="2021-10-08T00:00:00"/>
    <m/>
    <m/>
    <s v="ABS 45-48% OGT"/>
  </r>
  <r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8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4"/>
    <s v="-"/>
    <x v="7"/>
    <x v="0"/>
    <x v="0"/>
    <x v="0"/>
    <s v="0"/>
    <s v="RWV"/>
    <s v="Rinde"/>
    <n v="60"/>
    <s v="RWV"/>
    <s v="Rinde"/>
    <n v="80"/>
    <n v="60"/>
    <d v="2021-10-08T00:00:00"/>
    <s v="-"/>
    <s v="-"/>
    <s v="Rinde"/>
  </r>
  <r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6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  <s v="BU3"/>
    <n v="29500719"/>
    <n v="292"/>
    <n v="42"/>
    <d v="2021-10-11T00:00:00"/>
    <m/>
    <s v="Reklamation erhalten"/>
    <s v="ABS Havarti Natur 55%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  <s v="BU4"/>
    <n v="29500893"/>
    <n v="102"/>
    <n v="12"/>
    <d v="2021-10-11T00:00:00"/>
    <s v="zu wenig Menge für LKW"/>
    <m/>
    <s v="ABS REBLOCH"/>
  </r>
  <r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  <s v="BU4"/>
    <n v="29500894"/>
    <n v="452"/>
    <n v="12"/>
    <d v="2021-10-11T00:00:00"/>
    <s v="zu wenig Menge für LKW"/>
    <m/>
    <s v="ABS BACK-BLÜT"/>
  </r>
  <r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  <s v="BU4"/>
    <n v="29501049"/>
    <n v="424"/>
    <n v="12"/>
    <d v="2021-10-11T00:00:00"/>
    <s v="zu wenig Menge für LKW"/>
    <m/>
    <s v="ABS GOU-ROYAL"/>
  </r>
  <r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  <s v="BU4"/>
    <n v="49500192"/>
    <n v="246"/>
    <n v="12"/>
    <d v="2021-10-11T00:00:00"/>
    <s v="zu wenig Menge für LKW"/>
    <m/>
    <s v="ABS JARLSBERG-VAKU"/>
  </r>
  <r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  <s v="Schmelze"/>
    <s v="Diverse Nüsse"/>
    <n v="136"/>
    <n v="63"/>
    <d v="2021-10-11T00:00:00"/>
    <s v="weniger Produktion als geplant"/>
    <m/>
    <s v="Diverse Nüsse"/>
  </r>
  <r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6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  <s v="BU3"/>
    <s v="ganze Wurst"/>
    <n v="20"/>
    <n v="32"/>
    <d v="2021-10-11T00:00:00"/>
    <s v="Bodenabfall Abfüllung"/>
    <m/>
    <s v="ganze Wurst"/>
  </r>
  <r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s v="Bodenabfall Abfüllung"/>
    <m/>
    <s v="ganze Wurst Gourme Natur"/>
  </r>
  <r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s v="Bodenabfall Abfüllung"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  <s v="bu3"/>
    <n v="29500606"/>
    <n v="424"/>
    <n v="12"/>
    <d v="2021-10-12T00:00:00"/>
    <s v="spezifischer Einsatz"/>
    <m/>
    <s v="VOS Würste Jalapeno nat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  <s v="bu3"/>
    <n v="29500734"/>
    <n v="30"/>
    <n v="12"/>
    <d v="2021-10-12T00:00:00"/>
    <s v="spezifischer Einsatz"/>
    <s v="nur für Vorschmelzwürste"/>
    <s v="ABS Havarti Natur 30%"/>
  </r>
  <r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  <s v="RWV"/>
    <n v="29500917"/>
    <n v="39"/>
    <n v="60"/>
    <d v="2021-10-12T00:00:00"/>
    <s v="Rinde Maasdamer"/>
    <m/>
    <s v="VOS-ABS ENTSORGUNG"/>
  </r>
  <r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  <s v="RWV"/>
    <n v="29500917"/>
    <n v="17"/>
    <n v="60"/>
    <d v="2021-10-12T00:00:00"/>
    <m/>
    <s v="mehr VOS als Rework"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  <s v="BU3"/>
    <n v="29500967"/>
    <n v="20"/>
    <n v="12"/>
    <d v="2021-10-12T00:00:00"/>
    <m/>
    <s v="Endstücke"/>
    <s v="ABS BERGK BERGLANDMILCH"/>
  </r>
  <r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"/>
    <m/>
    <s v="VOS VEG-SCH MILD"/>
  </r>
  <r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"/>
    <m/>
    <s v="VOS VEG-SCH WÜRZIG"/>
  </r>
  <r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"/>
    <m/>
    <s v="VOS VEG-SCH-MILD-VAKU"/>
  </r>
  <r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"/>
    <m/>
    <s v="VOS VEG-SCH-WÜRZIG-VAKU"/>
  </r>
  <r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Abnehmer ist kurzfristig abgesprungen"/>
    <s v="-"/>
    <s v="Abschnitte Landkäse Ber"/>
  </r>
  <r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  <s v="bu3"/>
    <s v="Vorschmelz Diverses"/>
    <n v="333"/>
    <n v="12"/>
    <d v="2021-10-12T00:00:00"/>
    <m/>
    <s v="mehr VOS als Rework"/>
    <s v="Vorschmelz Diverses"/>
  </r>
  <r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s v="Bodenabfall Abfüllung"/>
    <m/>
    <s v="Konzentrat in Würsten 1"/>
  </r>
  <r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  <s v="WVP"/>
    <n v="29500490"/>
    <n v="20"/>
    <n v="12"/>
    <d v="2021-10-13T00:00:00"/>
    <m/>
    <m/>
    <s v="VOS Räucher Schinken"/>
  </r>
  <r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s v="Bodenabfall Abfüllung"/>
    <m/>
    <s v="Würste 9300g Räucher na"/>
  </r>
  <r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  <s v="Abfüllung"/>
    <n v="32000036"/>
    <n v="24"/>
    <n v="31"/>
    <d v="2021-10-13T00:00:00"/>
    <s v="Bodenabfall Abfüllung"/>
    <m/>
    <s v="Würste 8400g Schinkenrä"/>
  </r>
  <r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  <s v="Abfüllung"/>
    <n v="32000049"/>
    <n v="200"/>
    <n v="31"/>
    <d v="2021-10-13T00:00:00"/>
    <s v="Bodenabfall Abfüllung"/>
    <m/>
    <s v="GRW NATUR 7,2KG"/>
  </r>
  <r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  <s v="Abfüllung"/>
    <n v="32000106"/>
    <n v="50"/>
    <n v="31"/>
    <d v="2021-10-13T00:00:00"/>
    <s v="Bodenabfall Abfüllung"/>
    <m/>
    <s v="GRW SCHI-NAT 7,2GK NEUE"/>
  </r>
  <r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s v="Bodenabfall Abfüllung"/>
    <m/>
    <s v="GRW SCHI-NAT 7,2GK NEUE"/>
  </r>
  <r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  <s v="bu3"/>
    <n v="49500166"/>
    <n v="211"/>
    <n v="12"/>
    <d v="2021-10-13T00:00:00"/>
    <s v="spezifischer Einsatz"/>
    <m/>
    <s v="ABS BUN-PF 50% L33 vaku"/>
  </r>
  <r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  <s v="bu3"/>
    <n v="49500166"/>
    <n v="495"/>
    <n v="12"/>
    <d v="2021-10-13T00:00:00"/>
    <s v="spezifischer Einsatz"/>
    <m/>
    <s v="ABS BUN-PF 50% L33 vaku"/>
  </r>
  <r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  <s v="RWV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  <s v="BU2"/>
    <s v="Diverses"/>
    <n v="125"/>
    <n v="11"/>
    <d v="2021-10-13T00:00:00"/>
    <m/>
    <m/>
    <s v="Diverses"/>
  </r>
  <r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6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  <s v="RWV"/>
    <n v="23000020"/>
    <n v="60"/>
    <n v="12"/>
    <d v="2021-10-14T00:00:00"/>
    <m/>
    <m/>
    <s v="Cheddar jung 50% F. i.T"/>
  </r>
  <r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  <s v="L18"/>
    <n v="29500594"/>
    <n v="136"/>
    <n v="61"/>
    <d v="2021-10-14T00:00:00"/>
    <m/>
    <m/>
    <s v="VOS Früchte Blöcke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  <s v="Abfüllung"/>
    <n v="29500605"/>
    <n v="9"/>
    <n v="12"/>
    <d v="2021-10-14T00:00:00"/>
    <s v="VOS &gt; Einsatz"/>
    <m/>
    <s v="VOS SKZ Camembert für W"/>
  </r>
  <r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  <s v="RWV"/>
    <n v="29500917"/>
    <n v="23"/>
    <n v="60"/>
    <d v="2021-10-14T00:00:00"/>
    <s v="Rinde Natriumarm"/>
    <m/>
    <s v="VOS-ABS ENTSORGUNG"/>
  </r>
  <r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  <s v="RWV"/>
    <n v="29501021"/>
    <n v="25"/>
    <n v="12"/>
    <d v="2021-10-14T00:00:00"/>
    <s v="VOS &gt; Einsatz"/>
    <m/>
    <s v="VOS URW NATUR AMM CO RE"/>
  </r>
  <r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6"/>
    <s v="-"/>
    <x v="2"/>
    <x v="6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6"/>
    <s v="-"/>
    <x v="3"/>
    <x v="8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3"/>
    <x v="44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  <s v="BU2"/>
    <s v="verschiedene Fertigware"/>
    <n v="85"/>
    <n v="12"/>
    <d v="2021-10-14T00:00:00"/>
    <s v="Luftzieher"/>
    <m/>
    <s v="verschiedene Fertigware"/>
  </r>
  <r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  <s v="BU3"/>
    <n v="23000206"/>
    <n v="105"/>
    <n v="12"/>
    <d v="2021-10-15T00:00:00"/>
    <m/>
    <m/>
    <s v="Bergkäse 45% Fett i. Tr"/>
  </r>
  <r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  <s v="BU3"/>
    <n v="29500817"/>
    <n v="90"/>
    <n v="12"/>
    <d v="2021-10-15T00:00:00"/>
    <m/>
    <m/>
    <s v="ABS Edamer 40% OGT"/>
  </r>
  <r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  <n v="3020"/>
    <n v="32000068"/>
    <n v="39"/>
    <n v="32"/>
    <d v="2021-10-15T00:00:00"/>
    <s v="Bodenabfall Abfüllung"/>
    <m/>
    <s v="RW SCHI 10,0KG AN"/>
  </r>
  <r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  <s v="RWV"/>
    <n v="49500190"/>
    <n v="164"/>
    <n v="12"/>
    <d v="2021-10-15T00:00:00"/>
    <m/>
    <m/>
    <s v="ABS ALL-EMM-VAKU"/>
  </r>
  <r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"/>
    <m/>
    <s v="VOS VEG-SCH-WÜRZIG-VAKU"/>
  </r>
  <r>
    <x v="0"/>
    <n v="4.5"/>
    <d v="2021-10-15T00:00:00"/>
    <x v="16"/>
    <s v="-"/>
    <x v="2"/>
    <x v="6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6"/>
    <s v="-"/>
    <x v="2"/>
    <x v="6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6"/>
    <s v="-"/>
    <x v="2"/>
    <x v="6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6"/>
    <s v="-"/>
    <x v="2"/>
    <x v="6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6"/>
    <s v="-"/>
    <x v="2"/>
    <x v="6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6"/>
    <s v="-"/>
    <x v="3"/>
    <x v="8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3"/>
    <x v="8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  <s v="BU3"/>
    <n v="23500285"/>
    <n v="117"/>
    <n v="12"/>
    <d v="2021-10-18T00:00:00"/>
    <s v="Maschinenausfälle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  <s v="L33"/>
    <n v="29501032"/>
    <n v="28"/>
    <n v="22"/>
    <d v="2021-10-18T00:00:00"/>
    <s v="Fremdkörper"/>
    <s v="Schmutz"/>
    <s v="ABS CHED-ROT MIT ß-CARO"/>
  </r>
  <r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  <s v="BU3"/>
    <n v="49500143"/>
    <n v="292"/>
    <n v="12"/>
    <d v="2021-10-18T00:00:00"/>
    <m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6"/>
    <s v="-"/>
    <x v="2"/>
    <x v="6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6"/>
    <s v="-"/>
    <x v="0"/>
    <x v="0"/>
    <s v="-"/>
    <x v="9"/>
    <x v="0"/>
    <x v="0"/>
    <x v="0"/>
    <s v="0"/>
    <s v="Abfüllung"/>
    <s v="-"/>
    <n v="12"/>
    <s v="Abfüllung"/>
    <s v="-"/>
    <n v="60"/>
    <n v="12"/>
    <d v="2021-10-18T00:00:00"/>
    <s v="VOS &gt; Einsatz"/>
    <m/>
    <s v="-"/>
  </r>
  <r>
    <x v="0"/>
    <n v="64"/>
    <d v="2021-10-18T00:00:00"/>
    <x v="16"/>
    <s v="-"/>
    <x v="2"/>
    <x v="15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6"/>
    <s v="-"/>
    <x v="3"/>
    <x v="8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3"/>
    <x v="43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3"/>
    <x v="8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58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  <s v="BU2"/>
    <s v="Fertigpackung"/>
    <n v="162"/>
    <n v="12"/>
    <d v="2021-10-18T00:00:00"/>
    <s v="Luftzieher"/>
    <m/>
    <s v="Fertigpackung"/>
  </r>
  <r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  <s v="BU4"/>
    <n v="29500482"/>
    <n v="13"/>
    <n v="12"/>
    <d v="2021-10-19T00:00:00"/>
    <m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  <s v="BU4"/>
    <n v="29500885"/>
    <n v="19"/>
    <n v="12"/>
    <d v="2021-10-19T00:00:00"/>
    <m/>
    <m/>
    <s v="ABS HEUBL"/>
  </r>
  <r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  <s v="BU4"/>
    <n v="29500886"/>
    <n v="19"/>
    <n v="12"/>
    <d v="2021-10-19T00:00:00"/>
    <m/>
    <m/>
    <s v="ABS MEDI-KRÄUK"/>
  </r>
  <r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  <s v="BU4"/>
    <n v="29500891"/>
    <n v="24"/>
    <n v="12"/>
    <d v="2021-10-19T00:00:00"/>
    <m/>
    <m/>
    <s v="ABS PECO"/>
  </r>
  <r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  <s v="BU4"/>
    <n v="29500892"/>
    <n v="209"/>
    <n v="12"/>
    <d v="2021-10-19T00:00:00"/>
    <m/>
    <m/>
    <s v="ABS BLU-FOU"/>
  </r>
  <r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  <s v="BU4"/>
    <n v="29500893"/>
    <n v="5"/>
    <n v="12"/>
    <d v="2021-10-19T00:00:00"/>
    <m/>
    <m/>
    <s v="ABS REBLOCH"/>
  </r>
  <r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  <s v="BU4"/>
    <n v="29500895"/>
    <n v="61"/>
    <n v="12"/>
    <d v="2021-10-19T00:00:00"/>
    <m/>
    <m/>
    <s v="ABS BRIE"/>
  </r>
  <r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  <s v="BU4"/>
    <n v="29500900"/>
    <n v="38"/>
    <n v="12"/>
    <d v="2021-10-19T00:00:00"/>
    <m/>
    <m/>
    <s v="ABS ROVIN"/>
  </r>
  <r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  <s v="BU4"/>
    <n v="29500906"/>
    <n v="52"/>
    <n v="12"/>
    <d v="2021-10-19T00:00:00"/>
    <m/>
    <m/>
    <s v="ABS SCH-PAUL"/>
  </r>
  <r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  <s v="BU4"/>
    <n v="29500908"/>
    <n v="14"/>
    <n v="12"/>
    <d v="2021-10-19T00:00:00"/>
    <m/>
    <m/>
    <s v="ABS GRUY"/>
  </r>
  <r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  <s v="BU4"/>
    <n v="29500910"/>
    <n v="51"/>
    <n v="12"/>
    <d v="2021-10-19T00:00:00"/>
    <m/>
    <m/>
    <s v="ABS Unser Blütenkäse"/>
  </r>
  <r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  <s v="RWV"/>
    <n v="29500913"/>
    <n v="28"/>
    <n v="12"/>
    <d v="2021-10-19T00:00:00"/>
    <m/>
    <m/>
    <s v="ABS ZIEGENR"/>
  </r>
  <r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  <s v="BU4"/>
    <n v="29500957"/>
    <n v="17"/>
    <n v="12"/>
    <d v="2021-10-19T00:00:00"/>
    <m/>
    <m/>
    <s v="ABS Crémeux"/>
  </r>
  <r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  <s v="RWV"/>
    <n v="29600030"/>
    <n v="701"/>
    <n v="12"/>
    <d v="2021-10-19T00:00:00"/>
    <m/>
    <m/>
    <s v="VS SKZ Premium Würfel"/>
  </r>
  <r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  <s v="BU3"/>
    <n v="29900002"/>
    <n v="303"/>
    <n v="61"/>
    <d v="2021-10-19T00:00:00"/>
    <m/>
    <m/>
    <s v="VOS VEG-SCH MILD"/>
  </r>
  <r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  <s v="BU3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  <s v="BU3"/>
    <n v="29900003"/>
    <n v="640"/>
    <n v="61"/>
    <d v="2021-10-19T00:00:00"/>
    <m/>
    <m/>
    <s v="VOS VEG-SCH WÜRZIG"/>
  </r>
  <r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"/>
    <m/>
    <s v="VOS VEG-SCH-MILD-VAKU"/>
  </r>
  <r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0"/>
    <s v="-"/>
    <x v="9"/>
    <x v="0"/>
    <x v="0"/>
    <x v="0"/>
    <s v="0"/>
    <s v="RWV"/>
    <s v="-"/>
    <n v="12"/>
    <s v="RWV"/>
    <s v="-"/>
    <n v="163"/>
    <n v="12"/>
    <d v="2021-10-19T00:00:00"/>
    <s v="VOS &gt; Einsatz"/>
    <m/>
    <s v="-"/>
  </r>
  <r>
    <x v="1"/>
    <n v="346"/>
    <d v="2021-10-19T00:00:00"/>
    <x v="16"/>
    <s v="-"/>
    <x v="0"/>
    <x v="0"/>
    <s v="-"/>
    <x v="9"/>
    <x v="0"/>
    <x v="0"/>
    <x v="0"/>
    <s v="0"/>
    <s v="RWV"/>
    <s v="-"/>
    <n v="12"/>
    <s v="RWV"/>
    <s v="-"/>
    <n v="346"/>
    <n v="12"/>
    <d v="2021-10-19T00:00:00"/>
    <s v="VOS &gt; Einsatz"/>
    <m/>
    <s v="-"/>
  </r>
  <r>
    <x v="1"/>
    <n v="28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6"/>
    <s v="-"/>
    <x v="2"/>
    <x v="6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6"/>
    <s v="-"/>
    <x v="4"/>
    <x v="23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0"/>
    <n v="184"/>
    <d v="2021-10-19T00:00:00"/>
    <x v="16"/>
    <s v="-"/>
    <x v="3"/>
    <x v="24"/>
    <s v="-"/>
    <x v="9"/>
    <x v="0"/>
    <x v="0"/>
    <x v="0"/>
    <s v="0"/>
    <s v="WVP"/>
    <s v="-"/>
    <n v="72"/>
    <s v="WVP"/>
    <s v="-"/>
    <n v="184"/>
    <n v="72"/>
    <d v="2021-10-19T00:00:00"/>
    <m/>
    <m/>
    <s v="-"/>
  </r>
  <r>
    <x v="5"/>
    <n v="4"/>
    <d v="2021-10-19T00:00:00"/>
    <x v="16"/>
    <s v="-"/>
    <x v="3"/>
    <x v="8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6"/>
    <s v="-"/>
    <x v="2"/>
    <x v="6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6"/>
    <s v="-"/>
    <x v="2"/>
    <x v="6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6"/>
    <s v="-"/>
    <x v="2"/>
    <x v="6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6"/>
    <s v="-"/>
    <x v="1"/>
    <x v="11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6"/>
    <s v="-"/>
    <x v="2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2"/>
    <n v="29500631"/>
    <x v="0"/>
    <x v="39"/>
    <s v="-"/>
    <x v="9"/>
    <x v="0"/>
    <x v="0"/>
    <x v="0"/>
    <s v="0"/>
    <s v="BU2"/>
    <n v="29500631"/>
    <n v="12"/>
    <s v="BU2"/>
    <n v="29500631"/>
    <n v="60"/>
    <n v="12"/>
    <d v="2021-10-20T00:00:00"/>
    <m/>
    <m/>
    <s v="29500631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  <s v="BU4"/>
    <n v="29500886"/>
    <n v="123"/>
    <n v="62"/>
    <d v="2021-10-20T00:00:00"/>
    <m/>
    <m/>
    <s v="ABS MEDI-KRÄUK"/>
  </r>
  <r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  <s v="BU3"/>
    <n v="29900002"/>
    <n v="138"/>
    <n v="61"/>
    <d v="2021-10-20T00:00:00"/>
    <m/>
    <m/>
    <s v="VOS VEG-SCH MILD"/>
  </r>
  <r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  <s v="BU3"/>
    <n v="29900003"/>
    <n v="70"/>
    <n v="61"/>
    <d v="2021-10-20T00:00:00"/>
    <m/>
    <m/>
    <s v="VOS VEG-SCH WÜRZIG"/>
  </r>
  <r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0"/>
    <s v="-"/>
    <x v="9"/>
    <x v="0"/>
    <x v="0"/>
    <x v="0"/>
    <s v="0"/>
    <s v="RWV"/>
    <s v="-"/>
    <n v="12"/>
    <s v="RWV"/>
    <s v="-"/>
    <n v="24.8"/>
    <n v="12"/>
    <d v="2021-10-20T00:00:00"/>
    <s v="VOS &gt; Einsatz"/>
    <m/>
    <s v="-"/>
  </r>
  <r>
    <x v="1"/>
    <n v="123"/>
    <d v="2021-10-20T00:00:00"/>
    <x v="16"/>
    <s v="-"/>
    <x v="0"/>
    <x v="0"/>
    <s v="-"/>
    <x v="9"/>
    <x v="0"/>
    <x v="0"/>
    <x v="0"/>
    <s v="0"/>
    <s v="RWV"/>
    <s v="-"/>
    <n v="12"/>
    <s v="RWV"/>
    <s v="-"/>
    <n v="123"/>
    <n v="12"/>
    <d v="2021-10-20T00:00:00"/>
    <s v="VOS &gt; Einsatz"/>
    <m/>
    <s v="-"/>
  </r>
  <r>
    <x v="1"/>
    <n v="84"/>
    <d v="2021-10-20T00:00:00"/>
    <x v="16"/>
    <s v="-"/>
    <x v="0"/>
    <x v="0"/>
    <s v="-"/>
    <x v="9"/>
    <x v="0"/>
    <x v="0"/>
    <x v="0"/>
    <s v="0"/>
    <s v="RWV"/>
    <s v="-"/>
    <n v="12"/>
    <s v="RWV"/>
    <s v="-"/>
    <n v="84"/>
    <n v="12"/>
    <d v="2021-10-20T00:00:00"/>
    <s v="VOS &gt; Einsatz"/>
    <m/>
    <s v="-"/>
  </r>
  <r>
    <x v="1"/>
    <n v="90"/>
    <d v="2021-10-20T00:00:00"/>
    <x v="16"/>
    <s v="-"/>
    <x v="2"/>
    <x v="6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6"/>
    <s v="-"/>
    <x v="2"/>
    <x v="6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6"/>
    <s v="-"/>
    <x v="2"/>
    <x v="19"/>
    <s v="-"/>
    <x v="9"/>
    <x v="0"/>
    <x v="0"/>
    <x v="0"/>
    <s v="0"/>
    <s v="3020"/>
    <s v="-"/>
    <n v="31"/>
    <n v="3020"/>
    <s v="-"/>
    <n v="29"/>
    <n v="31"/>
    <d v="2021-10-20T00:00:00"/>
    <s v="Bodenabfall Abfüllung"/>
    <m/>
    <s v="-"/>
  </r>
  <r>
    <x v="1"/>
    <n v="21.6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6"/>
    <s v="-"/>
    <x v="3"/>
    <x v="8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6"/>
    <s v="-"/>
    <x v="2"/>
    <x v="6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6"/>
    <s v="-"/>
    <x v="2"/>
    <x v="6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2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3"/>
    <x v="43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3"/>
    <x v="43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3"/>
    <x v="8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  <n v="3010"/>
    <n v="24000493"/>
    <n v="40"/>
    <n v="34"/>
    <d v="2021-10-22T00:00:00"/>
    <s v="Bodenabfall Abfüllung"/>
    <m/>
    <s v="Konzentrat in Würsten 1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  <s v="Abfüllung"/>
    <n v="29500539"/>
    <n v="10"/>
    <n v="12"/>
    <d v="2021-10-22T00:00:00"/>
    <s v="VOS &gt; Einsatz"/>
    <m/>
    <s v="VOS SKZ Mozzarella 40%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  <s v="Abfüllung"/>
    <n v="29500605"/>
    <n v="20"/>
    <n v="12"/>
    <d v="2021-10-22T00:00:00"/>
    <s v="VOS &gt; Einsatz"/>
    <m/>
    <s v="VOS SKZ Camembert für W"/>
  </r>
  <r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  <s v="Abfüllung"/>
    <n v="29500918"/>
    <n v="20"/>
    <n v="12"/>
    <d v="2021-10-22T00:00:00"/>
    <s v="VOS &gt; Einsatz"/>
    <m/>
    <s v="VOS SKZ-GOU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  <s v="Abfüllung"/>
    <n v="29500918"/>
    <n v="24"/>
    <n v="12"/>
    <d v="2021-10-22T00:00:00"/>
    <s v="VOS &gt; Einsatz"/>
    <m/>
    <s v="VOS SKZ-GOU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  <s v="Abfüllung"/>
    <n v="29500939"/>
    <n v="20"/>
    <n v="12"/>
    <d v="2021-10-22T00:00:00"/>
    <s v="VOS &gt; Einsatz"/>
    <m/>
    <s v="VOS URW-GRS-KRÄU OGT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  <s v="Abfüllung"/>
    <n v="29500945"/>
    <n v="16"/>
    <n v="12"/>
    <d v="2021-10-22T00:00:00"/>
    <s v="VOS &gt; Einsatz"/>
    <m/>
    <s v="VOS URW-SCHI-NAT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VOS &gt; Einsatz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  <s v="L33"/>
    <n v="29501032"/>
    <n v="32"/>
    <n v="22"/>
    <d v="2021-10-22T00:00:00"/>
    <s v="Fremdkörper"/>
    <s v="Schmutz"/>
    <s v="ABS CHED-ROT MIT ß-CARO"/>
  </r>
  <r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VOS &gt; Einsatz"/>
    <m/>
    <s v="VS Chili geschält"/>
  </r>
  <r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  <n v="3020"/>
    <n v="32000106"/>
    <n v="60"/>
    <n v="34"/>
    <d v="2021-10-22T00:00:00"/>
    <s v="Bodenabfall Abfüllung"/>
    <m/>
    <s v="GRW SCHI-NAT 7,2GK NEUE"/>
  </r>
  <r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6"/>
    <s v="-"/>
    <x v="2"/>
    <x v="6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6"/>
    <s v="-"/>
    <x v="2"/>
    <x v="6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6"/>
    <s v="-"/>
    <x v="2"/>
    <x v="6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6"/>
    <s v="-"/>
    <x v="0"/>
    <x v="0"/>
    <s v="-"/>
    <x v="9"/>
    <x v="0"/>
    <x v="0"/>
    <x v="0"/>
    <s v="0"/>
    <s v="Abfüllung"/>
    <s v="-"/>
    <n v="12"/>
    <s v="Abfüllung"/>
    <s v="-"/>
    <n v="80"/>
    <n v="12"/>
    <d v="2021-10-22T00:00:00"/>
    <s v="VOS &gt; Einsatz"/>
    <m/>
    <s v="-"/>
  </r>
  <r>
    <x v="5"/>
    <n v="7.5"/>
    <d v="2021-10-22T00:00:00"/>
    <x v="16"/>
    <s v="-"/>
    <x v="3"/>
    <x v="8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6"/>
    <s v="-"/>
    <x v="2"/>
    <x v="6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6"/>
    <s v="-"/>
    <x v="2"/>
    <x v="19"/>
    <s v="-"/>
    <x v="9"/>
    <x v="0"/>
    <x v="0"/>
    <x v="0"/>
    <s v="0"/>
    <s v="3020"/>
    <s v="-"/>
    <n v="34"/>
    <n v="3020"/>
    <s v="-"/>
    <n v="46"/>
    <n v="34"/>
    <d v="2021-10-22T00:00:00"/>
    <s v="Bodenabfall Abfüllung"/>
    <m/>
    <s v="-"/>
  </r>
  <r>
    <x v="2"/>
    <n v="35"/>
    <d v="2021-10-22T00:00:00"/>
    <x v="16"/>
    <s v="-"/>
    <x v="2"/>
    <x v="6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6"/>
    <s v="-"/>
    <x v="3"/>
    <x v="43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  <s v="Verkauf"/>
    <s v="Räu-End"/>
    <n v="9"/>
    <n v="99"/>
    <d v="2021-10-22T00:00:00"/>
    <m/>
    <m/>
    <s v="Räu-End"/>
  </r>
  <r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  <s v="schmelze"/>
    <n v="29500532"/>
    <n v="101.8"/>
    <n v="12"/>
    <d v="2021-10-25T00:00:00"/>
    <s v="nicht vakuumiert von Schmelze"/>
    <m/>
    <s v="VOS mit Lachskonzentrat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  <s v="BU3"/>
    <n v="29500606"/>
    <n v="245"/>
    <n v="12"/>
    <d v="2021-10-25T00:00:00"/>
    <s v="spezifischer Einsatz"/>
    <m/>
    <s v="VOS Würste Jalapeno nat"/>
  </r>
  <r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  <s v="Schmelze"/>
    <n v="29600004"/>
    <n v="250"/>
    <n v="12"/>
    <d v="2021-10-25T00:00:00"/>
    <m/>
    <m/>
    <s v="ABS 45-48% Konventionel"/>
  </r>
  <r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  <s v="Abfüllung"/>
    <n v="32000049"/>
    <n v="26.5"/>
    <n v="33"/>
    <d v="2021-10-25T00:00:00"/>
    <s v="Bodenabfall Abfüllung"/>
    <m/>
    <s v="GRW NATUR 7,2KG"/>
  </r>
  <r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2"/>
    <x v="19"/>
    <s v="-"/>
    <x v="10"/>
    <x v="0"/>
    <x v="0"/>
    <x v="0"/>
    <s v="0"/>
    <s v="3010"/>
    <s v="-"/>
    <n v="31"/>
    <n v="3010"/>
    <s v="-"/>
    <n v="23"/>
    <n v="31"/>
    <d v="2021-10-25T00:00:00"/>
    <s v="Bodenabfall Abfüllung"/>
    <m/>
    <s v="-"/>
  </r>
  <r>
    <x v="1"/>
    <n v="227"/>
    <d v="2021-10-25T00:00:00"/>
    <x v="16"/>
    <s v="-"/>
    <x v="2"/>
    <x v="6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6"/>
    <s v="-"/>
    <x v="2"/>
    <x v="6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6"/>
    <s v="-"/>
    <x v="2"/>
    <x v="6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6"/>
    <s v="-"/>
    <x v="2"/>
    <x v="6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6"/>
    <s v="-"/>
    <x v="2"/>
    <x v="6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6"/>
    <s v="-"/>
    <x v="2"/>
    <x v="6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6"/>
    <s v="-"/>
    <x v="2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3"/>
    <x v="8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  <s v="Abfüllung"/>
    <n v="29900002"/>
    <n v="184.2"/>
    <n v="61"/>
    <d v="2021-10-26T00:00:00"/>
    <s v="VOS &gt; Einsatz"/>
    <m/>
    <s v="VOS VEG-SCH MILD"/>
  </r>
  <r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"/>
    <m/>
    <s v="VOS VEG-SCH WÜRZIG"/>
  </r>
  <r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  <s v="bu3"/>
    <n v="49500166"/>
    <n v="121"/>
    <n v="12"/>
    <d v="2021-10-26T00:00:00"/>
    <s v="spezifischer Einsatz"/>
    <m/>
    <s v="ABS BUN-PF 50% L33 vaku"/>
  </r>
  <r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6"/>
    <s v="-"/>
    <x v="2"/>
    <x v="6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6"/>
    <s v="-"/>
    <x v="2"/>
    <x v="6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6"/>
    <s v="-"/>
    <x v="2"/>
    <x v="6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6"/>
    <s v="-"/>
    <x v="3"/>
    <x v="8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2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2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3"/>
    <x v="8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  <s v="bu3"/>
    <s v="Div Zipfe, ES"/>
    <n v="38"/>
    <n v="12"/>
    <d v="2021-10-26T00:00:00"/>
    <m/>
    <m/>
    <s v="Div Zipfe, ES"/>
  </r>
  <r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"/>
    <m/>
    <s v="VOS VEG-SCH MILD"/>
  </r>
  <r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  <s v="Abfüllung"/>
    <n v="29900003"/>
    <n v="10"/>
    <n v="61"/>
    <d v="2021-10-27T00:00:00"/>
    <s v="VOS &gt; Einsatz"/>
    <m/>
    <s v="VOS VEG-SCH WÜRZI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6"/>
    <s v="-"/>
    <x v="2"/>
    <x v="6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6"/>
    <s v="-"/>
    <x v="2"/>
    <x v="6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  <s v="Schmelze"/>
    <s v="Kapa EMM"/>
    <n v="80"/>
    <n v="11"/>
    <d v="2021-10-27T00:00:00"/>
    <m/>
    <m/>
    <s v="Kapa EMM"/>
  </r>
  <r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  <s v="BU3"/>
    <n v="29501070"/>
    <n v="331"/>
    <n v="12"/>
    <d v="2021-10-28T00:00:00"/>
    <m/>
    <m/>
    <s v="VOS GRW-SCHI-NAT ENDSTÜ"/>
  </r>
  <r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  <s v="BU3"/>
    <n v="29501083"/>
    <n v="175"/>
    <n v="12"/>
    <d v="2021-10-28T00:00:00"/>
    <m/>
    <m/>
    <s v="VOS RW-NATUR-EXTRA ENDS"/>
  </r>
  <r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  <s v="BU4"/>
    <n v="49500192"/>
    <n v="642"/>
    <n v="12"/>
    <d v="2021-10-28T00:00:00"/>
    <m/>
    <m/>
    <s v="ABS JARLSBERG-VAKU"/>
  </r>
  <r>
    <x v="4"/>
    <n v="70"/>
    <d v="2021-10-28T00:00:00"/>
    <x v="16"/>
    <s v="-"/>
    <x v="2"/>
    <x v="6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6"/>
    <s v="-"/>
    <x v="2"/>
    <x v="16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  <s v="BU2"/>
    <s v="Blöcke"/>
    <n v="15"/>
    <n v="12"/>
    <d v="2021-10-28T00:00:00"/>
    <m/>
    <m/>
    <s v="Blöcke"/>
  </r>
  <r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  <s v="BU3"/>
    <s v="Zipfel, Endstücke"/>
    <n v="306"/>
    <n v="12"/>
    <d v="2021-10-28T00:00:00"/>
    <m/>
    <m/>
    <s v="Zipfel, Endstücke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  <n v="3020"/>
    <n v="29500531"/>
    <n v="60"/>
    <n v="12"/>
    <d v="2021-10-29T00:00:00"/>
    <s v="VOS &gt; Einsatz"/>
    <m/>
    <s v="VOS mit Walnusskonzentr"/>
  </r>
  <r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  <s v="BU3"/>
    <n v="29900003"/>
    <n v="14"/>
    <n v="61"/>
    <d v="2021-10-29T00:00:00"/>
    <m/>
    <m/>
    <s v="VOS VEG-SCH WÜRZIG"/>
  </r>
  <r>
    <x v="1"/>
    <n v="20.399999999999999"/>
    <d v="2021-10-29T00:00:00"/>
    <x v="12"/>
    <n v="31000022"/>
    <x v="1"/>
    <x v="40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s v="31000022"/>
  </r>
  <r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"/>
    <m/>
    <s v="VOS VEG-SCH-WÜRZIG-VAKU"/>
  </r>
  <r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6"/>
    <s v="-"/>
    <x v="2"/>
    <x v="6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6"/>
    <s v="-"/>
    <x v="2"/>
    <x v="6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3"/>
    <x v="8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3"/>
    <x v="43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6"/>
    <s v="-"/>
    <x v="2"/>
    <x v="6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12"/>
    <s v="RW naur"/>
    <x v="2"/>
    <x v="6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6"/>
    <s v="-"/>
    <x v="2"/>
    <x v="6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90"/>
    <n v="12"/>
    <d v="2021-11-02T00:00:00"/>
    <m/>
    <m/>
    <s v="-"/>
  </r>
  <r>
    <x v="1"/>
    <n v="156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156"/>
    <n v="12"/>
    <d v="2021-11-02T00:00:00"/>
    <m/>
    <m/>
    <s v="-"/>
  </r>
  <r>
    <x v="1"/>
    <n v="40"/>
    <d v="2021-11-02T00:00:00"/>
    <x v="16"/>
    <s v="-"/>
    <x v="2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6"/>
    <s v="-"/>
    <x v="2"/>
    <x v="6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6"/>
    <s v="-"/>
    <x v="2"/>
    <x v="6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6"/>
    <s v="-"/>
    <x v="2"/>
    <x v="65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40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6"/>
    <s v="-"/>
    <x v="2"/>
    <x v="6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6"/>
    <s v="-"/>
    <x v="2"/>
    <x v="6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  <s v="RWV"/>
    <n v="29500531"/>
    <n v="33"/>
    <n v="12"/>
    <d v="2021-11-03T00:00:00"/>
    <m/>
    <m/>
    <s v="VOS mit Walnusskonzentr"/>
  </r>
  <r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  <s v="Abfüllung"/>
    <n v="29500917"/>
    <n v="25"/>
    <n v="12"/>
    <d v="2021-11-03T00:00:00"/>
    <m/>
    <m/>
    <s v="VOS-ABS ENTSORGUNG"/>
  </r>
  <r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  <s v="Abfüllung"/>
    <n v="29500917"/>
    <n v="10"/>
    <n v="12"/>
    <d v="2021-11-03T00:00:00"/>
    <m/>
    <m/>
    <s v="VOS-ABS ENTSORGUNG"/>
  </r>
  <r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  <s v="Abfüllung"/>
    <n v="29500917"/>
    <n v="33"/>
    <n v="12"/>
    <d v="2021-11-03T00:00:00"/>
    <m/>
    <m/>
    <s v="VOS-ABS ENTSORGUNG"/>
  </r>
  <r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  <s v="Abfüllung"/>
    <n v="29500918"/>
    <n v="25"/>
    <n v="12"/>
    <d v="2021-11-03T00:00:00"/>
    <m/>
    <m/>
    <s v="VOS SKZ-GOU"/>
  </r>
  <r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  <s v="Abfüllung"/>
    <n v="29500918"/>
    <n v="23"/>
    <n v="12"/>
    <d v="2021-11-03T00:00:00"/>
    <m/>
    <m/>
    <s v="VOS SKZ-GOU"/>
  </r>
  <r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  <s v="Abfüllung"/>
    <n v="49500102"/>
    <n v="48.6"/>
    <n v="12"/>
    <d v="2021-11-03T00:00:00"/>
    <m/>
    <m/>
    <s v="VOS SKZ MF-GOU-VAKU"/>
  </r>
  <r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  <s v="RWV"/>
    <n v="49500102"/>
    <n v="75"/>
    <n v="12"/>
    <d v="2021-11-03T00:00:00"/>
    <m/>
    <m/>
    <s v="VOS SKZ MF-GOU-VAKU"/>
  </r>
  <r>
    <x v="1"/>
    <n v="131"/>
    <d v="2021-11-03T00:00:00"/>
    <x v="16"/>
    <s v="-"/>
    <x v="2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5"/>
    <x v="36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2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6"/>
    <s v="-"/>
    <x v="2"/>
    <x v="6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6"/>
    <s v="-"/>
    <x v="2"/>
    <x v="6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6"/>
    <s v="-"/>
    <x v="3"/>
    <x v="43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6"/>
    <s v="-"/>
    <x v="2"/>
    <x v="6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6"/>
    <s v="-"/>
    <x v="4"/>
    <x v="23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3"/>
    <x v="8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3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  <s v="Abfüllung"/>
    <n v="23500286"/>
    <n v="97"/>
    <n v="12"/>
    <d v="2021-11-04T00:00:00"/>
    <s v="Produktion ausgefallen"/>
    <m/>
    <s v="WALNUSS GEWOLFT 13MM"/>
  </r>
  <r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2"/>
    <x v="3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6"/>
    <s v="-"/>
    <x v="2"/>
    <x v="6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6"/>
    <s v="-"/>
    <x v="2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6"/>
    <s v="-"/>
    <x v="2"/>
    <x v="6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6"/>
    <s v="-"/>
    <x v="3"/>
    <x v="8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3"/>
    <x v="43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6"/>
    <s v="-"/>
    <x v="2"/>
    <x v="6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6"/>
    <s v="-"/>
    <x v="3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3"/>
    <x v="8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  <s v="BU3"/>
    <n v="29500730"/>
    <n v="282"/>
    <n v="12"/>
    <d v="2021-11-05T00:00:00"/>
    <m/>
    <m/>
    <s v="ABS Mozzarella 46%"/>
  </r>
  <r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6"/>
    <s v="-"/>
    <x v="2"/>
    <x v="6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6"/>
    <s v="-"/>
    <x v="2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6"/>
    <s v="-"/>
    <x v="2"/>
    <x v="6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6"/>
    <s v="-"/>
    <x v="2"/>
    <x v="6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  <m/>
    <n v="29500498"/>
    <n v="45"/>
    <n v="12"/>
    <d v="2021-11-08T00:00:00"/>
    <m/>
    <m/>
    <s v="VOS Räucher Natur Natri"/>
  </r>
  <r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  <m/>
    <n v="29500498"/>
    <n v="20"/>
    <n v="12"/>
    <d v="2021-11-08T00:00:00"/>
    <m/>
    <m/>
    <s v="VOS Räucher Natur Natri"/>
  </r>
  <r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  <m/>
    <n v="29500498"/>
    <n v="35"/>
    <n v="12"/>
    <d v="2021-11-08T00:00:00"/>
    <m/>
    <m/>
    <s v="VOS Räucher Natur Natri"/>
  </r>
  <r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  <m/>
    <n v="29500498"/>
    <n v="55"/>
    <n v="12"/>
    <d v="2021-11-08T00:00:00"/>
    <m/>
    <m/>
    <s v="VOS Räucher Natur Natri"/>
  </r>
  <r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  <m/>
    <n v="29500498"/>
    <n v="44"/>
    <n v="12"/>
    <d v="2021-11-08T00:00:00"/>
    <m/>
    <m/>
    <s v="VOS Räucher Natur Natri"/>
  </r>
  <r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  <m/>
    <n v="29500498"/>
    <n v="18"/>
    <n v="12"/>
    <d v="2021-11-08T00:00:00"/>
    <m/>
    <m/>
    <s v="VOS Räucher Natur Natri"/>
  </r>
  <r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  <m/>
    <n v="29500498"/>
    <n v="15"/>
    <n v="12"/>
    <d v="2021-11-08T00:00:00"/>
    <m/>
    <m/>
    <s v="VOS Räucher Natur Natri"/>
  </r>
  <r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  <m/>
    <n v="29500498"/>
    <n v="33"/>
    <n v="12"/>
    <d v="2021-11-08T00:00:00"/>
    <m/>
    <m/>
    <s v="VOS Räucher Natur Natri"/>
  </r>
  <r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  <m/>
    <n v="29500498"/>
    <n v="101"/>
    <n v="12"/>
    <d v="2021-11-08T00:00:00"/>
    <m/>
    <m/>
    <s v="VOS Räucher Natur Natri"/>
  </r>
  <r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  <m/>
    <n v="29500498"/>
    <n v="106"/>
    <n v="12"/>
    <d v="2021-11-08T00:00:00"/>
    <m/>
    <m/>
    <s v="VOS Räucher Natur Natri"/>
  </r>
  <r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  <m/>
    <n v="29500529"/>
    <n v="33"/>
    <n v="12"/>
    <d v="2021-11-08T00:00:00"/>
    <m/>
    <m/>
    <s v="VOS Adler Schinkenräuch"/>
  </r>
  <r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  <m/>
    <n v="29500529"/>
    <n v="30"/>
    <n v="12"/>
    <d v="2021-11-08T00:00:00"/>
    <m/>
    <m/>
    <s v="VOS Adler Schinkenräuch"/>
  </r>
  <r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  <m/>
    <n v="29500529"/>
    <n v="40"/>
    <n v="12"/>
    <d v="2021-11-08T00:00:00"/>
    <m/>
    <m/>
    <s v="VOS Adler Schinkenräuch"/>
  </r>
  <r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  <m/>
    <n v="29500529"/>
    <n v="63"/>
    <n v="12"/>
    <d v="2021-11-08T00:00:00"/>
    <m/>
    <m/>
    <s v="VOS Adler Schinkenräuch"/>
  </r>
  <r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  <m/>
    <n v="29500606"/>
    <n v="10"/>
    <n v="12"/>
    <d v="2021-11-08T00:00:00"/>
    <m/>
    <m/>
    <s v="VOS Würste Jalapeno nat"/>
  </r>
  <r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  <m/>
    <n v="29500606"/>
    <n v="30"/>
    <n v="12"/>
    <d v="2021-11-08T00:00:00"/>
    <m/>
    <m/>
    <s v="VOS Würste Jalapeno nat"/>
  </r>
  <r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  <m/>
    <n v="29500606"/>
    <n v="46"/>
    <n v="12"/>
    <d v="2021-11-08T00:00:00"/>
    <m/>
    <m/>
    <s v="VOS Würste Jalapeno nat"/>
  </r>
  <r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  <m/>
    <n v="29500606"/>
    <n v="40"/>
    <n v="12"/>
    <d v="2021-11-08T00:00:00"/>
    <m/>
    <m/>
    <s v="VOS Würste Jalapeno nat"/>
  </r>
  <r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  <m/>
    <n v="29500613"/>
    <n v="12"/>
    <n v="12"/>
    <d v="2021-11-08T00:00:00"/>
    <m/>
    <m/>
    <s v="VOS Räucher extra natri"/>
  </r>
  <r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  <m/>
    <n v="29500613"/>
    <n v="102"/>
    <n v="12"/>
    <d v="2021-11-08T00:00:00"/>
    <m/>
    <m/>
    <s v="VOS Räucher extra natri"/>
  </r>
  <r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  <m/>
    <n v="29500613"/>
    <n v="36"/>
    <n v="12"/>
    <d v="2021-11-08T00:00:00"/>
    <m/>
    <m/>
    <s v="VOS Räucher extra natri"/>
  </r>
  <r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  <m/>
    <n v="29500613"/>
    <n v="8"/>
    <n v="12"/>
    <d v="2021-11-08T00:00:00"/>
    <m/>
    <m/>
    <s v="VOS Räucher extra natri"/>
  </r>
  <r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  <m/>
    <n v="29500613"/>
    <n v="72"/>
    <n v="12"/>
    <d v="2021-11-08T00:00:00"/>
    <m/>
    <m/>
    <s v="VOS Räucher extra natri"/>
  </r>
  <r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  <m/>
    <n v="29500613"/>
    <n v="45"/>
    <n v="12"/>
    <d v="2021-11-08T00:00:00"/>
    <m/>
    <m/>
    <s v="VOS Räucher extra natri"/>
  </r>
  <r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  <m/>
    <n v="29500613"/>
    <n v="170"/>
    <n v="12"/>
    <d v="2021-11-08T00:00:00"/>
    <m/>
    <m/>
    <s v="VOS Räucher extra natri"/>
  </r>
  <r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  <m/>
    <n v="29500613"/>
    <n v="20"/>
    <n v="12"/>
    <d v="2021-11-08T00:00:00"/>
    <m/>
    <m/>
    <s v="VOS Räucher extra natri"/>
  </r>
  <r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  <m/>
    <n v="29500613"/>
    <n v="44"/>
    <n v="12"/>
    <d v="2021-11-08T00:00:00"/>
    <m/>
    <m/>
    <s v="VOS Räucher extra natri"/>
  </r>
  <r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25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4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90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0"/>
    <n v="12"/>
    <d v="2021-11-08T00:00:00"/>
    <m/>
    <m/>
    <s v="VOS RW-NATUR OGT"/>
  </r>
  <r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8"/>
    <n v="12"/>
    <d v="2021-11-08T00:00:00"/>
    <m/>
    <m/>
    <s v="VOS RW-NATUR OGT"/>
  </r>
  <r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8"/>
    <n v="12"/>
    <d v="2021-11-08T00:00:00"/>
    <m/>
    <m/>
    <s v="VOS RW-NATUR OGT"/>
  </r>
  <r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72"/>
    <n v="12"/>
    <d v="2021-11-08T00:00:00"/>
    <m/>
    <m/>
    <s v="VOS RW-NATUR OGT"/>
  </r>
  <r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  <m/>
    <n v="29500942"/>
    <n v="20"/>
    <n v="12"/>
    <d v="2021-11-08T00:00:00"/>
    <m/>
    <m/>
    <s v="VOS URW-CHILI-OGT"/>
  </r>
  <r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  <m/>
    <n v="29501058"/>
    <n v="7"/>
    <n v="12"/>
    <d v="2021-11-08T00:00:00"/>
    <m/>
    <m/>
    <s v="VOS GRW SCHI-NATRIUMARM"/>
  </r>
  <r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  <m/>
    <n v="29501058"/>
    <n v="15"/>
    <n v="12"/>
    <d v="2021-11-08T00:00:00"/>
    <m/>
    <m/>
    <s v="VOS GRW SCHI-NATRIUMARM"/>
  </r>
  <r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  <m/>
    <n v="29501058"/>
    <n v="72"/>
    <n v="12"/>
    <d v="2021-11-08T00:00:00"/>
    <m/>
    <m/>
    <s v="VOS GRW SCHI-NATRIUMARM"/>
  </r>
  <r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  <m/>
    <n v="29501058"/>
    <n v="35"/>
    <n v="12"/>
    <d v="2021-11-08T00:00:00"/>
    <m/>
    <m/>
    <s v="VOS GRW SCHI-NATRIUMARM"/>
  </r>
  <r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  <m/>
    <n v="29501058"/>
    <n v="100"/>
    <n v="12"/>
    <d v="2021-11-08T00:00:00"/>
    <m/>
    <m/>
    <s v="VOS GRW SCHI-NATRIUMARM"/>
  </r>
  <r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  <m/>
    <n v="29501058"/>
    <n v="90"/>
    <n v="12"/>
    <d v="2021-11-08T00:00:00"/>
    <m/>
    <m/>
    <s v="VOS GRW SCHI-NATRIUMARM"/>
  </r>
  <r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  <m/>
    <n v="29501058"/>
    <n v="9"/>
    <n v="12"/>
    <d v="2021-11-08T00:00:00"/>
    <m/>
    <m/>
    <s v="VOS GRW SCHI-NATRIUMARM"/>
  </r>
  <r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  <m/>
    <n v="29501070"/>
    <n v="13"/>
    <n v="12"/>
    <d v="2021-11-08T00:00:00"/>
    <m/>
    <m/>
    <s v="VOS GRW-SCHI-NAT ENDSTÜ"/>
  </r>
  <r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  <m/>
    <n v="29501070"/>
    <n v="72"/>
    <n v="12"/>
    <d v="2021-11-08T00:00:00"/>
    <m/>
    <m/>
    <s v="VOS GRW-SCHI-NAT ENDSTÜ"/>
  </r>
  <r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  <m/>
    <n v="29501080"/>
    <n v="30"/>
    <n v="12"/>
    <d v="2021-11-08T00:00:00"/>
    <m/>
    <m/>
    <s v="VOS RW-JALA-NAT ZIPFEL"/>
  </r>
  <r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  <m/>
    <n v="29501080"/>
    <n v="85"/>
    <n v="12"/>
    <d v="2021-11-08T00:00:00"/>
    <m/>
    <m/>
    <s v="VOS RW-JALA-NAT ZIPFEL"/>
  </r>
  <r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  <m/>
    <n v="29501081"/>
    <n v="12"/>
    <n v="12"/>
    <d v="2021-11-08T00:00:00"/>
    <m/>
    <m/>
    <s v="VOS RW-JALA-NAT ENDSTÜC"/>
  </r>
  <r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  <m/>
    <n v="29501081"/>
    <n v="20"/>
    <n v="12"/>
    <d v="2021-11-08T00:00:00"/>
    <m/>
    <m/>
    <s v="VOS RW-JALA-NAT ENDSTÜC"/>
  </r>
  <r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  <m/>
    <n v="29501081"/>
    <n v="45"/>
    <n v="12"/>
    <d v="2021-11-08T00:00:00"/>
    <m/>
    <m/>
    <s v="VOS RW-JALA-NAT ENDSTÜC"/>
  </r>
  <r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  <m/>
    <n v="29501081"/>
    <n v="40"/>
    <n v="12"/>
    <d v="2021-11-08T00:00:00"/>
    <m/>
    <m/>
    <s v="VOS RW-JALA-NAT ENDSTÜC"/>
  </r>
  <r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  <m/>
    <n v="29501085"/>
    <n v="34"/>
    <n v="12"/>
    <d v="2021-11-08T00:00:00"/>
    <m/>
    <m/>
    <s v="VOS RW-SCHI-NAT ENDSTÜC"/>
  </r>
  <r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  <m/>
    <n v="29501085"/>
    <n v="18"/>
    <n v="12"/>
    <d v="2021-11-08T00:00:00"/>
    <m/>
    <m/>
    <s v="VOS RW-SCHI-NAT ENDSTÜC"/>
  </r>
  <r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  <m/>
    <n v="29501085"/>
    <n v="54"/>
    <n v="12"/>
    <d v="2021-11-08T00:00:00"/>
    <m/>
    <m/>
    <s v="VOS RW-SCHI-NAT ENDSTÜC"/>
  </r>
  <r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  <m/>
    <n v="29501105"/>
    <n v="5"/>
    <n v="12"/>
    <d v="2021-11-08T00:00:00"/>
    <m/>
    <m/>
    <s v="ABS GRÜN-PFEFF"/>
  </r>
  <r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  <m/>
    <n v="29501105"/>
    <n v="4"/>
    <n v="12"/>
    <d v="2021-11-08T00:00:00"/>
    <m/>
    <m/>
    <s v="ABS GRÜN-PFEFF"/>
  </r>
  <r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0"/>
    <n v="12"/>
    <d v="2021-11-08T00:00:00"/>
    <m/>
    <m/>
    <s v="ABS LE-ROSÉ"/>
  </r>
  <r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4"/>
    <n v="12"/>
    <d v="2021-11-08T00:00:00"/>
    <m/>
    <m/>
    <s v="ABS LE-ROSÉ"/>
  </r>
  <r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20"/>
    <n v="12"/>
    <d v="2021-11-08T00:00:00"/>
    <m/>
    <m/>
    <s v="ABS LE-ROSÉ"/>
  </r>
  <r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3"/>
    <n v="12"/>
    <d v="2021-11-08T00:00:00"/>
    <m/>
    <m/>
    <s v="ABS LE-ROSÉ"/>
  </r>
  <r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  <m/>
    <n v="29900003"/>
    <n v="69"/>
    <n v="12"/>
    <d v="2021-11-08T00:00:00"/>
    <m/>
    <m/>
    <s v="VOS VEG-SCH WÜRZIG"/>
  </r>
  <r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  <m/>
    <n v="49500084"/>
    <n v="270"/>
    <n v="12"/>
    <d v="2021-11-08T00:00:00"/>
    <m/>
    <m/>
    <s v="VOS GRW-KRÄU-VAKU"/>
  </r>
  <r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  <m/>
    <n v="49500089"/>
    <n v="250"/>
    <n v="12"/>
    <d v="2021-11-08T00:00:00"/>
    <m/>
    <m/>
    <s v="VOS RW-NATUR-NAT-VAKU"/>
  </r>
  <r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  <m/>
    <n v="49500205"/>
    <n v="225"/>
    <n v="12"/>
    <d v="2021-11-08T00:00:00"/>
    <m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3"/>
    <x v="8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6"/>
    <s v="-"/>
    <x v="2"/>
    <x v="6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  <m/>
    <n v="29500861"/>
    <n v="21"/>
    <n v="12"/>
    <d v="2021-11-09T00:00:00"/>
    <m/>
    <m/>
    <s v="VOS RW-NUSS OGT"/>
  </r>
  <r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  <m/>
    <n v="29500917"/>
    <n v="76"/>
    <n v="12"/>
    <d v="2021-11-09T00:00:00"/>
    <m/>
    <m/>
    <s v="VOS-ABS ENTSORGUNG"/>
  </r>
  <r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  <m/>
    <n v="29500917"/>
    <n v="29"/>
    <n v="12"/>
    <d v="2021-11-09T00:00:00"/>
    <m/>
    <m/>
    <s v="VOS-ABS ENTSORGUNG"/>
  </r>
  <r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  <m/>
    <n v="29501073"/>
    <n v="42"/>
    <n v="12"/>
    <d v="2021-11-09T00:00:00"/>
    <m/>
    <m/>
    <s v="VOS RW-NUSS-ZIPFEL"/>
  </r>
  <r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  <m/>
    <n v="29501076"/>
    <n v="21"/>
    <n v="12"/>
    <d v="2021-11-09T00:00:00"/>
    <m/>
    <m/>
    <s v="VOS RW-NUSS-ENDSTÜCK"/>
  </r>
  <r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  <m/>
    <n v="29501080"/>
    <n v="88"/>
    <n v="12"/>
    <d v="2021-11-09T00:00:00"/>
    <m/>
    <m/>
    <s v="VOS RW-JALA-NAT ZIPFEL"/>
  </r>
  <r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  <m/>
    <n v="29501080"/>
    <n v="18"/>
    <n v="12"/>
    <d v="2021-11-09T00:00:00"/>
    <m/>
    <m/>
    <s v="VOS RW-JALA-NAT ZIPFEL"/>
  </r>
  <r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m/>
    <m/>
    <s v="VS RW Schinken mit Rind"/>
  </r>
  <r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  <m/>
    <n v="29600028"/>
    <n v="202"/>
    <n v="12"/>
    <d v="2021-11-09T00:00:00"/>
    <m/>
    <m/>
    <s v="VS Chili mit Rinde"/>
  </r>
  <r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m/>
    <m/>
    <s v="VS SKZ Premium Würfel"/>
  </r>
  <r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  <m/>
    <n v="29900002"/>
    <n v="297"/>
    <n v="61"/>
    <d v="2021-11-09T00:00:00"/>
    <m/>
    <m/>
    <s v="VOS VEG-SCH MILD"/>
  </r>
  <r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  <m/>
    <n v="49500149"/>
    <n v="303"/>
    <n v="12"/>
    <d v="2021-11-09T00:00:00"/>
    <m/>
    <m/>
    <s v="VOS SKZ EMM-VAKU"/>
  </r>
  <r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  <m/>
    <n v="49500221"/>
    <n v="269"/>
    <n v="12"/>
    <d v="2021-11-09T00:00:00"/>
    <m/>
    <m/>
    <s v="ABS BERGFEUER-VAKU"/>
  </r>
  <r>
    <x v="5"/>
    <n v="162"/>
    <d v="2021-11-09T00:00:00"/>
    <x v="16"/>
    <s v="-"/>
    <x v="3"/>
    <x v="43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2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6"/>
    <s v="-"/>
    <x v="2"/>
    <x v="6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6"/>
    <s v="-"/>
    <x v="2"/>
    <x v="6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6"/>
    <s v="-"/>
    <x v="2"/>
    <x v="6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3"/>
    <x v="8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3"/>
    <x v="8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m/>
    <m/>
    <s v="RÄU-END SCHI ENDSTÜCK R"/>
  </r>
  <r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6"/>
    <s v="-"/>
    <x v="2"/>
    <x v="6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6"/>
    <s v="-"/>
    <x v="5"/>
    <x v="67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6"/>
    <s v="-"/>
    <x v="4"/>
    <x v="23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  <s v="Schmelze"/>
    <n v="23000052"/>
    <n v="147"/>
    <n v="11"/>
    <d v="2021-11-10T00:00:00"/>
    <s v="nicht genug eingesetzt"/>
    <m/>
    <s v="Gorgonzola Dolce DOP"/>
  </r>
  <r>
    <x v="0"/>
    <n v="42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3"/>
    <x v="43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  <s v="WVP"/>
    <n v="31900001"/>
    <n v="20"/>
    <n v="20"/>
    <d v="2021-11-11T00:00:00"/>
    <m/>
    <m/>
    <s v="VEG-SCH MILD 7,2KG"/>
  </r>
  <r>
    <x v="1"/>
    <n v="60"/>
    <d v="2021-11-11T00:00:00"/>
    <x v="16"/>
    <s v="-"/>
    <x v="2"/>
    <x v="6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12"/>
    <n v="3190001"/>
    <x v="2"/>
    <x v="6"/>
    <s v="-"/>
    <x v="12"/>
    <x v="0"/>
    <x v="0"/>
    <x v="0"/>
    <s v="0"/>
    <s v="3100"/>
    <n v="3190001"/>
    <n v="30"/>
    <n v="3100"/>
    <n v="3190001"/>
    <n v="20"/>
    <n v="30"/>
    <d v="2021-11-11T00:00:00"/>
    <m/>
    <m/>
    <s v="3190001"/>
  </r>
  <r>
    <x v="1"/>
    <n v="31.2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6"/>
    <s v="-"/>
    <x v="2"/>
    <x v="6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3"/>
    <x v="8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6"/>
    <s v="-"/>
    <x v="2"/>
    <x v="6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6"/>
    <s v="-"/>
    <x v="2"/>
    <x v="16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3"/>
    <x v="44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4"/>
    <x v="23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12"/>
    <s v="Nüsse"/>
    <x v="5"/>
    <x v="47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6"/>
    <s v="-"/>
    <x v="2"/>
    <x v="6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6"/>
    <s v="-"/>
    <x v="2"/>
    <x v="6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6"/>
    <s v="-"/>
    <x v="2"/>
    <x v="6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  <s v="BU3"/>
    <n v="29900003"/>
    <n v="75"/>
    <n v="61"/>
    <d v="2021-11-12T00:00:00"/>
    <m/>
    <m/>
    <s v="VOS VEG-SCH WÜRZIG"/>
  </r>
  <r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3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3"/>
    <x v="8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  <s v="BU3"/>
    <n v="29501079"/>
    <n v="223"/>
    <n v="12"/>
    <d v="2021-11-15T00:00:00"/>
    <m/>
    <m/>
    <s v="VOS GRW-CHILI-NAT ENDST"/>
  </r>
  <r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6"/>
    <s v="-"/>
    <x v="2"/>
    <x v="6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m/>
    <m/>
    <s v="ABS 45-48% Konventionel"/>
  </r>
  <r>
    <x v="0"/>
    <n v="309"/>
    <d v="2021-11-15T00:00:00"/>
    <x v="16"/>
    <s v="-"/>
    <x v="0"/>
    <x v="39"/>
    <s v="-"/>
    <x v="13"/>
    <x v="0"/>
    <x v="0"/>
    <x v="0"/>
    <s v="0"/>
    <s v="Bu3"/>
    <s v="-"/>
    <n v="12"/>
    <s v="Bu3"/>
    <s v="-"/>
    <n v="309"/>
    <n v="12"/>
    <d v="2021-11-15T00:00:00"/>
    <m/>
    <m/>
    <s v="-"/>
  </r>
  <r>
    <x v="0"/>
    <n v="18.2"/>
    <d v="2021-11-15T00:00:00"/>
    <x v="16"/>
    <s v="-"/>
    <x v="2"/>
    <x v="6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6"/>
    <s v="-"/>
    <x v="2"/>
    <x v="6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6"/>
    <s v="-"/>
    <x v="2"/>
    <x v="6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6"/>
    <s v="-"/>
    <x v="2"/>
    <x v="6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3"/>
    <x v="44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  <s v="BU3"/>
    <n v="29500622"/>
    <n v="326"/>
    <n v="12"/>
    <d v="2021-11-15T00:00:00"/>
    <m/>
    <m/>
    <s v="VOS GRW Natur 45% OGT"/>
  </r>
  <r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  <s v="BU3"/>
    <n v="29501059"/>
    <n v="332"/>
    <n v="12"/>
    <d v="2021-11-15T00:00:00"/>
    <m/>
    <m/>
    <s v="VOS GRW CHILI-NATRIUMAR"/>
  </r>
  <r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  <s v="BU3"/>
    <n v="49500103"/>
    <n v="76"/>
    <n v="12"/>
    <d v="2021-11-15T00:00:00"/>
    <m/>
    <m/>
    <s v="VOS RW NATUR-GESCHÄLT-V"/>
  </r>
  <r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  <s v="BU3"/>
    <n v="29500498"/>
    <n v="12"/>
    <n v="12"/>
    <d v="2021-11-16T00:00:00"/>
    <m/>
    <m/>
    <s v="VOS Räucher Natur Natri"/>
  </r>
  <r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  <s v="BU3"/>
    <n v="29500498"/>
    <n v="48"/>
    <n v="12"/>
    <d v="2021-11-16T00:00:00"/>
    <m/>
    <m/>
    <s v="VOS Räucher Natur Natri"/>
  </r>
  <r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  <s v="BU4"/>
    <n v="29500904"/>
    <n v="9"/>
    <n v="12"/>
    <d v="2021-11-16T00:00:00"/>
    <m/>
    <m/>
    <s v="ABS TI-AD"/>
  </r>
  <r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  <s v="BU4"/>
    <n v="29500904"/>
    <n v="12"/>
    <n v="12"/>
    <d v="2021-11-16T00:00:00"/>
    <m/>
    <m/>
    <s v="ABS TI-AD"/>
  </r>
  <r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  <s v="BU4"/>
    <n v="29500904"/>
    <n v="17"/>
    <n v="12"/>
    <d v="2021-11-16T00:00:00"/>
    <m/>
    <m/>
    <s v="ABS TI-AD"/>
  </r>
  <r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  <s v="BU4"/>
    <n v="29500904"/>
    <n v="4"/>
    <n v="12"/>
    <d v="2021-11-16T00:00:00"/>
    <m/>
    <m/>
    <s v="ABS TI-AD"/>
  </r>
  <r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  <s v="BU4"/>
    <n v="29500908"/>
    <n v="18"/>
    <n v="12"/>
    <d v="2021-11-16T00:00:00"/>
    <m/>
    <m/>
    <s v="ABS GRUY"/>
  </r>
  <r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  <s v="BU4"/>
    <n v="29500908"/>
    <n v="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  <s v="BU4"/>
    <n v="29500908"/>
    <n v="12"/>
    <n v="12"/>
    <d v="2021-11-16T00:00:00"/>
    <m/>
    <m/>
    <s v="ABS GRUY"/>
  </r>
  <r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  <s v="BU4"/>
    <n v="29500908"/>
    <n v="14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  <s v="BU4"/>
    <n v="29500908"/>
    <n v="9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  <s v="BU4"/>
    <n v="29501040"/>
    <n v="4"/>
    <n v="12"/>
    <d v="2021-11-16T00:00:00"/>
    <m/>
    <m/>
    <s v="ABS MUNSTER"/>
  </r>
  <r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  <s v="BU4"/>
    <n v="29501040"/>
    <n v="2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  <s v="BU4"/>
    <n v="29501040"/>
    <n v="7"/>
    <n v="12"/>
    <d v="2021-11-16T00:00:00"/>
    <m/>
    <m/>
    <s v="ABS MUNSTER"/>
  </r>
  <r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  <s v="BU4"/>
    <n v="29501040"/>
    <n v="11"/>
    <n v="12"/>
    <d v="2021-11-16T00:00:00"/>
    <m/>
    <m/>
    <s v="ABS MUNSTER"/>
  </r>
  <r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  <s v="BU4"/>
    <n v="29501040"/>
    <n v="3"/>
    <n v="12"/>
    <d v="2021-11-16T00:00:00"/>
    <m/>
    <m/>
    <s v="ABS MUNSTER"/>
  </r>
  <r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  <s v="BU1"/>
    <s v="32000236"/>
    <s v="20"/>
    <n v="10"/>
    <d v="2021-11-16T00:00:00"/>
    <m/>
    <m/>
    <s v="32000236"/>
  </r>
  <r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  <s v="BU1"/>
    <s v="32000070"/>
    <s v="20"/>
    <n v="34"/>
    <d v="2021-11-16T00:00:00"/>
    <m/>
    <m/>
    <s v="32000070"/>
  </r>
  <r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  <s v="BU1"/>
    <s v="32000236"/>
    <s v="20"/>
    <n v="42"/>
    <d v="2021-11-16T00:00:00"/>
    <m/>
    <m/>
    <s v="32000236"/>
  </r>
  <r>
    <x v="1"/>
    <n v="313"/>
    <d v="2021-11-16T00:00:00"/>
    <x v="16"/>
    <s v="-"/>
    <x v="2"/>
    <x v="6"/>
    <s v="-"/>
    <x v="13"/>
    <x v="0"/>
    <x v="0"/>
    <x v="0"/>
    <s v="0"/>
    <s v="BU1"/>
    <s v="-"/>
    <n v="30"/>
    <s v="BU1"/>
    <s v="-"/>
    <s v="313"/>
    <n v="30"/>
    <d v="2021-11-16T00:00:00"/>
    <m/>
    <m/>
    <s v="-"/>
  </r>
  <r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60"/>
    <n v="33"/>
    <d v="2021-11-16T00:00:00"/>
    <m/>
    <m/>
    <s v="31000142"/>
  </r>
  <r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  <s v="BU1"/>
    <s v="31000162"/>
    <s v="20"/>
    <n v="32"/>
    <d v="2021-11-16T00:00:00"/>
    <m/>
    <m/>
    <s v="31000162"/>
  </r>
  <r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40"/>
    <n v="33"/>
    <d v="2021-11-16T00:00:00"/>
    <m/>
    <m/>
    <s v="31000142"/>
  </r>
  <r>
    <x v="5"/>
    <n v="8.4"/>
    <d v="2021-11-16T00:00:00"/>
    <x v="16"/>
    <s v="-"/>
    <x v="3"/>
    <x v="8"/>
    <s v="-"/>
    <x v="13"/>
    <x v="0"/>
    <x v="0"/>
    <x v="0"/>
    <s v="0"/>
    <s v="QM"/>
    <s v="-"/>
    <n v="74"/>
    <s v="QM"/>
    <s v="-"/>
    <s v="8,4"/>
    <n v="74"/>
    <d v="2021-11-16T00:00:00"/>
    <m/>
    <m/>
    <s v="-"/>
  </r>
  <r>
    <x v="5"/>
    <n v="2.4"/>
    <d v="2021-11-16T00:00:00"/>
    <x v="16"/>
    <s v="-"/>
    <x v="3"/>
    <x v="43"/>
    <s v="-"/>
    <x v="13"/>
    <x v="0"/>
    <x v="0"/>
    <x v="0"/>
    <s v="0"/>
    <s v="Labor"/>
    <s v="-"/>
    <n v="73"/>
    <s v="Labor"/>
    <s v="-"/>
    <s v="2,4"/>
    <n v="73"/>
    <d v="2021-11-16T00:00:00"/>
    <m/>
    <m/>
    <s v="-"/>
  </r>
  <r>
    <x v="5"/>
    <n v="104.7"/>
    <d v="2021-11-16T00:00:00"/>
    <x v="16"/>
    <s v="-"/>
    <x v="3"/>
    <x v="8"/>
    <s v="-"/>
    <x v="13"/>
    <x v="0"/>
    <x v="0"/>
    <x v="0"/>
    <s v="0"/>
    <s v="Labor"/>
    <s v="-"/>
    <n v="74"/>
    <s v="Labor"/>
    <s v="-"/>
    <s v="104,7"/>
    <n v="74"/>
    <d v="2021-11-16T00:00:00"/>
    <m/>
    <m/>
    <s v="-"/>
  </r>
  <r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  <s v="BU1"/>
    <s v="29600004"/>
    <s v="112"/>
    <n v="12"/>
    <d v="2021-11-16T00:00:00"/>
    <m/>
    <m/>
    <s v="29600004"/>
  </r>
  <r>
    <x v="1"/>
    <n v="90"/>
    <d v="2021-11-16T00:00:00"/>
    <x v="16"/>
    <s v="-"/>
    <x v="2"/>
    <x v="16"/>
    <s v="-"/>
    <x v="13"/>
    <x v="0"/>
    <x v="0"/>
    <x v="0"/>
    <s v="0"/>
    <s v="BU1"/>
    <s v="-"/>
    <n v="10"/>
    <s v="BU1"/>
    <s v="-"/>
    <s v="90"/>
    <n v="10"/>
    <d v="2021-11-16T00:00:00"/>
    <m/>
    <m/>
    <s v="-"/>
  </r>
  <r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  <s v="BU3"/>
    <s v="29900002"/>
    <s v="181"/>
    <n v="61"/>
    <d v="2021-11-16T00:00:00"/>
    <m/>
    <m/>
    <s v="29900002"/>
  </r>
  <r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  <s v="BU1"/>
    <s v="Vorschmelz"/>
    <s v="236"/>
    <n v="12"/>
    <d v="2021-11-16T00:00:00"/>
    <m/>
    <m/>
    <s v="Vorschmel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3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3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14">
      <calculatedColumnFormula>VLOOKUP(N2,'Linien - BU'!A:B,2,FALSE)</calculatedColumnFormula>
    </tableColumn>
    <tableColumn id="10" xr3:uid="{EFD87729-AD8C-4974-9C92-B4D6997FCFCD}" name="Menge" dataDxfId="0">
      <calculatedColumnFormula>S2</calculatedColumnFormula>
    </tableColumn>
    <tableColumn id="11" xr3:uid="{7FE4EE3F-7EB2-4FAD-895D-95068A68BF18}" name="Datum" dataDxfId="1">
      <calculatedColumnFormula>Abfalldokumentation!$U2</calculatedColumnFormula>
    </tableColumn>
    <tableColumn id="12" xr3:uid="{D0ADB9E7-B0EE-4254-9465-6FF0AFB08559}" name="Produktgruppe" dataDxfId="13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12">
      <calculatedColumnFormula>IFERROR(VLOOKUP(Abfalldokumentation!$O2,Artikel!A:C,3,FALSE),Abfalldokumentation!$O2)</calculatedColumnFormula>
    </tableColumn>
    <tableColumn id="14" xr3:uid="{7F8CF2FD-D60B-4920-B426-F68A24BD78D2}" name="Symptom" dataDxfId="11">
      <calculatedColumnFormula>VLOOKUP(T2,'Liste Gründe'!A:D,2,FALSE)</calculatedColumnFormula>
    </tableColumn>
    <tableColumn id="15" xr3:uid="{C50D0EB2-7243-491A-802A-A497EB451CB3}" name="Grund" dataDxfId="10">
      <calculatedColumnFormula>IF(ISBLANK(V2),VLOOKUP(Abfalldokumentation!$P2,'Liste Gründe'!A:D,3,FALSE),V2)</calculatedColumnFormula>
    </tableColumn>
    <tableColumn id="16" xr3:uid="{A15048F8-51DA-46B4-9FAF-A963686488A8}" name="genauer Grund" dataDxfId="9">
      <calculatedColumnFormula>IF(ISBLANK(Abfalldokumentation!$W2),"-",Abfalldokumentation!$W2)</calculatedColumnFormula>
    </tableColumn>
    <tableColumn id="17" xr3:uid="{5F59F35B-61BB-4900-827A-2F7292839105}" name="KW" dataDxfId="4">
      <calculatedColumnFormula>_xlfn.ISOWEEKNUM(C2)</calculatedColumnFormula>
    </tableColumn>
    <tableColumn id="18" xr3:uid="{6A7942E8-33E2-4BD7-BACB-8C585A24306F}" name="filter_c" dataDxfId="5">
      <calculatedColumnFormula>"Produkte"</calculatedColumnFormula>
    </tableColumn>
    <tableColumn id="19" xr3:uid="{FE3B34F2-3EC2-4B22-9318-1C1ADD5242EE}" name="filter_b" dataDxfId="8">
      <calculatedColumnFormula>"BUs"</calculatedColumnFormula>
    </tableColumn>
    <tableColumn id="20" xr3:uid="{28F99A5E-A494-4007-8FE3-0C6F85DD5BE9}" name="filter_a" dataDxfId="7">
      <calculatedColumnFormula>"Symptome"</calculatedColumnFormula>
    </tableColumn>
    <tableColumn id="21" xr3:uid="{93EF5FCD-84DC-423D-9282-0548A476FFC5}" name="Kosten" dataDxfId="2">
      <calculatedColumnFormula>IFERROR(VLOOKUP(Abfalldokumentation!$O2,Kennzahlen!S:U,3,FALSE)*Abfalldokumentation!$B2,"0")</calculatedColumnFormula>
    </tableColumn>
    <tableColumn id="22" xr3:uid="{1167D358-CB87-4057-84EE-AD15F84CD5D0}" name="Anfallort" dataDxfId="3">
      <calculatedColumnFormula>IF(ISBLANK(Q2),VLOOKUP(Abfalldokumentation!$O2,'Linien - BU'!R:S,2,FALSE),Q2)</calculatedColumnFormula>
    </tableColumn>
    <tableColumn id="23" xr3:uid="{8E43F901-F353-4968-AA6B-EC3F745EA9BA}" name="Artikelnr." dataDxfId="6">
      <calculatedColumnFormula>R2</calculatedColumnFormula>
    </tableColumn>
    <tableColumn id="24" xr3:uid="{DF31C6A2-73C8-4AA9-B691-8A8E598B5AB3}" name="Grund Ziffer3" dataDxfId="48">
      <calculatedColumnFormula>T2</calculatedColumnFormula>
    </tableColumn>
    <tableColumn id="1" xr3:uid="{CC91EC1B-AF5B-453C-9157-084011DD4146}" name="Entstehungsort/Linie" dataDxfId="47"/>
    <tableColumn id="2" xr3:uid="{7DCBB6F6-7E63-4CE4-A99B-33E984406591}" name="Artikelnr. (wenn vorhanden)" dataDxfId="46"/>
    <tableColumn id="3" xr3:uid="{2201A81A-A0B9-4E22-947F-7FCC2A6EFDFE}" name="Menge [kg]" dataDxfId="45"/>
    <tableColumn id="4" xr3:uid="{9E6B173F-4B66-4EA0-AA34-656762305BDF}" name="Grund Ziffer" dataDxfId="44"/>
    <tableColumn id="5" xr3:uid="{A1312335-07A6-48BD-887B-BB5C285898EC}" name="Datum [Tag]" dataDxfId="15"/>
    <tableColumn id="6" xr3:uid="{6EA142C2-5CA8-43B5-952C-B96A8B59D191}" name="Grund eintragen" dataDxfId="16"/>
    <tableColumn id="7" xr3:uid="{BD55F2FD-DC81-4C04-B16F-BBF8E67F336A}" name="noch genauer" dataDxfId="43"/>
    <tableColumn id="8" xr3:uid="{C0AB6684-CBE0-4027-9D32-DA839A98A93B}" name="Produktname2" dataDxfId="42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41" dataDxfId="40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39"/>
    <tableColumn id="3" xr3:uid="{D0B1C33F-0966-452B-A5E0-99D3D15E7F0B}" name="Symptom" dataDxfId="38"/>
    <tableColumn id="4" xr3:uid="{CA1F46F1-5550-4B0F-A183-4F39B3537537}" name="Grund" dataDxfId="37"/>
    <tableColumn id="5" xr3:uid="{F68E496C-DC9B-4CA1-9882-5A98C7B8FE33}" name="genauer Grund" dataDxfId="36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3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21"/>
    <tableColumn id="6" xr3:uid="{FCF6B307-3C71-4078-9118-5B722132A3A5}" uniqueName="6" name="Produzierte Menge in KG" queryTableFieldId="6" dataDxfId="20"/>
    <tableColumn id="7" xr3:uid="{44BBFAB9-D3FA-471F-92B6-66EF2789C246}" uniqueName="7" name="Wert produzierte Menge" queryTableFieldId="7" dataDxfId="19" dataCellStyle="Währung"/>
    <tableColumn id="14" xr3:uid="{AC9976CF-07EB-4DBC-8F5C-F03F58EE6DDD}" uniqueName="14" name="Gesamtlebensmittelabfallquote" queryTableFieldId="16" dataDxfId="18" dataCellStyle="Währung"/>
    <tableColumn id="15" xr3:uid="{3F571242-73F5-4EFE-A656-491E3788B540}" uniqueName="15" name="Maschinenabfallquote" queryTableFieldId="17" dataDxfId="17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23"/>
    <tableColumn id="2" xr3:uid="{B149497B-89D3-4E8B-95C1-283D810A6A21}" uniqueName="2" name="KW" queryTableFieldId="2"/>
    <tableColumn id="5" xr3:uid="{8B6DA745-F479-4D6A-BE60-DBC6B48F16A5}" uniqueName="5" name="Menge Maschinenabfall" queryTableFieldId="5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34"/>
    <tableColumn id="2" xr3:uid="{F2478E1F-CDEE-4E12-A675-ADCC19A4319F}" uniqueName="2" name="KW" queryTableFieldId="2"/>
    <tableColumn id="5" xr3:uid="{C3E317FD-1A27-4085-8A49-EA37168D9072}" uniqueName="5" name="Produzierte Menge in KG" queryTableFieldId="5" dataDxfId="25"/>
    <tableColumn id="4" xr3:uid="{CE7EEC71-E884-494B-8259-BC4531E0AAAC}" uniqueName="4" name="Wert produzierte Menge" queryTableFieldId="4" dataDxfId="24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33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32">
  <autoFilter ref="A1:F1854" xr:uid="{5E4A4D77-1F8A-4B01-B58E-7E8389E30A42}"/>
  <tableColumns count="6">
    <tableColumn id="2" xr3:uid="{BD7D0528-3CF0-4D22-83E1-F14C6B76F5EB}" name="Startzeit" dataDxfId="31"/>
    <tableColumn id="5" xr3:uid="{E5FF3288-98FF-4030-9A91-F1F43A3E5B77}" name="Name" dataDxfId="30"/>
    <tableColumn id="6" xr3:uid="{060104FB-10BF-4D47-8285-3609B69EC829}" name="Artikelnummer (falls vorhandne)" dataDxfId="29"/>
    <tableColumn id="7" xr3:uid="{FB814265-6172-490A-93BC-67D4CA3AFCBA}" name="Welche BU?" dataDxfId="28"/>
    <tableColumn id="8" xr3:uid="{EF19DFF3-0806-4289-A173-1A6B12F9CC04}" name="Menge [kg]" dataDxfId="27"/>
    <tableColumn id="9" xr3:uid="{7FF3E5EA-F0E2-48F2-8157-80FCC56B915F}" name="Grund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71"/>
      <c r="C6" s="71"/>
      <c r="D6" s="71"/>
      <c r="E6" s="71">
        <v>81</v>
      </c>
      <c r="F6" s="71">
        <v>81</v>
      </c>
    </row>
    <row r="7" spans="1:6" x14ac:dyDescent="0.25">
      <c r="A7" s="2" t="s">
        <v>119</v>
      </c>
      <c r="B7" s="71">
        <v>158.19999999999999</v>
      </c>
      <c r="C7" s="71">
        <v>1380.7</v>
      </c>
      <c r="D7" s="71">
        <v>1195.5</v>
      </c>
      <c r="E7" s="71"/>
      <c r="F7" s="71">
        <v>2734.4</v>
      </c>
    </row>
    <row r="8" spans="1:6" x14ac:dyDescent="0.25">
      <c r="A8" s="2" t="s">
        <v>137</v>
      </c>
      <c r="B8" s="71"/>
      <c r="C8" s="71"/>
      <c r="D8" s="71">
        <v>223.7</v>
      </c>
      <c r="E8" s="71">
        <v>180</v>
      </c>
      <c r="F8" s="71">
        <v>403.7</v>
      </c>
    </row>
    <row r="9" spans="1:6" x14ac:dyDescent="0.25">
      <c r="A9" s="2" t="s">
        <v>120</v>
      </c>
      <c r="B9" s="71"/>
      <c r="C9" s="71"/>
      <c r="D9" s="71">
        <v>20</v>
      </c>
      <c r="E9" s="71">
        <v>320</v>
      </c>
      <c r="F9" s="71">
        <v>340</v>
      </c>
    </row>
    <row r="10" spans="1:6" x14ac:dyDescent="0.25">
      <c r="A10" s="2" t="s">
        <v>521</v>
      </c>
      <c r="B10" s="71"/>
      <c r="C10" s="71">
        <v>145.4</v>
      </c>
      <c r="D10" s="71">
        <v>20.399999999999999</v>
      </c>
      <c r="E10" s="71">
        <v>202</v>
      </c>
      <c r="F10" s="71">
        <v>367.8</v>
      </c>
    </row>
    <row r="11" spans="1:6" x14ac:dyDescent="0.25">
      <c r="A11" s="2" t="s">
        <v>12</v>
      </c>
      <c r="B11" s="71">
        <v>158.19999999999999</v>
      </c>
      <c r="C11" s="71">
        <v>1526.1000000000001</v>
      </c>
      <c r="D11" s="71">
        <v>1459.6000000000001</v>
      </c>
      <c r="E11" s="71">
        <v>783</v>
      </c>
      <c r="F11" s="71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88">
        <v>28792.746000000006</v>
      </c>
    </row>
    <row r="5" spans="1:2" x14ac:dyDescent="0.25">
      <c r="A5" s="7" t="s">
        <v>21</v>
      </c>
      <c r="B5" s="71">
        <v>8680.1</v>
      </c>
    </row>
    <row r="6" spans="1:2" x14ac:dyDescent="0.25">
      <c r="A6" s="7" t="s">
        <v>19</v>
      </c>
      <c r="B6" s="71">
        <v>5251.6459999999997</v>
      </c>
    </row>
    <row r="7" spans="1:2" x14ac:dyDescent="0.25">
      <c r="A7" s="7" t="s">
        <v>22</v>
      </c>
      <c r="B7" s="71">
        <v>4384.0999999999995</v>
      </c>
    </row>
    <row r="8" spans="1:2" x14ac:dyDescent="0.25">
      <c r="A8" s="7" t="s">
        <v>97</v>
      </c>
      <c r="B8" s="71">
        <v>2276</v>
      </c>
    </row>
    <row r="9" spans="1:2" x14ac:dyDescent="0.25">
      <c r="A9" s="7" t="s">
        <v>109</v>
      </c>
      <c r="B9" s="71">
        <v>1675.6</v>
      </c>
    </row>
    <row r="10" spans="1:2" x14ac:dyDescent="0.25">
      <c r="A10" s="7" t="s">
        <v>24</v>
      </c>
      <c r="B10" s="71">
        <v>1510.4</v>
      </c>
    </row>
    <row r="11" spans="1:2" x14ac:dyDescent="0.25">
      <c r="A11" s="7" t="s">
        <v>10</v>
      </c>
      <c r="B11" s="71">
        <v>1214</v>
      </c>
    </row>
    <row r="12" spans="1:2" x14ac:dyDescent="0.25">
      <c r="A12" s="7" t="s">
        <v>144</v>
      </c>
      <c r="B12" s="71">
        <v>1089.4000000000001</v>
      </c>
    </row>
    <row r="13" spans="1:2" x14ac:dyDescent="0.25">
      <c r="A13" s="7" t="s">
        <v>17</v>
      </c>
      <c r="B13" s="71">
        <v>664</v>
      </c>
    </row>
    <row r="14" spans="1:2" x14ac:dyDescent="0.25">
      <c r="A14" s="7" t="s">
        <v>102</v>
      </c>
      <c r="B14" s="71">
        <v>547</v>
      </c>
    </row>
    <row r="15" spans="1:2" x14ac:dyDescent="0.25">
      <c r="A15" s="7" t="s">
        <v>116</v>
      </c>
      <c r="B15" s="71">
        <v>407.4</v>
      </c>
    </row>
    <row r="16" spans="1:2" x14ac:dyDescent="0.25">
      <c r="A16" s="7" t="s">
        <v>29</v>
      </c>
      <c r="B16" s="71">
        <v>285</v>
      </c>
    </row>
    <row r="17" spans="1:2" x14ac:dyDescent="0.25">
      <c r="A17" s="7" t="s">
        <v>233</v>
      </c>
      <c r="B17" s="71">
        <v>259</v>
      </c>
    </row>
    <row r="18" spans="1:2" x14ac:dyDescent="0.25">
      <c r="A18" s="7" t="s">
        <v>37</v>
      </c>
      <c r="B18" s="71">
        <v>180</v>
      </c>
    </row>
    <row r="19" spans="1:2" x14ac:dyDescent="0.25">
      <c r="A19" s="7" t="s">
        <v>31</v>
      </c>
      <c r="B19" s="71">
        <v>117.2</v>
      </c>
    </row>
    <row r="20" spans="1:2" x14ac:dyDescent="0.25">
      <c r="A20" s="7" t="s">
        <v>528</v>
      </c>
      <c r="B20" s="71">
        <v>80</v>
      </c>
    </row>
    <row r="21" spans="1:2" x14ac:dyDescent="0.25">
      <c r="A21" s="7" t="s">
        <v>241</v>
      </c>
      <c r="B21" s="71">
        <v>39</v>
      </c>
    </row>
    <row r="22" spans="1:2" x14ac:dyDescent="0.25">
      <c r="A22" s="7" t="s">
        <v>77</v>
      </c>
      <c r="B22" s="71">
        <v>35.5</v>
      </c>
    </row>
    <row r="23" spans="1:2" x14ac:dyDescent="0.25">
      <c r="A23" s="7" t="s">
        <v>36</v>
      </c>
      <c r="B23" s="71">
        <v>26</v>
      </c>
    </row>
    <row r="24" spans="1:2" x14ac:dyDescent="0.25">
      <c r="A24" s="7" t="s">
        <v>249</v>
      </c>
      <c r="B24" s="71">
        <v>23</v>
      </c>
    </row>
    <row r="25" spans="1:2" x14ac:dyDescent="0.25">
      <c r="A25" s="7" t="s">
        <v>520</v>
      </c>
      <c r="B25" s="71">
        <v>18</v>
      </c>
    </row>
    <row r="26" spans="1:2" x14ac:dyDescent="0.25">
      <c r="A26" s="7" t="s">
        <v>100</v>
      </c>
      <c r="B26" s="71">
        <v>17</v>
      </c>
    </row>
    <row r="27" spans="1:2" x14ac:dyDescent="0.25">
      <c r="A27" s="7" t="s">
        <v>45</v>
      </c>
      <c r="B27" s="71">
        <v>12</v>
      </c>
    </row>
    <row r="28" spans="1:2" x14ac:dyDescent="0.25">
      <c r="A28" s="7" t="s">
        <v>91</v>
      </c>
      <c r="B28" s="71">
        <v>1.4</v>
      </c>
    </row>
    <row r="29" spans="1:2" x14ac:dyDescent="0.25">
      <c r="A29" s="2" t="s">
        <v>16624</v>
      </c>
      <c r="B29" s="88">
        <v>28725.600000000002</v>
      </c>
    </row>
    <row r="30" spans="1:2" x14ac:dyDescent="0.25">
      <c r="A30" s="7" t="s">
        <v>20</v>
      </c>
      <c r="B30" s="71">
        <v>28725.600000000002</v>
      </c>
    </row>
    <row r="31" spans="1:2" x14ac:dyDescent="0.25">
      <c r="A31" s="2" t="s">
        <v>281</v>
      </c>
      <c r="B31" s="88">
        <v>26364.63</v>
      </c>
    </row>
    <row r="32" spans="1:2" x14ac:dyDescent="0.25">
      <c r="A32" s="7" t="s">
        <v>17</v>
      </c>
      <c r="B32" s="71">
        <v>9580</v>
      </c>
    </row>
    <row r="33" spans="1:2" x14ac:dyDescent="0.25">
      <c r="A33" s="7" t="s">
        <v>109</v>
      </c>
      <c r="B33" s="71">
        <v>2623</v>
      </c>
    </row>
    <row r="34" spans="1:2" x14ac:dyDescent="0.25">
      <c r="A34" s="7" t="s">
        <v>19</v>
      </c>
      <c r="B34" s="71">
        <v>2096</v>
      </c>
    </row>
    <row r="35" spans="1:2" x14ac:dyDescent="0.25">
      <c r="A35" s="7" t="s">
        <v>25</v>
      </c>
      <c r="B35" s="71">
        <v>1831</v>
      </c>
    </row>
    <row r="36" spans="1:2" x14ac:dyDescent="0.25">
      <c r="A36" s="7" t="s">
        <v>22</v>
      </c>
      <c r="B36" s="71">
        <v>1733.5</v>
      </c>
    </row>
    <row r="37" spans="1:2" x14ac:dyDescent="0.25">
      <c r="A37" s="7" t="s">
        <v>24</v>
      </c>
      <c r="B37" s="71">
        <v>1370</v>
      </c>
    </row>
    <row r="38" spans="1:2" x14ac:dyDescent="0.25">
      <c r="A38" s="7" t="s">
        <v>28</v>
      </c>
      <c r="B38" s="71">
        <v>1224</v>
      </c>
    </row>
    <row r="39" spans="1:2" x14ac:dyDescent="0.25">
      <c r="A39" s="7" t="s">
        <v>87</v>
      </c>
      <c r="B39" s="71">
        <v>922.4</v>
      </c>
    </row>
    <row r="40" spans="1:2" x14ac:dyDescent="0.25">
      <c r="A40" s="7" t="s">
        <v>36</v>
      </c>
      <c r="B40" s="71">
        <v>849</v>
      </c>
    </row>
    <row r="41" spans="1:2" x14ac:dyDescent="0.25">
      <c r="A41" s="7" t="s">
        <v>23</v>
      </c>
      <c r="B41" s="71">
        <v>807</v>
      </c>
    </row>
    <row r="42" spans="1:2" x14ac:dyDescent="0.25">
      <c r="A42" s="7" t="s">
        <v>77</v>
      </c>
      <c r="B42" s="71">
        <v>786</v>
      </c>
    </row>
    <row r="43" spans="1:2" x14ac:dyDescent="0.25">
      <c r="A43" s="7" t="s">
        <v>100</v>
      </c>
      <c r="B43" s="71">
        <v>512</v>
      </c>
    </row>
    <row r="44" spans="1:2" x14ac:dyDescent="0.25">
      <c r="A44" s="7" t="s">
        <v>29</v>
      </c>
      <c r="B44" s="71">
        <v>436.2</v>
      </c>
    </row>
    <row r="45" spans="1:2" x14ac:dyDescent="0.25">
      <c r="A45" s="7" t="s">
        <v>10</v>
      </c>
      <c r="B45" s="71">
        <v>417.13</v>
      </c>
    </row>
    <row r="46" spans="1:2" x14ac:dyDescent="0.25">
      <c r="A46" s="7" t="s">
        <v>21</v>
      </c>
      <c r="B46" s="71">
        <v>325</v>
      </c>
    </row>
    <row r="47" spans="1:2" x14ac:dyDescent="0.25">
      <c r="A47" s="7" t="s">
        <v>116</v>
      </c>
      <c r="B47" s="71">
        <v>230.5</v>
      </c>
    </row>
    <row r="48" spans="1:2" x14ac:dyDescent="0.25">
      <c r="A48" s="7" t="s">
        <v>102</v>
      </c>
      <c r="B48" s="71">
        <v>183</v>
      </c>
    </row>
    <row r="49" spans="1:2" x14ac:dyDescent="0.25">
      <c r="A49" s="7" t="s">
        <v>528</v>
      </c>
      <c r="B49" s="71">
        <v>160</v>
      </c>
    </row>
    <row r="50" spans="1:2" x14ac:dyDescent="0.25">
      <c r="A50" s="7" t="s">
        <v>144</v>
      </c>
      <c r="B50" s="71">
        <v>82</v>
      </c>
    </row>
    <row r="51" spans="1:2" x14ac:dyDescent="0.25">
      <c r="A51" s="7" t="s">
        <v>42</v>
      </c>
      <c r="B51" s="71">
        <v>81.5</v>
      </c>
    </row>
    <row r="52" spans="1:2" x14ac:dyDescent="0.25">
      <c r="A52" s="7" t="s">
        <v>44</v>
      </c>
      <c r="B52" s="71">
        <v>62.4</v>
      </c>
    </row>
    <row r="53" spans="1:2" x14ac:dyDescent="0.25">
      <c r="A53" s="7" t="s">
        <v>201</v>
      </c>
      <c r="B53" s="71">
        <v>38</v>
      </c>
    </row>
    <row r="54" spans="1:2" x14ac:dyDescent="0.25">
      <c r="A54" s="7" t="s">
        <v>266</v>
      </c>
      <c r="B54" s="71">
        <v>15</v>
      </c>
    </row>
    <row r="55" spans="1:2" x14ac:dyDescent="0.25">
      <c r="A55" s="2" t="s">
        <v>85</v>
      </c>
      <c r="B55" s="88">
        <v>17349.2</v>
      </c>
    </row>
    <row r="56" spans="1:2" x14ac:dyDescent="0.25">
      <c r="A56" s="7" t="s">
        <v>116</v>
      </c>
      <c r="B56" s="71">
        <v>12979.4</v>
      </c>
    </row>
    <row r="57" spans="1:2" x14ac:dyDescent="0.25">
      <c r="A57" s="7" t="s">
        <v>520</v>
      </c>
      <c r="B57" s="71">
        <v>2622.7</v>
      </c>
    </row>
    <row r="58" spans="1:2" x14ac:dyDescent="0.25">
      <c r="A58" s="7" t="s">
        <v>22</v>
      </c>
      <c r="B58" s="71">
        <v>264</v>
      </c>
    </row>
    <row r="59" spans="1:2" x14ac:dyDescent="0.25">
      <c r="A59" s="7" t="s">
        <v>94</v>
      </c>
      <c r="B59" s="71">
        <v>251.8</v>
      </c>
    </row>
    <row r="60" spans="1:2" x14ac:dyDescent="0.25">
      <c r="A60" s="7" t="s">
        <v>119</v>
      </c>
      <c r="B60" s="71">
        <v>194.8</v>
      </c>
    </row>
    <row r="61" spans="1:2" x14ac:dyDescent="0.25">
      <c r="A61" s="7" t="s">
        <v>31</v>
      </c>
      <c r="B61" s="71">
        <v>172</v>
      </c>
    </row>
    <row r="62" spans="1:2" x14ac:dyDescent="0.25">
      <c r="A62" s="7" t="s">
        <v>91</v>
      </c>
      <c r="B62" s="71">
        <v>164.60000000000002</v>
      </c>
    </row>
    <row r="63" spans="1:2" x14ac:dyDescent="0.25">
      <c r="A63" s="7" t="s">
        <v>226</v>
      </c>
      <c r="B63" s="71">
        <v>160</v>
      </c>
    </row>
    <row r="64" spans="1:2" x14ac:dyDescent="0.25">
      <c r="A64" s="7" t="s">
        <v>139</v>
      </c>
      <c r="B64" s="71">
        <v>159</v>
      </c>
    </row>
    <row r="65" spans="1:2" x14ac:dyDescent="0.25">
      <c r="A65" s="7" t="s">
        <v>93</v>
      </c>
      <c r="B65" s="71">
        <v>83</v>
      </c>
    </row>
    <row r="66" spans="1:2" x14ac:dyDescent="0.25">
      <c r="A66" s="7" t="s">
        <v>97</v>
      </c>
      <c r="B66" s="71">
        <v>72</v>
      </c>
    </row>
    <row r="67" spans="1:2" x14ac:dyDescent="0.25">
      <c r="A67" s="7" t="s">
        <v>19</v>
      </c>
      <c r="B67" s="71">
        <v>65</v>
      </c>
    </row>
    <row r="68" spans="1:2" x14ac:dyDescent="0.25">
      <c r="A68" s="7" t="s">
        <v>87</v>
      </c>
      <c r="B68" s="71">
        <v>51.5</v>
      </c>
    </row>
    <row r="69" spans="1:2" x14ac:dyDescent="0.25">
      <c r="A69" s="7" t="s">
        <v>115</v>
      </c>
      <c r="B69" s="71">
        <v>26</v>
      </c>
    </row>
    <row r="70" spans="1:2" x14ac:dyDescent="0.25">
      <c r="A70" s="7" t="s">
        <v>14</v>
      </c>
      <c r="B70" s="71">
        <v>20.5</v>
      </c>
    </row>
    <row r="71" spans="1:2" x14ac:dyDescent="0.25">
      <c r="A71" s="7" t="s">
        <v>233</v>
      </c>
      <c r="B71" s="71">
        <v>20.5</v>
      </c>
    </row>
    <row r="72" spans="1:2" x14ac:dyDescent="0.25">
      <c r="A72" s="7" t="s">
        <v>26</v>
      </c>
      <c r="B72" s="71">
        <v>15</v>
      </c>
    </row>
    <row r="73" spans="1:2" x14ac:dyDescent="0.25">
      <c r="A73" s="7" t="s">
        <v>171</v>
      </c>
      <c r="B73" s="71">
        <v>12</v>
      </c>
    </row>
    <row r="74" spans="1:2" x14ac:dyDescent="0.25">
      <c r="A74" s="7" t="s">
        <v>21</v>
      </c>
      <c r="B74" s="71">
        <v>9</v>
      </c>
    </row>
    <row r="75" spans="1:2" x14ac:dyDescent="0.25">
      <c r="A75" s="7" t="s">
        <v>183</v>
      </c>
      <c r="B75" s="71">
        <v>6.4</v>
      </c>
    </row>
    <row r="76" spans="1:2" x14ac:dyDescent="0.25">
      <c r="A76" s="2" t="s">
        <v>10</v>
      </c>
      <c r="B76" s="88">
        <v>13466.9</v>
      </c>
    </row>
    <row r="77" spans="1:2" x14ac:dyDescent="0.25">
      <c r="A77" s="7" t="s">
        <v>116</v>
      </c>
      <c r="B77" s="71">
        <v>4542.5</v>
      </c>
    </row>
    <row r="78" spans="1:2" x14ac:dyDescent="0.25">
      <c r="A78" s="7" t="s">
        <v>520</v>
      </c>
      <c r="B78" s="71">
        <v>2105.5</v>
      </c>
    </row>
    <row r="79" spans="1:2" x14ac:dyDescent="0.25">
      <c r="A79" s="7" t="s">
        <v>93</v>
      </c>
      <c r="B79" s="71">
        <v>1066.9000000000001</v>
      </c>
    </row>
    <row r="80" spans="1:2" x14ac:dyDescent="0.25">
      <c r="A80" s="7" t="s">
        <v>21</v>
      </c>
      <c r="B80" s="71">
        <v>880.8</v>
      </c>
    </row>
    <row r="81" spans="1:2" x14ac:dyDescent="0.25">
      <c r="A81" s="7" t="s">
        <v>32</v>
      </c>
      <c r="B81" s="71">
        <v>724</v>
      </c>
    </row>
    <row r="82" spans="1:2" x14ac:dyDescent="0.25">
      <c r="A82" s="7" t="s">
        <v>19</v>
      </c>
      <c r="B82" s="71">
        <v>555</v>
      </c>
    </row>
    <row r="83" spans="1:2" x14ac:dyDescent="0.25">
      <c r="A83" s="7" t="s">
        <v>108</v>
      </c>
      <c r="B83" s="71">
        <v>451.70000000000005</v>
      </c>
    </row>
    <row r="84" spans="1:2" x14ac:dyDescent="0.25">
      <c r="A84" s="7" t="s">
        <v>139</v>
      </c>
      <c r="B84" s="71">
        <v>437</v>
      </c>
    </row>
    <row r="85" spans="1:2" x14ac:dyDescent="0.25">
      <c r="A85" s="7" t="s">
        <v>269</v>
      </c>
      <c r="B85" s="71">
        <v>432</v>
      </c>
    </row>
    <row r="86" spans="1:2" x14ac:dyDescent="0.25">
      <c r="A86" s="7" t="s">
        <v>102</v>
      </c>
      <c r="B86" s="71">
        <v>418</v>
      </c>
    </row>
    <row r="87" spans="1:2" x14ac:dyDescent="0.25">
      <c r="A87" s="7" t="s">
        <v>91</v>
      </c>
      <c r="B87" s="71">
        <v>362.4</v>
      </c>
    </row>
    <row r="88" spans="1:2" x14ac:dyDescent="0.25">
      <c r="A88" s="7" t="s">
        <v>17</v>
      </c>
      <c r="B88" s="71">
        <v>234</v>
      </c>
    </row>
    <row r="89" spans="1:2" x14ac:dyDescent="0.25">
      <c r="A89" s="7" t="s">
        <v>162</v>
      </c>
      <c r="B89" s="71">
        <v>231</v>
      </c>
    </row>
    <row r="90" spans="1:2" x14ac:dyDescent="0.25">
      <c r="A90" s="7" t="s">
        <v>232</v>
      </c>
      <c r="B90" s="71">
        <v>136</v>
      </c>
    </row>
    <row r="91" spans="1:2" x14ac:dyDescent="0.25">
      <c r="A91" s="7" t="s">
        <v>97</v>
      </c>
      <c r="B91" s="71">
        <v>124.7</v>
      </c>
    </row>
    <row r="92" spans="1:2" x14ac:dyDescent="0.25">
      <c r="A92" s="7" t="s">
        <v>119</v>
      </c>
      <c r="B92" s="71">
        <v>124</v>
      </c>
    </row>
    <row r="93" spans="1:2" x14ac:dyDescent="0.25">
      <c r="A93" s="7" t="s">
        <v>88</v>
      </c>
      <c r="B93" s="71">
        <v>90</v>
      </c>
    </row>
    <row r="94" spans="1:2" x14ac:dyDescent="0.25">
      <c r="A94" s="7" t="s">
        <v>36</v>
      </c>
      <c r="B94" s="71">
        <v>80</v>
      </c>
    </row>
    <row r="95" spans="1:2" x14ac:dyDescent="0.25">
      <c r="A95" s="7" t="s">
        <v>226</v>
      </c>
      <c r="B95" s="71">
        <v>79</v>
      </c>
    </row>
    <row r="96" spans="1:2" x14ac:dyDescent="0.25">
      <c r="A96" s="7" t="s">
        <v>29</v>
      </c>
      <c r="B96" s="71">
        <v>75</v>
      </c>
    </row>
    <row r="97" spans="1:2" x14ac:dyDescent="0.25">
      <c r="A97" s="7" t="s">
        <v>87</v>
      </c>
      <c r="B97" s="71">
        <v>72</v>
      </c>
    </row>
    <row r="98" spans="1:2" x14ac:dyDescent="0.25">
      <c r="A98" s="7" t="s">
        <v>171</v>
      </c>
      <c r="B98" s="71">
        <v>65</v>
      </c>
    </row>
    <row r="99" spans="1:2" x14ac:dyDescent="0.25">
      <c r="A99" s="7" t="s">
        <v>109</v>
      </c>
      <c r="B99" s="71">
        <v>64</v>
      </c>
    </row>
    <row r="100" spans="1:2" x14ac:dyDescent="0.25">
      <c r="A100" s="7" t="s">
        <v>10</v>
      </c>
      <c r="B100" s="71">
        <v>28</v>
      </c>
    </row>
    <row r="101" spans="1:2" x14ac:dyDescent="0.25">
      <c r="A101" s="7" t="s">
        <v>524</v>
      </c>
      <c r="B101" s="71">
        <v>26.4</v>
      </c>
    </row>
    <row r="102" spans="1:2" x14ac:dyDescent="0.25">
      <c r="A102" s="7" t="s">
        <v>521</v>
      </c>
      <c r="B102" s="71">
        <v>22</v>
      </c>
    </row>
    <row r="103" spans="1:2" x14ac:dyDescent="0.25">
      <c r="A103" s="7" t="s">
        <v>137</v>
      </c>
      <c r="B103" s="71">
        <v>20</v>
      </c>
    </row>
    <row r="104" spans="1:2" x14ac:dyDescent="0.25">
      <c r="A104" s="7" t="s">
        <v>94</v>
      </c>
      <c r="B104" s="71">
        <v>20</v>
      </c>
    </row>
    <row r="105" spans="1:2" x14ac:dyDescent="0.25">
      <c r="A105" s="2" t="s">
        <v>339</v>
      </c>
      <c r="B105" s="88">
        <v>10998.5</v>
      </c>
    </row>
    <row r="106" spans="1:2" x14ac:dyDescent="0.25">
      <c r="A106" s="7" t="s">
        <v>23</v>
      </c>
      <c r="B106" s="71">
        <v>4341.3999999999996</v>
      </c>
    </row>
    <row r="107" spans="1:2" x14ac:dyDescent="0.25">
      <c r="A107" s="7" t="s">
        <v>102</v>
      </c>
      <c r="B107" s="71">
        <v>4323.6000000000004</v>
      </c>
    </row>
    <row r="108" spans="1:2" x14ac:dyDescent="0.25">
      <c r="A108" s="7" t="s">
        <v>34</v>
      </c>
      <c r="B108" s="71">
        <v>525</v>
      </c>
    </row>
    <row r="109" spans="1:2" x14ac:dyDescent="0.25">
      <c r="A109" s="7" t="s">
        <v>31</v>
      </c>
      <c r="B109" s="71">
        <v>525</v>
      </c>
    </row>
    <row r="110" spans="1:2" x14ac:dyDescent="0.25">
      <c r="A110" s="7" t="s">
        <v>35</v>
      </c>
      <c r="B110" s="71">
        <v>450</v>
      </c>
    </row>
    <row r="111" spans="1:2" x14ac:dyDescent="0.25">
      <c r="A111" s="7" t="s">
        <v>19</v>
      </c>
      <c r="B111" s="71">
        <v>306</v>
      </c>
    </row>
    <row r="112" spans="1:2" x14ac:dyDescent="0.25">
      <c r="A112" s="7" t="s">
        <v>29</v>
      </c>
      <c r="B112" s="71">
        <v>247</v>
      </c>
    </row>
    <row r="113" spans="1:2" x14ac:dyDescent="0.25">
      <c r="A113" s="7" t="s">
        <v>88</v>
      </c>
      <c r="B113" s="71">
        <v>131.6</v>
      </c>
    </row>
    <row r="114" spans="1:2" x14ac:dyDescent="0.25">
      <c r="A114" s="7" t="s">
        <v>43</v>
      </c>
      <c r="B114" s="71">
        <v>80</v>
      </c>
    </row>
    <row r="115" spans="1:2" x14ac:dyDescent="0.25">
      <c r="A115" s="7" t="s">
        <v>184</v>
      </c>
      <c r="B115" s="71">
        <v>19</v>
      </c>
    </row>
    <row r="116" spans="1:2" x14ac:dyDescent="0.25">
      <c r="A116" s="7" t="s">
        <v>17</v>
      </c>
      <c r="B116" s="71">
        <v>13.5</v>
      </c>
    </row>
    <row r="117" spans="1:2" x14ac:dyDescent="0.25">
      <c r="A117" s="7" t="s">
        <v>87</v>
      </c>
      <c r="B117" s="71">
        <v>11.4</v>
      </c>
    </row>
    <row r="118" spans="1:2" x14ac:dyDescent="0.25">
      <c r="A118" s="7" t="s">
        <v>100</v>
      </c>
      <c r="B118" s="71">
        <v>10</v>
      </c>
    </row>
    <row r="119" spans="1:2" x14ac:dyDescent="0.25">
      <c r="A119" s="7" t="s">
        <v>46</v>
      </c>
      <c r="B119" s="71">
        <v>9</v>
      </c>
    </row>
    <row r="120" spans="1:2" x14ac:dyDescent="0.25">
      <c r="A120" s="7" t="s">
        <v>47</v>
      </c>
      <c r="B120" s="71">
        <v>6</v>
      </c>
    </row>
    <row r="121" spans="1:2" x14ac:dyDescent="0.25">
      <c r="A121" s="2" t="s">
        <v>219</v>
      </c>
      <c r="B121" s="88">
        <v>10770.9</v>
      </c>
    </row>
    <row r="122" spans="1:2" x14ac:dyDescent="0.25">
      <c r="A122" s="7" t="s">
        <v>21</v>
      </c>
      <c r="B122" s="71">
        <v>7563.7</v>
      </c>
    </row>
    <row r="123" spans="1:2" x14ac:dyDescent="0.25">
      <c r="A123" s="7" t="s">
        <v>17</v>
      </c>
      <c r="B123" s="71">
        <v>1537</v>
      </c>
    </row>
    <row r="124" spans="1:2" x14ac:dyDescent="0.25">
      <c r="A124" s="7" t="s">
        <v>100</v>
      </c>
      <c r="B124" s="71">
        <v>719</v>
      </c>
    </row>
    <row r="125" spans="1:2" x14ac:dyDescent="0.25">
      <c r="A125" s="7" t="s">
        <v>87</v>
      </c>
      <c r="B125" s="71">
        <v>461</v>
      </c>
    </row>
    <row r="126" spans="1:2" x14ac:dyDescent="0.25">
      <c r="A126" s="7" t="s">
        <v>521</v>
      </c>
      <c r="B126" s="71">
        <v>325.8</v>
      </c>
    </row>
    <row r="127" spans="1:2" x14ac:dyDescent="0.25">
      <c r="A127" s="7" t="s">
        <v>102</v>
      </c>
      <c r="B127" s="71">
        <v>74.400000000000006</v>
      </c>
    </row>
    <row r="128" spans="1:2" x14ac:dyDescent="0.25">
      <c r="A128" s="7" t="s">
        <v>19</v>
      </c>
      <c r="B128" s="71">
        <v>69</v>
      </c>
    </row>
    <row r="129" spans="1:2" x14ac:dyDescent="0.25">
      <c r="A129" s="7" t="s">
        <v>520</v>
      </c>
      <c r="B129" s="71">
        <v>21</v>
      </c>
    </row>
    <row r="130" spans="1:2" x14ac:dyDescent="0.25">
      <c r="A130" s="2" t="s">
        <v>36</v>
      </c>
      <c r="B130" s="88">
        <v>7944.7800000000007</v>
      </c>
    </row>
    <row r="131" spans="1:2" x14ac:dyDescent="0.25">
      <c r="A131" s="7" t="s">
        <v>19</v>
      </c>
      <c r="B131" s="71">
        <v>2849.48</v>
      </c>
    </row>
    <row r="132" spans="1:2" x14ac:dyDescent="0.25">
      <c r="A132" s="7" t="s">
        <v>520</v>
      </c>
      <c r="B132" s="71">
        <v>1169.3</v>
      </c>
    </row>
    <row r="133" spans="1:2" x14ac:dyDescent="0.25">
      <c r="A133" s="7" t="s">
        <v>116</v>
      </c>
      <c r="B133" s="71">
        <v>787.6</v>
      </c>
    </row>
    <row r="134" spans="1:2" x14ac:dyDescent="0.25">
      <c r="A134" s="7" t="s">
        <v>21</v>
      </c>
      <c r="B134" s="71">
        <v>560</v>
      </c>
    </row>
    <row r="135" spans="1:2" x14ac:dyDescent="0.25">
      <c r="A135" s="7" t="s">
        <v>33</v>
      </c>
      <c r="B135" s="71">
        <v>540</v>
      </c>
    </row>
    <row r="136" spans="1:2" x14ac:dyDescent="0.25">
      <c r="A136" s="7" t="s">
        <v>88</v>
      </c>
      <c r="B136" s="71">
        <v>263.5</v>
      </c>
    </row>
    <row r="137" spans="1:2" x14ac:dyDescent="0.25">
      <c r="A137" s="7" t="s">
        <v>30</v>
      </c>
      <c r="B137" s="71">
        <v>245</v>
      </c>
    </row>
    <row r="138" spans="1:2" x14ac:dyDescent="0.25">
      <c r="A138" s="7" t="s">
        <v>119</v>
      </c>
      <c r="B138" s="71">
        <v>242.5</v>
      </c>
    </row>
    <row r="139" spans="1:2" x14ac:dyDescent="0.25">
      <c r="A139" s="7" t="s">
        <v>526</v>
      </c>
      <c r="B139" s="71">
        <v>230</v>
      </c>
    </row>
    <row r="140" spans="1:2" x14ac:dyDescent="0.25">
      <c r="A140" s="7" t="s">
        <v>31</v>
      </c>
      <c r="B140" s="71">
        <v>206</v>
      </c>
    </row>
    <row r="141" spans="1:2" x14ac:dyDescent="0.25">
      <c r="A141" s="7" t="s">
        <v>97</v>
      </c>
      <c r="B141" s="71">
        <v>174</v>
      </c>
    </row>
    <row r="142" spans="1:2" x14ac:dyDescent="0.25">
      <c r="A142" s="7" t="s">
        <v>38</v>
      </c>
      <c r="B142" s="71">
        <v>147</v>
      </c>
    </row>
    <row r="143" spans="1:2" x14ac:dyDescent="0.25">
      <c r="A143" s="7" t="s">
        <v>40</v>
      </c>
      <c r="B143" s="71">
        <v>101.8</v>
      </c>
    </row>
    <row r="144" spans="1:2" x14ac:dyDescent="0.25">
      <c r="A144" s="7" t="s">
        <v>41</v>
      </c>
      <c r="B144" s="71">
        <v>97</v>
      </c>
    </row>
    <row r="145" spans="1:2" x14ac:dyDescent="0.25">
      <c r="A145" s="7" t="s">
        <v>522</v>
      </c>
      <c r="B145" s="71">
        <v>81</v>
      </c>
    </row>
    <row r="146" spans="1:2" x14ac:dyDescent="0.25">
      <c r="A146" s="7" t="s">
        <v>528</v>
      </c>
      <c r="B146" s="71">
        <v>80</v>
      </c>
    </row>
    <row r="147" spans="1:2" x14ac:dyDescent="0.25">
      <c r="A147" s="7" t="s">
        <v>120</v>
      </c>
      <c r="B147" s="71">
        <v>60</v>
      </c>
    </row>
    <row r="148" spans="1:2" x14ac:dyDescent="0.25">
      <c r="A148" s="7" t="s">
        <v>17</v>
      </c>
      <c r="B148" s="71">
        <v>41</v>
      </c>
    </row>
    <row r="149" spans="1:2" x14ac:dyDescent="0.25">
      <c r="A149" s="7" t="s">
        <v>22</v>
      </c>
      <c r="B149" s="71">
        <v>36.200000000000003</v>
      </c>
    </row>
    <row r="150" spans="1:2" x14ac:dyDescent="0.25">
      <c r="A150" s="7" t="s">
        <v>87</v>
      </c>
      <c r="B150" s="71">
        <v>25</v>
      </c>
    </row>
    <row r="151" spans="1:2" x14ac:dyDescent="0.25">
      <c r="A151" s="7" t="s">
        <v>524</v>
      </c>
      <c r="B151" s="71">
        <v>8.4</v>
      </c>
    </row>
    <row r="152" spans="1:2" x14ac:dyDescent="0.25">
      <c r="A152" s="2" t="s">
        <v>122</v>
      </c>
      <c r="B152" s="88">
        <v>6415.2000000000007</v>
      </c>
    </row>
    <row r="153" spans="1:2" x14ac:dyDescent="0.25">
      <c r="A153" s="7" t="s">
        <v>27</v>
      </c>
      <c r="B153" s="71">
        <v>1401</v>
      </c>
    </row>
    <row r="154" spans="1:2" x14ac:dyDescent="0.25">
      <c r="A154" s="7" t="s">
        <v>116</v>
      </c>
      <c r="B154" s="71">
        <v>1363.1</v>
      </c>
    </row>
    <row r="155" spans="1:2" x14ac:dyDescent="0.25">
      <c r="A155" s="7" t="s">
        <v>119</v>
      </c>
      <c r="B155" s="71">
        <v>1232.2</v>
      </c>
    </row>
    <row r="156" spans="1:2" x14ac:dyDescent="0.25">
      <c r="A156" s="7" t="s">
        <v>21</v>
      </c>
      <c r="B156" s="71">
        <v>737</v>
      </c>
    </row>
    <row r="157" spans="1:2" x14ac:dyDescent="0.25">
      <c r="A157" s="7" t="s">
        <v>10</v>
      </c>
      <c r="B157" s="71">
        <v>353</v>
      </c>
    </row>
    <row r="158" spans="1:2" x14ac:dyDescent="0.25">
      <c r="A158" s="7" t="s">
        <v>137</v>
      </c>
      <c r="B158" s="71">
        <v>343.7</v>
      </c>
    </row>
    <row r="159" spans="1:2" x14ac:dyDescent="0.25">
      <c r="A159" s="7" t="s">
        <v>22</v>
      </c>
      <c r="B159" s="71">
        <v>306</v>
      </c>
    </row>
    <row r="160" spans="1:2" x14ac:dyDescent="0.25">
      <c r="A160" s="7" t="s">
        <v>120</v>
      </c>
      <c r="B160" s="71">
        <v>220</v>
      </c>
    </row>
    <row r="161" spans="1:2" x14ac:dyDescent="0.25">
      <c r="A161" s="7" t="s">
        <v>37</v>
      </c>
      <c r="B161" s="71">
        <v>145.6</v>
      </c>
    </row>
    <row r="162" spans="1:2" x14ac:dyDescent="0.25">
      <c r="A162" s="7" t="s">
        <v>97</v>
      </c>
      <c r="B162" s="71">
        <v>133</v>
      </c>
    </row>
    <row r="163" spans="1:2" x14ac:dyDescent="0.25">
      <c r="A163" s="7" t="s">
        <v>109</v>
      </c>
      <c r="B163" s="71">
        <v>52</v>
      </c>
    </row>
    <row r="164" spans="1:2" x14ac:dyDescent="0.25">
      <c r="A164" s="7" t="s">
        <v>87</v>
      </c>
      <c r="B164" s="71">
        <v>45</v>
      </c>
    </row>
    <row r="165" spans="1:2" x14ac:dyDescent="0.25">
      <c r="A165" s="7" t="s">
        <v>520</v>
      </c>
      <c r="B165" s="71">
        <v>42.6</v>
      </c>
    </row>
    <row r="166" spans="1:2" x14ac:dyDescent="0.25">
      <c r="A166" s="7" t="s">
        <v>102</v>
      </c>
      <c r="B166" s="71">
        <v>21</v>
      </c>
    </row>
    <row r="167" spans="1:2" x14ac:dyDescent="0.25">
      <c r="A167" s="7" t="s">
        <v>521</v>
      </c>
      <c r="B167" s="71">
        <v>20</v>
      </c>
    </row>
    <row r="168" spans="1:2" x14ac:dyDescent="0.25">
      <c r="A168" s="2" t="s">
        <v>16</v>
      </c>
      <c r="B168" s="88">
        <v>5588.3</v>
      </c>
    </row>
    <row r="169" spans="1:2" x14ac:dyDescent="0.25">
      <c r="A169" s="7" t="s">
        <v>108</v>
      </c>
      <c r="B169" s="71">
        <v>2550.5</v>
      </c>
    </row>
    <row r="170" spans="1:2" x14ac:dyDescent="0.25">
      <c r="A170" s="7" t="s">
        <v>94</v>
      </c>
      <c r="B170" s="71">
        <v>2223.1</v>
      </c>
    </row>
    <row r="171" spans="1:2" x14ac:dyDescent="0.25">
      <c r="A171" s="7" t="s">
        <v>91</v>
      </c>
      <c r="B171" s="71">
        <v>351.80000000000007</v>
      </c>
    </row>
    <row r="172" spans="1:2" x14ac:dyDescent="0.25">
      <c r="A172" s="7" t="s">
        <v>115</v>
      </c>
      <c r="B172" s="71">
        <v>314.89999999999998</v>
      </c>
    </row>
    <row r="173" spans="1:2" x14ac:dyDescent="0.25">
      <c r="A173" s="7" t="s">
        <v>93</v>
      </c>
      <c r="B173" s="71">
        <v>147</v>
      </c>
    </row>
    <row r="174" spans="1:2" x14ac:dyDescent="0.25">
      <c r="A174" s="7" t="s">
        <v>226</v>
      </c>
      <c r="B174" s="71">
        <v>1</v>
      </c>
    </row>
    <row r="175" spans="1:2" x14ac:dyDescent="0.25">
      <c r="A175" s="2" t="s">
        <v>282</v>
      </c>
      <c r="B175" s="88">
        <v>2844</v>
      </c>
    </row>
    <row r="176" spans="1:2" x14ac:dyDescent="0.25">
      <c r="A176" s="7" t="s">
        <v>26</v>
      </c>
      <c r="B176" s="71">
        <v>1567.4</v>
      </c>
    </row>
    <row r="177" spans="1:2" x14ac:dyDescent="0.25">
      <c r="A177" s="7" t="s">
        <v>36</v>
      </c>
      <c r="B177" s="71">
        <v>322</v>
      </c>
    </row>
    <row r="178" spans="1:2" x14ac:dyDescent="0.25">
      <c r="A178" s="7" t="s">
        <v>530</v>
      </c>
      <c r="B178" s="71">
        <v>208</v>
      </c>
    </row>
    <row r="179" spans="1:2" x14ac:dyDescent="0.25">
      <c r="A179" s="7" t="s">
        <v>19</v>
      </c>
      <c r="B179" s="71">
        <v>180</v>
      </c>
    </row>
    <row r="180" spans="1:2" x14ac:dyDescent="0.25">
      <c r="A180" s="7" t="s">
        <v>29</v>
      </c>
      <c r="B180" s="71">
        <v>120.2</v>
      </c>
    </row>
    <row r="181" spans="1:2" x14ac:dyDescent="0.25">
      <c r="A181" s="7" t="s">
        <v>39</v>
      </c>
      <c r="B181" s="71">
        <v>117</v>
      </c>
    </row>
    <row r="182" spans="1:2" x14ac:dyDescent="0.25">
      <c r="A182" s="7" t="s">
        <v>119</v>
      </c>
      <c r="B182" s="71">
        <v>90</v>
      </c>
    </row>
    <row r="183" spans="1:2" x14ac:dyDescent="0.25">
      <c r="A183" s="7" t="s">
        <v>116</v>
      </c>
      <c r="B183" s="71">
        <v>70</v>
      </c>
    </row>
    <row r="184" spans="1:2" x14ac:dyDescent="0.25">
      <c r="A184" s="7" t="s">
        <v>257</v>
      </c>
      <c r="B184" s="71">
        <v>63</v>
      </c>
    </row>
    <row r="185" spans="1:2" x14ac:dyDescent="0.25">
      <c r="A185" s="7" t="s">
        <v>120</v>
      </c>
      <c r="B185" s="71">
        <v>40</v>
      </c>
    </row>
    <row r="186" spans="1:2" x14ac:dyDescent="0.25">
      <c r="A186" s="7" t="s">
        <v>102</v>
      </c>
      <c r="B186" s="71">
        <v>31</v>
      </c>
    </row>
    <row r="187" spans="1:2" x14ac:dyDescent="0.25">
      <c r="A187" s="7" t="s">
        <v>173</v>
      </c>
      <c r="B187" s="71">
        <v>25.4</v>
      </c>
    </row>
    <row r="188" spans="1:2" x14ac:dyDescent="0.25">
      <c r="A188" s="7" t="s">
        <v>87</v>
      </c>
      <c r="B188" s="71">
        <v>10</v>
      </c>
    </row>
    <row r="189" spans="1:2" x14ac:dyDescent="0.25">
      <c r="A189" s="2" t="s">
        <v>466</v>
      </c>
      <c r="B189" s="88">
        <v>1780</v>
      </c>
    </row>
    <row r="190" spans="1:2" x14ac:dyDescent="0.25">
      <c r="A190" s="7" t="s">
        <v>102</v>
      </c>
      <c r="B190" s="71">
        <v>1780</v>
      </c>
    </row>
    <row r="191" spans="1:2" x14ac:dyDescent="0.25">
      <c r="A191" s="2" t="s">
        <v>349</v>
      </c>
      <c r="B191" s="88">
        <v>1726.9</v>
      </c>
    </row>
    <row r="192" spans="1:2" x14ac:dyDescent="0.25">
      <c r="A192" s="7" t="s">
        <v>119</v>
      </c>
      <c r="B192" s="71">
        <v>850.9</v>
      </c>
    </row>
    <row r="193" spans="1:2" x14ac:dyDescent="0.25">
      <c r="A193" s="7" t="s">
        <v>10</v>
      </c>
      <c r="B193" s="71">
        <v>292</v>
      </c>
    </row>
    <row r="194" spans="1:2" x14ac:dyDescent="0.25">
      <c r="A194" s="7" t="s">
        <v>14</v>
      </c>
      <c r="B194" s="71">
        <v>276</v>
      </c>
    </row>
    <row r="195" spans="1:2" x14ac:dyDescent="0.25">
      <c r="A195" s="7" t="s">
        <v>100</v>
      </c>
      <c r="B195" s="71">
        <v>140</v>
      </c>
    </row>
    <row r="196" spans="1:2" x14ac:dyDescent="0.25">
      <c r="A196" s="7" t="s">
        <v>520</v>
      </c>
      <c r="B196" s="71">
        <v>61</v>
      </c>
    </row>
    <row r="197" spans="1:2" x14ac:dyDescent="0.25">
      <c r="A197" s="7" t="s">
        <v>88</v>
      </c>
      <c r="B197" s="71">
        <v>47</v>
      </c>
    </row>
    <row r="198" spans="1:2" x14ac:dyDescent="0.25">
      <c r="A198" s="7" t="s">
        <v>137</v>
      </c>
      <c r="B198" s="71">
        <v>40</v>
      </c>
    </row>
    <row r="199" spans="1:2" x14ac:dyDescent="0.25">
      <c r="A199" s="7" t="s">
        <v>120</v>
      </c>
      <c r="B199" s="71">
        <v>20</v>
      </c>
    </row>
    <row r="200" spans="1:2" x14ac:dyDescent="0.25">
      <c r="A200" s="2" t="s">
        <v>365</v>
      </c>
      <c r="B200" s="88">
        <v>1356.6</v>
      </c>
    </row>
    <row r="201" spans="1:2" x14ac:dyDescent="0.25">
      <c r="A201" s="7" t="s">
        <v>30</v>
      </c>
      <c r="B201" s="71">
        <v>863.6</v>
      </c>
    </row>
    <row r="202" spans="1:2" x14ac:dyDescent="0.25">
      <c r="A202" s="7" t="s">
        <v>31</v>
      </c>
      <c r="B202" s="71">
        <v>446</v>
      </c>
    </row>
    <row r="203" spans="1:2" x14ac:dyDescent="0.25">
      <c r="A203" s="7" t="s">
        <v>97</v>
      </c>
      <c r="B203" s="71">
        <v>47</v>
      </c>
    </row>
    <row r="204" spans="1:2" x14ac:dyDescent="0.25">
      <c r="A204" s="2" t="s">
        <v>418</v>
      </c>
      <c r="B204" s="88">
        <v>510</v>
      </c>
    </row>
    <row r="205" spans="1:2" x14ac:dyDescent="0.25">
      <c r="A205" s="7" t="s">
        <v>19</v>
      </c>
      <c r="B205" s="71">
        <v>348</v>
      </c>
    </row>
    <row r="206" spans="1:2" x14ac:dyDescent="0.25">
      <c r="A206" s="7" t="s">
        <v>22</v>
      </c>
      <c r="B206" s="71">
        <v>120</v>
      </c>
    </row>
    <row r="207" spans="1:2" x14ac:dyDescent="0.25">
      <c r="A207" s="7" t="s">
        <v>17</v>
      </c>
      <c r="B207" s="71">
        <v>42</v>
      </c>
    </row>
    <row r="208" spans="1:2" x14ac:dyDescent="0.25">
      <c r="A208" s="2" t="s">
        <v>356</v>
      </c>
      <c r="B208" s="88">
        <v>19</v>
      </c>
    </row>
    <row r="209" spans="1:2" x14ac:dyDescent="0.25">
      <c r="A209" s="7" t="s">
        <v>10</v>
      </c>
      <c r="B209" s="71">
        <v>19</v>
      </c>
    </row>
    <row r="210" spans="1:2" x14ac:dyDescent="0.25">
      <c r="A210" s="2" t="s">
        <v>12</v>
      </c>
      <c r="B210" s="71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C1854"/>
  <sheetViews>
    <sheetView tabSelected="1" zoomScale="85" zoomScaleNormal="85" workbookViewId="0">
      <selection activeCell="K9" sqref="K9"/>
    </sheetView>
  </sheetViews>
  <sheetFormatPr baseColWidth="10" defaultColWidth="12.140625" defaultRowHeight="30" customHeight="1" x14ac:dyDescent="0.25"/>
  <cols>
    <col min="1" max="1" width="12.140625" style="71"/>
    <col min="2" max="2" width="12.140625" style="88"/>
    <col min="3" max="3" width="12.140625" style="100"/>
    <col min="4" max="8" width="12.140625" style="71"/>
    <col min="9" max="9" width="8.140625" style="88" customWidth="1"/>
    <col min="10" max="10" width="17.7109375" style="71" customWidth="1"/>
    <col min="11" max="11" width="12.7109375" style="112" customWidth="1"/>
    <col min="12" max="12" width="24.5703125" style="112" customWidth="1"/>
    <col min="13" max="13" width="26.7109375" style="88" customWidth="1"/>
    <col min="14" max="14" width="16.42578125" style="11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9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20.28515625" style="2" customWidth="1"/>
    <col min="26" max="26" width="26.5703125" style="2" customWidth="1"/>
    <col min="27" max="27" width="25" customWidth="1"/>
    <col min="28" max="28" width="13.28515625" bestFit="1" customWidth="1"/>
    <col min="29" max="29" width="32.85546875" bestFit="1" customWidth="1"/>
    <col min="30" max="30" width="29" style="2" bestFit="1" customWidth="1"/>
    <col min="31" max="31" width="35.140625" style="2" customWidth="1"/>
    <col min="32" max="32" width="53.5703125" style="2" bestFit="1" customWidth="1"/>
    <col min="33" max="33" width="12.140625" style="2"/>
    <col min="34" max="34" width="44.42578125" style="2" customWidth="1"/>
    <col min="35" max="35" width="25.5703125" style="2" bestFit="1" customWidth="1"/>
    <col min="36" max="36" width="21.28515625" style="2" customWidth="1"/>
    <col min="37" max="42" width="12.140625" style="2"/>
    <col min="43" max="43" width="9.85546875" style="2" bestFit="1" customWidth="1"/>
    <col min="44" max="44" width="8.42578125" style="2" customWidth="1"/>
    <col min="45" max="16384" width="12.140625" style="2"/>
  </cols>
  <sheetData>
    <row r="1" spans="1:29" ht="30" customHeight="1" x14ac:dyDescent="0.25">
      <c r="A1" s="89" t="s">
        <v>13</v>
      </c>
      <c r="B1" s="64" t="s">
        <v>56</v>
      </c>
      <c r="C1" s="93" t="s">
        <v>3</v>
      </c>
      <c r="D1" s="89" t="s">
        <v>57</v>
      </c>
      <c r="E1" s="89" t="s">
        <v>55</v>
      </c>
      <c r="F1" s="110" t="s">
        <v>0</v>
      </c>
      <c r="G1" s="89" t="s">
        <v>2</v>
      </c>
      <c r="H1" s="110" t="s">
        <v>59</v>
      </c>
      <c r="I1" s="64" t="s">
        <v>60</v>
      </c>
      <c r="J1" s="111" t="s">
        <v>61</v>
      </c>
      <c r="K1" s="111" t="s">
        <v>62</v>
      </c>
      <c r="L1" s="111" t="s">
        <v>63</v>
      </c>
      <c r="M1" s="119" t="s">
        <v>64</v>
      </c>
      <c r="N1" s="111" t="s">
        <v>65</v>
      </c>
      <c r="O1" s="65" t="s">
        <v>66</v>
      </c>
      <c r="P1" s="65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91" t="s">
        <v>52</v>
      </c>
      <c r="V1" s="37" t="s">
        <v>53</v>
      </c>
      <c r="W1" s="37" t="s">
        <v>54</v>
      </c>
      <c r="X1" s="38" t="s">
        <v>58</v>
      </c>
      <c r="AA1" s="2"/>
      <c r="AB1" s="2"/>
      <c r="AC1" s="2"/>
    </row>
    <row r="2" spans="1:29" ht="30" customHeight="1" x14ac:dyDescent="0.25">
      <c r="A2" s="101" t="str">
        <f>VLOOKUP(N2,'Linien - BU'!A:B,2,FALSE)</f>
        <v>BU3</v>
      </c>
      <c r="B2" s="113">
        <f t="shared" ref="B2:B65" si="0">S2</f>
        <v>28</v>
      </c>
      <c r="C2" s="94">
        <f>Abfalldokumentation!$U2</f>
        <v>44427</v>
      </c>
      <c r="D2" s="90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90" t="str">
        <f>IFERROR(VLOOKUP(Abfalldokumentation!$O2,Artikel!A:C,3,FALSE),Abfalldokumentation!$O2)</f>
        <v>VOS Walnuss Roulette</v>
      </c>
      <c r="F2" s="90" t="str">
        <f>VLOOKUP(T2,'Liste Gründe'!A:D,2,FALSE)</f>
        <v>Schimmel</v>
      </c>
      <c r="G2" s="90" t="str">
        <f>IF(ISBLANK(V2),VLOOKUP(Abfalldokumentation!$P2,'Liste Gründe'!A:D,3,FALSE),V2)</f>
        <v>VOS &gt; Einsatz</v>
      </c>
      <c r="H2" s="90" t="str">
        <f>IF(ISBLANK(Abfalldokumentation!$W2),"-",Abfalldokumentation!$W2)</f>
        <v>höhere Produktion an Abschnitten als Einsatz im Rework</v>
      </c>
      <c r="I2" s="113">
        <f t="shared" ref="I2:I65" si="1">_xlfn.ISOWEEKNUM(C2)</f>
        <v>33</v>
      </c>
      <c r="J2" s="90" t="str">
        <f t="shared" ref="J2:J65" si="2">"Produkte"</f>
        <v>Produkte</v>
      </c>
      <c r="K2" s="90" t="str">
        <f t="shared" ref="K2:K65" si="3">"BUs"</f>
        <v>BUs</v>
      </c>
      <c r="L2" s="90" t="str">
        <f t="shared" ref="L2:L65" si="4">"Symptome"</f>
        <v>Symptome</v>
      </c>
      <c r="M2" s="113" t="str">
        <f>IFERROR(VLOOKUP(Abfalldokumentation!$O2,Kennzahlen!S:U,3,FALSE)*Abfalldokumentation!$B2,"0")</f>
        <v>0</v>
      </c>
      <c r="N2" s="90" t="str">
        <f>IF(ISBLANK(Q2),VLOOKUP(Abfalldokumentation!$O2,'Linien - BU'!R:S,2,FALSE),Q2)</f>
        <v>L4</v>
      </c>
      <c r="O2" s="66">
        <f t="shared" ref="O2:O65" si="5">R2</f>
        <v>29500481</v>
      </c>
      <c r="P2" s="66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AA2" s="2"/>
      <c r="AB2" s="2"/>
      <c r="AC2" s="2"/>
    </row>
    <row r="3" spans="1:29" ht="30" customHeight="1" x14ac:dyDescent="0.25">
      <c r="A3" s="102" t="str">
        <f>VLOOKUP(N3,'Linien - BU'!A:B,2,FALSE)</f>
        <v>BU1</v>
      </c>
      <c r="B3" s="114">
        <f t="shared" si="0"/>
        <v>15</v>
      </c>
      <c r="C3" s="95">
        <f>Abfalldokumentation!$U3</f>
        <v>44427</v>
      </c>
      <c r="D3" s="90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103" t="str">
        <f>IFERROR(VLOOKUP(Abfalldokumentation!$O3,Artikel!A:C,3,FALSE),Abfalldokumentation!$O3)</f>
        <v>VOS Schmelzkäsezub. Pon</v>
      </c>
      <c r="F3" s="103" t="str">
        <f>VLOOKUP(T3,'Liste Gründe'!A:D,2,FALSE)</f>
        <v>Schimmel</v>
      </c>
      <c r="G3" s="103" t="str">
        <f>IF(ISBLANK(V3),VLOOKUP(Abfalldokumentation!$P3,'Liste Gründe'!A:D,3,FALSE),V3)</f>
        <v>keine Verarbeitung</v>
      </c>
      <c r="H3" s="103" t="str">
        <f>IF(ISBLANK(Abfalldokumentation!$W3),"-",Abfalldokumentation!$W3)</f>
        <v>stehen geblieben / übersehen</v>
      </c>
      <c r="I3" s="114">
        <f t="shared" si="1"/>
        <v>33</v>
      </c>
      <c r="J3" s="103" t="str">
        <f t="shared" si="2"/>
        <v>Produkte</v>
      </c>
      <c r="K3" s="103" t="str">
        <f t="shared" si="3"/>
        <v>BUs</v>
      </c>
      <c r="L3" s="103" t="str">
        <f t="shared" si="4"/>
        <v>Symptome</v>
      </c>
      <c r="M3" s="114">
        <f>IFERROR(VLOOKUP(Abfalldokumentation!$O3,Kennzahlen!S:U,3,FALSE)*Abfalldokumentation!$B3,"0")</f>
        <v>7.5</v>
      </c>
      <c r="N3" s="103" t="str">
        <f>IF(ISBLANK(Q3),VLOOKUP(Abfalldokumentation!$O3,'Linien - BU'!R:S,2,FALSE),Q3)</f>
        <v>Abfüllung</v>
      </c>
      <c r="O3" s="67">
        <f t="shared" si="5"/>
        <v>29500514</v>
      </c>
      <c r="P3" s="67">
        <f t="shared" si="6"/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AA3" s="2"/>
      <c r="AB3" s="2"/>
      <c r="AC3" s="2"/>
    </row>
    <row r="4" spans="1:29" ht="30" customHeight="1" x14ac:dyDescent="0.25">
      <c r="A4" s="104" t="str">
        <f>VLOOKUP(N4,'Linien - BU'!A:B,2,FALSE)</f>
        <v>BU3</v>
      </c>
      <c r="B4" s="115">
        <f t="shared" si="0"/>
        <v>153.4</v>
      </c>
      <c r="C4" s="96">
        <f>Abfalldokumentation!$U4</f>
        <v>44427</v>
      </c>
      <c r="D4" s="90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105" t="str">
        <f>IFERROR(VLOOKUP(Abfalldokumentation!$O4,Artikel!A:C,3,FALSE),Abfalldokumentation!$O4)</f>
        <v>VOS URW-GRS-KRÄU OGT</v>
      </c>
      <c r="F4" s="105" t="str">
        <f>VLOOKUP(T4,'Liste Gründe'!A:D,2,FALSE)</f>
        <v>Schimmel</v>
      </c>
      <c r="G4" s="105" t="str">
        <f>IF(ISBLANK(V4),VLOOKUP(Abfalldokumentation!$P4,'Liste Gründe'!A:D,3,FALSE),V4)</f>
        <v>spezifischer Einsatz</v>
      </c>
      <c r="H4" s="105" t="str">
        <f>IF(ISBLANK(Abfalldokumentation!$W4),"-",Abfalldokumentation!$W4)</f>
        <v>Produktion unregelmäßig</v>
      </c>
      <c r="I4" s="115">
        <f t="shared" si="1"/>
        <v>33</v>
      </c>
      <c r="J4" s="105" t="str">
        <f t="shared" si="2"/>
        <v>Produkte</v>
      </c>
      <c r="K4" s="105" t="str">
        <f t="shared" si="3"/>
        <v>BUs</v>
      </c>
      <c r="L4" s="105" t="str">
        <f t="shared" si="4"/>
        <v>Symptome</v>
      </c>
      <c r="M4" s="115">
        <f>IFERROR(VLOOKUP(Abfalldokumentation!$O4,Kennzahlen!S:U,3,FALSE)*Abfalldokumentation!$B4,"0")</f>
        <v>76.7</v>
      </c>
      <c r="N4" s="105" t="str">
        <f>IF(ISBLANK(Q4),VLOOKUP(Abfalldokumentation!$O4,'Linien - BU'!R:S,2,FALSE),Q4)</f>
        <v>L34</v>
      </c>
      <c r="O4" s="67">
        <f t="shared" si="5"/>
        <v>29500939</v>
      </c>
      <c r="P4" s="67">
        <f t="shared" si="6"/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AA4" s="2"/>
      <c r="AB4" s="2"/>
      <c r="AC4" s="2"/>
    </row>
    <row r="5" spans="1:29" ht="30" customHeight="1" x14ac:dyDescent="0.25">
      <c r="A5" s="102" t="str">
        <f>VLOOKUP(N5,'Linien - BU'!A:B,2,FALSE)</f>
        <v>BU1</v>
      </c>
      <c r="B5" s="114">
        <f t="shared" si="0"/>
        <v>19.399999999999999</v>
      </c>
      <c r="C5" s="95">
        <f>Abfalldokumentation!$U5</f>
        <v>44427</v>
      </c>
      <c r="D5" s="90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103" t="str">
        <f>IFERROR(VLOOKUP(Abfalldokumentation!$O5,Artikel!A:C,3,FALSE),Abfalldokumentation!$O5)</f>
        <v>VOS URW NATUR AMM CO RE</v>
      </c>
      <c r="F5" s="103" t="str">
        <f>VLOOKUP(T5,'Liste Gründe'!A:D,2,FALSE)</f>
        <v>Schimmel</v>
      </c>
      <c r="G5" s="103" t="str">
        <f>IF(ISBLANK(V5),VLOOKUP(Abfalldokumentation!$P5,'Liste Gründe'!A:D,3,FALSE),V5)</f>
        <v>keine Verarbeitung</v>
      </c>
      <c r="H5" s="103" t="str">
        <f>IF(ISBLANK(Abfalldokumentation!$W5),"-",Abfalldokumentation!$W5)</f>
        <v>Aufgrund Konsistenz nicht genommen. Zu wenig VOS verarbeitet. Vom Warmen ins Kalte -&gt; Schimmel</v>
      </c>
      <c r="I5" s="114">
        <f t="shared" si="1"/>
        <v>33</v>
      </c>
      <c r="J5" s="103" t="str">
        <f t="shared" si="2"/>
        <v>Produkte</v>
      </c>
      <c r="K5" s="103" t="str">
        <f t="shared" si="3"/>
        <v>BUs</v>
      </c>
      <c r="L5" s="103" t="str">
        <f t="shared" si="4"/>
        <v>Symptome</v>
      </c>
      <c r="M5" s="114">
        <f>IFERROR(VLOOKUP(Abfalldokumentation!$O5,Kennzahlen!S:U,3,FALSE)*Abfalldokumentation!$B5,"0")</f>
        <v>9.6999999999999993</v>
      </c>
      <c r="N5" s="103" t="str">
        <f>IF(ISBLANK(Q5),VLOOKUP(Abfalldokumentation!$O5,'Linien - BU'!R:S,2,FALSE),Q5)</f>
        <v>Schmelze</v>
      </c>
      <c r="O5" s="67">
        <f t="shared" si="5"/>
        <v>29501021</v>
      </c>
      <c r="P5" s="67">
        <f t="shared" si="6"/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AA5" s="2"/>
      <c r="AB5" s="2"/>
      <c r="AC5" s="2"/>
    </row>
    <row r="6" spans="1:29" ht="30" customHeight="1" x14ac:dyDescent="0.25">
      <c r="A6" s="104" t="str">
        <f>VLOOKUP(N6,'Linien - BU'!A:B,2,FALSE)</f>
        <v>BU4</v>
      </c>
      <c r="B6" s="115">
        <f t="shared" si="0"/>
        <v>18</v>
      </c>
      <c r="C6" s="96">
        <f>Abfalldokumentation!$U6</f>
        <v>44427</v>
      </c>
      <c r="D6" s="90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105" t="str">
        <f>IFERROR(VLOOKUP(Abfalldokumentation!$O6,Artikel!A:C,3,FALSE),Abfalldokumentation!$O6)</f>
        <v>ABS KELLERGEIST</v>
      </c>
      <c r="F6" s="105" t="str">
        <f>VLOOKUP(T6,'Liste Gründe'!A:D,2,FALSE)</f>
        <v>Rest</v>
      </c>
      <c r="G6" s="105" t="str">
        <f>IF(ISBLANK(V6),VLOOKUP(Abfalldokumentation!$P6,'Liste Gründe'!A:D,3,FALSE),V6)</f>
        <v>blaues Klebeband im Produkt</v>
      </c>
      <c r="H6" s="105" t="str">
        <f>IF(ISBLANK(Abfalldokumentation!$W6),"-",Abfalldokumentation!$W6)</f>
        <v>Trennung vom Klebeband aus Produkt zu aufwendig</v>
      </c>
      <c r="I6" s="115">
        <f t="shared" si="1"/>
        <v>33</v>
      </c>
      <c r="J6" s="105" t="str">
        <f t="shared" si="2"/>
        <v>Produkte</v>
      </c>
      <c r="K6" s="105" t="str">
        <f t="shared" si="3"/>
        <v>BUs</v>
      </c>
      <c r="L6" s="105" t="str">
        <f t="shared" si="4"/>
        <v>Symptome</v>
      </c>
      <c r="M6" s="115">
        <f>IFERROR(VLOOKUP(Abfalldokumentation!$O6,Kennzahlen!S:U,3,FALSE)*Abfalldokumentation!$B6,"0")</f>
        <v>1.8000000000000002E-3</v>
      </c>
      <c r="N6" s="105" t="str">
        <f>IF(ISBLANK(Q6),VLOOKUP(Abfalldokumentation!$O6,'Linien - BU'!R:S,2,FALSE),Q6)</f>
        <v>L22</v>
      </c>
      <c r="O6" s="67">
        <f t="shared" si="5"/>
        <v>29501028</v>
      </c>
      <c r="P6" s="67">
        <f t="shared" si="6"/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AA6" s="2"/>
      <c r="AB6" s="2"/>
      <c r="AC6" s="2"/>
    </row>
    <row r="7" spans="1:29" ht="30" customHeight="1" x14ac:dyDescent="0.25">
      <c r="A7" s="102" t="str">
        <f>VLOOKUP(N7,'Linien - BU'!A:B,2,FALSE)</f>
        <v>BU1</v>
      </c>
      <c r="B7" s="114">
        <f t="shared" si="0"/>
        <v>21.2</v>
      </c>
      <c r="C7" s="95">
        <f>Abfalldokumentation!$U7</f>
        <v>44427</v>
      </c>
      <c r="D7" s="90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103" t="str">
        <f>IFERROR(VLOOKUP(Abfalldokumentation!$O7,Artikel!A:C,3,FALSE),Abfalldokumentation!$O7)</f>
        <v>VOS URW-SPASTUP-3500034</v>
      </c>
      <c r="F7" s="103" t="str">
        <f>VLOOKUP(T7,'Liste Gründe'!A:D,2,FALSE)</f>
        <v>Schimmel</v>
      </c>
      <c r="G7" s="103" t="str">
        <f>IF(ISBLANK(V7),VLOOKUP(Abfalldokumentation!$P7,'Liste Gründe'!A:D,3,FALSE),V7)</f>
        <v>keine Verarbeitung</v>
      </c>
      <c r="H7" s="103" t="str">
        <f>IF(ISBLANK(Abfalldokumentation!$W7),"-",Abfalldokumentation!$W7)</f>
        <v>Aufgrund Konsistenz nicht genommen. Zu wenig VOS verarbeitet. Vom Warmen ins Kalte -&gt; Schimmel</v>
      </c>
      <c r="I7" s="114">
        <f t="shared" si="1"/>
        <v>33</v>
      </c>
      <c r="J7" s="103" t="str">
        <f t="shared" si="2"/>
        <v>Produkte</v>
      </c>
      <c r="K7" s="103" t="str">
        <f t="shared" si="3"/>
        <v>BUs</v>
      </c>
      <c r="L7" s="103" t="str">
        <f t="shared" si="4"/>
        <v>Symptome</v>
      </c>
      <c r="M7" s="114">
        <f>IFERROR(VLOOKUP(Abfalldokumentation!$O7,Kennzahlen!S:U,3,FALSE)*Abfalldokumentation!$B7,"0")</f>
        <v>10.6</v>
      </c>
      <c r="N7" s="103" t="str">
        <f>IF(ISBLANK(Q7),VLOOKUP(Abfalldokumentation!$O7,'Linien - BU'!R:S,2,FALSE),Q7)</f>
        <v>Schmelze</v>
      </c>
      <c r="O7" s="67">
        <f t="shared" si="5"/>
        <v>29501052</v>
      </c>
      <c r="P7" s="67">
        <f t="shared" si="6"/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AA7" s="2"/>
      <c r="AB7" s="2"/>
      <c r="AC7" s="2"/>
    </row>
    <row r="8" spans="1:29" ht="30" customHeight="1" x14ac:dyDescent="0.25">
      <c r="A8" s="104" t="str">
        <f>VLOOKUP(N8,'Linien - BU'!A:B,2,FALSE)</f>
        <v>BU1</v>
      </c>
      <c r="B8" s="115">
        <f t="shared" si="0"/>
        <v>37.200000000000003</v>
      </c>
      <c r="C8" s="96">
        <f>Abfalldokumentation!$U8</f>
        <v>44427</v>
      </c>
      <c r="D8" s="90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105" t="str">
        <f>IFERROR(VLOOKUP(Abfalldokumentation!$O8,Artikel!A:C,3,FALSE),Abfalldokumentation!$O8)</f>
        <v>VOS URGW CHILI-NATRIUMA</v>
      </c>
      <c r="F8" s="105" t="str">
        <f>VLOOKUP(T8,'Liste Gründe'!A:D,2,FALSE)</f>
        <v>Schimmel</v>
      </c>
      <c r="G8" s="105" t="str">
        <f>IF(ISBLANK(V8),VLOOKUP(Abfalldokumentation!$P8,'Liste Gründe'!A:D,3,FALSE),V8)</f>
        <v>keine Verarbeitung</v>
      </c>
      <c r="H8" s="105" t="str">
        <f>IF(ISBLANK(Abfalldokumentation!$W8),"-",Abfalldokumentation!$W8)</f>
        <v>Aufgrund Konsistenz nicht genommen. Zu wenig VOS verarbeitet. Vom Warmen ins Kalte -&gt; Schimmel</v>
      </c>
      <c r="I8" s="115">
        <f t="shared" si="1"/>
        <v>33</v>
      </c>
      <c r="J8" s="105" t="str">
        <f t="shared" si="2"/>
        <v>Produkte</v>
      </c>
      <c r="K8" s="105" t="str">
        <f t="shared" si="3"/>
        <v>BUs</v>
      </c>
      <c r="L8" s="105" t="str">
        <f t="shared" si="4"/>
        <v>Symptome</v>
      </c>
      <c r="M8" s="115">
        <f>IFERROR(VLOOKUP(Abfalldokumentation!$O8,Kennzahlen!S:U,3,FALSE)*Abfalldokumentation!$B8,"0")</f>
        <v>18.600000000000001</v>
      </c>
      <c r="N8" s="105" t="str">
        <f>IF(ISBLANK(Q8),VLOOKUP(Abfalldokumentation!$O8,'Linien - BU'!R:S,2,FALSE),Q8)</f>
        <v>Schmelze</v>
      </c>
      <c r="O8" s="67">
        <f t="shared" si="5"/>
        <v>29501057</v>
      </c>
      <c r="P8" s="67">
        <f t="shared" si="6"/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AA8" s="2"/>
      <c r="AB8" s="2"/>
      <c r="AC8" s="2"/>
    </row>
    <row r="9" spans="1:29" ht="30" customHeight="1" x14ac:dyDescent="0.25">
      <c r="A9" s="102" t="str">
        <f>VLOOKUP(N9,'Linien - BU'!A:B,2,FALSE)</f>
        <v>BU1</v>
      </c>
      <c r="B9" s="114">
        <f t="shared" si="0"/>
        <v>35.4</v>
      </c>
      <c r="C9" s="95">
        <f>Abfalldokumentation!$U9</f>
        <v>44427</v>
      </c>
      <c r="D9" s="90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103" t="str">
        <f>IFERROR(VLOOKUP(Abfalldokumentation!$O9,Artikel!A:C,3,FALSE),Abfalldokumentation!$O9)</f>
        <v>VS Chili geschält</v>
      </c>
      <c r="F9" s="103" t="str">
        <f>VLOOKUP(T9,'Liste Gründe'!A:D,2,FALSE)</f>
        <v>Schimmel</v>
      </c>
      <c r="G9" s="103" t="str">
        <f>IF(ISBLANK(V9),VLOOKUP(Abfalldokumentation!$P9,'Liste Gründe'!A:D,3,FALSE),V9)</f>
        <v>keine Verarbeitung</v>
      </c>
      <c r="H9" s="103" t="str">
        <f>IF(ISBLANK(Abfalldokumentation!$W9),"-",Abfalldokumentation!$W9)</f>
        <v>Aufgrund Konsistenz nicht genommen. Zu wenig VOS verarbeitet. Vom Warmen ins Kalte -&gt; Schimmel</v>
      </c>
      <c r="I9" s="114">
        <f t="shared" si="1"/>
        <v>33</v>
      </c>
      <c r="J9" s="103" t="str">
        <f t="shared" si="2"/>
        <v>Produkte</v>
      </c>
      <c r="K9" s="103" t="str">
        <f t="shared" si="3"/>
        <v>BUs</v>
      </c>
      <c r="L9" s="103" t="str">
        <f t="shared" si="4"/>
        <v>Symptome</v>
      </c>
      <c r="M9" s="114">
        <f>IFERROR(VLOOKUP(Abfalldokumentation!$O9,Kennzahlen!S:U,3,FALSE)*Abfalldokumentation!$B9,"0")</f>
        <v>32.996340000000004</v>
      </c>
      <c r="N9" s="103" t="str">
        <f>IF(ISBLANK(Q9),VLOOKUP(Abfalldokumentation!$O9,'Linien - BU'!R:S,2,FALSE),Q9)</f>
        <v>Schmelze</v>
      </c>
      <c r="O9" s="67">
        <f t="shared" si="5"/>
        <v>29600027</v>
      </c>
      <c r="P9" s="67">
        <f t="shared" si="6"/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AA9" s="2"/>
      <c r="AB9" s="2"/>
      <c r="AC9" s="2"/>
    </row>
    <row r="10" spans="1:29" ht="30" customHeight="1" x14ac:dyDescent="0.25">
      <c r="A10" s="104" t="str">
        <f>VLOOKUP(N10,'Linien - BU'!A:B,2,FALSE)</f>
        <v>BU3</v>
      </c>
      <c r="B10" s="115">
        <f t="shared" si="0"/>
        <v>305</v>
      </c>
      <c r="C10" s="96">
        <f>Abfalldokumentation!$U10</f>
        <v>44427</v>
      </c>
      <c r="D10" s="90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105" t="str">
        <f>IFERROR(VLOOKUP(Abfalldokumentation!$O10,Artikel!A:C,3,FALSE),Abfalldokumentation!$O10)</f>
        <v>ABS HAV-DILL-VAKU</v>
      </c>
      <c r="F10" s="105" t="str">
        <f>VLOOKUP(T10,'Liste Gründe'!A:D,2,FALSE)</f>
        <v>Schimmel</v>
      </c>
      <c r="G10" s="105" t="str">
        <f>IF(ISBLANK(V10),VLOOKUP(Abfalldokumentation!$P10,'Liste Gründe'!A:D,3,FALSE),V10)</f>
        <v>spezifischer Einsatz</v>
      </c>
      <c r="H10" s="105" t="str">
        <f>IF(ISBLANK(Abfalldokumentation!$W10),"-",Abfalldokumentation!$W10)</f>
        <v>seltene Verwendung / Abschnitte nur für Creme noblesse</v>
      </c>
      <c r="I10" s="115">
        <f t="shared" si="1"/>
        <v>33</v>
      </c>
      <c r="J10" s="105" t="str">
        <f t="shared" si="2"/>
        <v>Produkte</v>
      </c>
      <c r="K10" s="105" t="str">
        <f t="shared" si="3"/>
        <v>BUs</v>
      </c>
      <c r="L10" s="105" t="str">
        <f t="shared" si="4"/>
        <v>Symptome</v>
      </c>
      <c r="M10" s="115">
        <f>IFERROR(VLOOKUP(Abfalldokumentation!$O10,Kennzahlen!S:U,3,FALSE)*Abfalldokumentation!$B10,"0")</f>
        <v>309.27</v>
      </c>
      <c r="N10" s="105" t="str">
        <f>IF(ISBLANK(Q10),VLOOKUP(Abfalldokumentation!$O10,'Linien - BU'!R:S,2,FALSE),Q10)</f>
        <v>L1</v>
      </c>
      <c r="O10" s="67">
        <f t="shared" si="5"/>
        <v>49500052</v>
      </c>
      <c r="P10" s="67">
        <f t="shared" si="6"/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AA10" s="2"/>
      <c r="AB10" s="2"/>
      <c r="AC10" s="2"/>
    </row>
    <row r="11" spans="1:29" ht="30" customHeight="1" x14ac:dyDescent="0.25">
      <c r="A11" s="102" t="str">
        <f>VLOOKUP(N11,'Linien - BU'!A:B,2,FALSE)</f>
        <v>BU4</v>
      </c>
      <c r="B11" s="114">
        <f t="shared" si="0"/>
        <v>81.5</v>
      </c>
      <c r="C11" s="95">
        <f>Abfalldokumentation!$U11</f>
        <v>44427</v>
      </c>
      <c r="D11" s="90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103" t="str">
        <f>IFERROR(VLOOKUP(Abfalldokumentation!$O11,Artikel!A:C,3,FALSE),Abfalldokumentation!$O11)</f>
        <v>ABS CAMBOZOLA-VAKU</v>
      </c>
      <c r="F11" s="103" t="str">
        <f>VLOOKUP(T11,'Liste Gründe'!A:D,2,FALSE)</f>
        <v>Schimmel</v>
      </c>
      <c r="G11" s="103" t="str">
        <f>IF(ISBLANK(V11),VLOOKUP(Abfalldokumentation!$P11,'Liste Gründe'!A:D,3,FALSE),V11)</f>
        <v>keine Verwendung</v>
      </c>
      <c r="H11" s="103" t="str">
        <f>IF(ISBLANK(Abfalldokumentation!$W11),"-",Abfalldokumentation!$W11)</f>
        <v>&lt;300kg/Monat</v>
      </c>
      <c r="I11" s="114">
        <f t="shared" si="1"/>
        <v>33</v>
      </c>
      <c r="J11" s="103" t="str">
        <f t="shared" si="2"/>
        <v>Produkte</v>
      </c>
      <c r="K11" s="103" t="str">
        <f t="shared" si="3"/>
        <v>BUs</v>
      </c>
      <c r="L11" s="103" t="str">
        <f t="shared" si="4"/>
        <v>Symptome</v>
      </c>
      <c r="M11" s="114">
        <f>IFERROR(VLOOKUP(Abfalldokumentation!$O11,Kennzahlen!S:U,3,FALSE)*Abfalldokumentation!$B11,"0")</f>
        <v>1.1491499999999999</v>
      </c>
      <c r="N11" s="103" t="str">
        <f>IF(ISBLANK(Q11),VLOOKUP(Abfalldokumentation!$O11,'Linien - BU'!R:S,2,FALSE),Q11)</f>
        <v>L20</v>
      </c>
      <c r="O11" s="67">
        <f t="shared" si="5"/>
        <v>49500194</v>
      </c>
      <c r="P11" s="67">
        <f t="shared" si="6"/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AA11" s="2"/>
      <c r="AB11" s="2"/>
      <c r="AC11" s="2"/>
    </row>
    <row r="12" spans="1:29" ht="30" customHeight="1" x14ac:dyDescent="0.25">
      <c r="A12" s="104" t="str">
        <f>VLOOKUP(N12,'Linien - BU'!A:B,2,FALSE)</f>
        <v>BU3</v>
      </c>
      <c r="B12" s="115">
        <f t="shared" si="0"/>
        <v>45</v>
      </c>
      <c r="C12" s="96">
        <f>Abfalldokumentation!$U12</f>
        <v>44427</v>
      </c>
      <c r="D12" s="90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105" t="str">
        <f>IFERROR(VLOOKUP(Abfalldokumentation!$O12,Artikel!A:C,3,FALSE),Abfalldokumentation!$O12)</f>
        <v>VOS VEG-SCH-MILD-VAKU</v>
      </c>
      <c r="F12" s="105" t="str">
        <f>VLOOKUP(T12,'Liste Gründe'!A:D,2,FALSE)</f>
        <v>Schimmel</v>
      </c>
      <c r="G12" s="105" t="str">
        <f>IF(ISBLANK(V12),VLOOKUP(Abfalldokumentation!$P12,'Liste Gründe'!A:D,3,FALSE),V12)</f>
        <v>VOS &gt; Einsatz</v>
      </c>
      <c r="H12" s="105" t="str">
        <f>IF(ISBLANK(Abfalldokumentation!$W12),"-",Abfalldokumentation!$W12)</f>
        <v>-</v>
      </c>
      <c r="I12" s="115">
        <f t="shared" si="1"/>
        <v>33</v>
      </c>
      <c r="J12" s="105" t="str">
        <f t="shared" si="2"/>
        <v>Produkte</v>
      </c>
      <c r="K12" s="105" t="str">
        <f t="shared" si="3"/>
        <v>BUs</v>
      </c>
      <c r="L12" s="105" t="str">
        <f t="shared" si="4"/>
        <v>Symptome</v>
      </c>
      <c r="M12" s="115">
        <f>IFERROR(VLOOKUP(Abfalldokumentation!$O12,Kennzahlen!S:U,3,FALSE)*Abfalldokumentation!$B12,"0")</f>
        <v>23.13</v>
      </c>
      <c r="N12" s="105" t="str">
        <f>IF(ISBLANK(Q12),VLOOKUP(Abfalldokumentation!$O12,'Linien - BU'!R:S,2,FALSE),Q12)</f>
        <v>L1</v>
      </c>
      <c r="O12" s="67">
        <f t="shared" si="5"/>
        <v>49900001</v>
      </c>
      <c r="P12" s="67">
        <f t="shared" si="6"/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AA12" s="2"/>
      <c r="AB12" s="2"/>
      <c r="AC12" s="2"/>
    </row>
    <row r="13" spans="1:29" ht="30" customHeight="1" x14ac:dyDescent="0.25">
      <c r="A13" s="102" t="str">
        <f>VLOOKUP(N13,'Linien - BU'!A:B,2,FALSE)</f>
        <v>BU3</v>
      </c>
      <c r="B13" s="114">
        <f t="shared" si="0"/>
        <v>150</v>
      </c>
      <c r="C13" s="95">
        <f>Abfalldokumentation!$U13</f>
        <v>44427</v>
      </c>
      <c r="D13" s="90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103" t="str">
        <f>IFERROR(VLOOKUP(Abfalldokumentation!$O13,Artikel!A:C,3,FALSE),Abfalldokumentation!$O13)</f>
        <v>VOS VEG-SCH-WÜRZIG-VAKU</v>
      </c>
      <c r="F13" s="103" t="str">
        <f>VLOOKUP(T13,'Liste Gründe'!A:D,2,FALSE)</f>
        <v>Schimmel</v>
      </c>
      <c r="G13" s="103" t="str">
        <f>IF(ISBLANK(V13),VLOOKUP(Abfalldokumentation!$P13,'Liste Gründe'!A:D,3,FALSE),V13)</f>
        <v>VOS &gt; Einsatz</v>
      </c>
      <c r="H13" s="103" t="str">
        <f>IF(ISBLANK(Abfalldokumentation!$W13),"-",Abfalldokumentation!$W13)</f>
        <v>-</v>
      </c>
      <c r="I13" s="114">
        <f t="shared" si="1"/>
        <v>33</v>
      </c>
      <c r="J13" s="103" t="str">
        <f t="shared" si="2"/>
        <v>Produkte</v>
      </c>
      <c r="K13" s="103" t="str">
        <f t="shared" si="3"/>
        <v>BUs</v>
      </c>
      <c r="L13" s="103" t="str">
        <f t="shared" si="4"/>
        <v>Symptome</v>
      </c>
      <c r="M13" s="114">
        <f>IFERROR(VLOOKUP(Abfalldokumentation!$O13,Kennzahlen!S:U,3,FALSE)*Abfalldokumentation!$B13,"0")</f>
        <v>77.100000000000009</v>
      </c>
      <c r="N13" s="103" t="str">
        <f>IF(ISBLANK(Q13),VLOOKUP(Abfalldokumentation!$O13,'Linien - BU'!R:S,2,FALSE),Q13)</f>
        <v>L1</v>
      </c>
      <c r="O13" s="67">
        <f t="shared" si="5"/>
        <v>49900002</v>
      </c>
      <c r="P13" s="67">
        <f t="shared" si="6"/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AA13" s="2"/>
      <c r="AB13" s="2"/>
      <c r="AC13" s="2"/>
    </row>
    <row r="14" spans="1:29" ht="30" customHeight="1" x14ac:dyDescent="0.25">
      <c r="A14" s="104" t="str">
        <f>VLOOKUP(N14,'Linien - BU'!A:B,2,FALSE)</f>
        <v>Verkauf</v>
      </c>
      <c r="B14" s="115">
        <f t="shared" si="0"/>
        <v>15.2</v>
      </c>
      <c r="C14" s="96">
        <f>Abfalldokumentation!$U14</f>
        <v>44427</v>
      </c>
      <c r="D14" s="90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105" t="str">
        <f>IFERROR(VLOOKUP(Abfalldokumentation!$O14,Artikel!A:C,3,FALSE),Abfalldokumentation!$O14)</f>
        <v>Div. Zipfel, Endstücke</v>
      </c>
      <c r="F14" s="105" t="str">
        <f>VLOOKUP(T14,'Liste Gründe'!A:D,2,FALSE)</f>
        <v>Schimmel</v>
      </c>
      <c r="G14" s="105" t="str">
        <f>IF(ISBLANK(V14),VLOOKUP(Abfalldokumentation!$P14,'Liste Gründe'!A:D,3,FALSE),V14)</f>
        <v>keinen Abnehmer/kein Schälpersonal</v>
      </c>
      <c r="H14" s="105" t="str">
        <f>IF(ISBLANK(Abfalldokumentation!$W14),"-",Abfalldokumentation!$W14)</f>
        <v>keinen Abnehmer/Schälen</v>
      </c>
      <c r="I14" s="115">
        <f t="shared" si="1"/>
        <v>33</v>
      </c>
      <c r="J14" s="105" t="str">
        <f t="shared" si="2"/>
        <v>Produkte</v>
      </c>
      <c r="K14" s="105" t="str">
        <f t="shared" si="3"/>
        <v>BUs</v>
      </c>
      <c r="L14" s="105" t="str">
        <f t="shared" si="4"/>
        <v>Symptome</v>
      </c>
      <c r="M14" s="115" t="str">
        <f>IFERROR(VLOOKUP(Abfalldokumentation!$O14,Kennzahlen!S:U,3,FALSE)*Abfalldokumentation!$B14,"0")</f>
        <v>0</v>
      </c>
      <c r="N14" s="105" t="str">
        <f>IF(ISBLANK(Q14),VLOOKUP(Abfalldokumentation!$O14,'Linien - BU'!R:S,2,FALSE),Q14)</f>
        <v>Verkauf</v>
      </c>
      <c r="O14" s="67" t="str">
        <f t="shared" si="5"/>
        <v>Div. Zipfel, Endstücke</v>
      </c>
      <c r="P14" s="67">
        <f t="shared" si="6"/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AA14" s="2"/>
      <c r="AB14" s="2"/>
      <c r="AC14" s="2"/>
    </row>
    <row r="15" spans="1:29" ht="30" customHeight="1" x14ac:dyDescent="0.25">
      <c r="A15" s="102" t="str">
        <f>VLOOKUP(N15,'Linien - BU'!A:B,2,FALSE)</f>
        <v>BU2</v>
      </c>
      <c r="B15" s="114">
        <f t="shared" si="0"/>
        <v>90.6</v>
      </c>
      <c r="C15" s="95">
        <f>Abfalldokumentation!$U15</f>
        <v>44427</v>
      </c>
      <c r="D15" s="90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103" t="str">
        <f>IFERROR(VLOOKUP(Abfalldokumentation!$O15,Artikel!A:C,3,FALSE),Abfalldokumentation!$O15)</f>
        <v>Diverses</v>
      </c>
      <c r="F15" s="103" t="str">
        <f>VLOOKUP(T15,'Liste Gründe'!A:D,2,FALSE)</f>
        <v>Linienbezogen</v>
      </c>
      <c r="G15" s="103" t="str">
        <f>IF(ISBLANK(V15),VLOOKUP(Abfalldokumentation!$P15,'Liste Gründe'!A:D,3,FALSE),V15)</f>
        <v>Maschinenabfall</v>
      </c>
      <c r="H15" s="103" t="str">
        <f>IF(ISBLANK(Abfalldokumentation!$W15),"-",Abfalldokumentation!$W15)</f>
        <v>-</v>
      </c>
      <c r="I15" s="114">
        <f t="shared" si="1"/>
        <v>33</v>
      </c>
      <c r="J15" s="103" t="str">
        <f t="shared" si="2"/>
        <v>Produkte</v>
      </c>
      <c r="K15" s="103" t="str">
        <f t="shared" si="3"/>
        <v>BUs</v>
      </c>
      <c r="L15" s="103" t="str">
        <f t="shared" si="4"/>
        <v>Symptome</v>
      </c>
      <c r="M15" s="114" t="str">
        <f>IFERROR(VLOOKUP(Abfalldokumentation!$O15,Kennzahlen!S:U,3,FALSE)*Abfalldokumentation!$B15,"0")</f>
        <v>0</v>
      </c>
      <c r="N15" s="103" t="str">
        <f>IF(ISBLANK(Q15),VLOOKUP(Abfalldokumentation!$O15,'Linien - BU'!R:S,2,FALSE),Q15)</f>
        <v>BU2</v>
      </c>
      <c r="O15" s="67" t="str">
        <f t="shared" si="5"/>
        <v>Diverses</v>
      </c>
      <c r="P15" s="67">
        <f t="shared" si="6"/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AA15" s="2"/>
      <c r="AB15" s="2"/>
      <c r="AC15" s="2"/>
    </row>
    <row r="16" spans="1:29" ht="30" customHeight="1" x14ac:dyDescent="0.25">
      <c r="A16" s="104" t="str">
        <f>VLOOKUP(N16,'Linien - BU'!A:B,2,FALSE)</f>
        <v>BU1</v>
      </c>
      <c r="B16" s="115">
        <f t="shared" si="0"/>
        <v>55.6</v>
      </c>
      <c r="C16" s="96">
        <f>Abfalldokumentation!$U16</f>
        <v>44427</v>
      </c>
      <c r="D16" s="90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105" t="str">
        <f>IFERROR(VLOOKUP(Abfalldokumentation!$O16,Artikel!A:C,3,FALSE),Abfalldokumentation!$O16)</f>
        <v>Diverses aus Abfüllung</v>
      </c>
      <c r="F16" s="105" t="str">
        <f>VLOOKUP(T16,'Liste Gründe'!A:D,2,FALSE)</f>
        <v>Linienbezogen</v>
      </c>
      <c r="G16" s="105" t="str">
        <f>IF(ISBLANK(V16),VLOOKUP(Abfalldokumentation!$P16,'Liste Gründe'!A:D,3,FALSE),V16)</f>
        <v>Maschinenabfall</v>
      </c>
      <c r="H16" s="105" t="str">
        <f>IF(ISBLANK(Abfalldokumentation!$W16),"-",Abfalldokumentation!$W16)</f>
        <v>-</v>
      </c>
      <c r="I16" s="115">
        <f t="shared" si="1"/>
        <v>33</v>
      </c>
      <c r="J16" s="105" t="str">
        <f t="shared" si="2"/>
        <v>Produkte</v>
      </c>
      <c r="K16" s="105" t="str">
        <f t="shared" si="3"/>
        <v>BUs</v>
      </c>
      <c r="L16" s="105" t="str">
        <f t="shared" si="4"/>
        <v>Symptome</v>
      </c>
      <c r="M16" s="115" t="str">
        <f>IFERROR(VLOOKUP(Abfalldokumentation!$O16,Kennzahlen!S:U,3,FALSE)*Abfalldokumentation!$B16,"0")</f>
        <v>0</v>
      </c>
      <c r="N16" s="105" t="str">
        <f>IF(ISBLANK(Q16),VLOOKUP(Abfalldokumentation!$O16,'Linien - BU'!R:S,2,FALSE),Q16)</f>
        <v>Abfüllung</v>
      </c>
      <c r="O16" s="67" t="str">
        <f t="shared" si="5"/>
        <v>Diverses aus Abfüllung</v>
      </c>
      <c r="P16" s="67">
        <f t="shared" si="6"/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AA16" s="2"/>
      <c r="AB16" s="2"/>
      <c r="AC16" s="2"/>
    </row>
    <row r="17" spans="1:29" ht="30" customHeight="1" x14ac:dyDescent="0.25">
      <c r="A17" s="102" t="str">
        <f>VLOOKUP(N17,'Linien - BU'!A:B,2,FALSE)</f>
        <v>BU1</v>
      </c>
      <c r="B17" s="114">
        <f t="shared" si="0"/>
        <v>91.2</v>
      </c>
      <c r="C17" s="95">
        <f>Abfalldokumentation!$U17</f>
        <v>44427</v>
      </c>
      <c r="D17" s="90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103" t="str">
        <f>IFERROR(VLOOKUP(Abfalldokumentation!$O17,Artikel!A:C,3,FALSE),Abfalldokumentation!$O17)</f>
        <v>Diverses aus Abfüllung</v>
      </c>
      <c r="F17" s="103" t="str">
        <f>VLOOKUP(T17,'Liste Gründe'!A:D,2,FALSE)</f>
        <v>Linienbezogen</v>
      </c>
      <c r="G17" s="103" t="str">
        <f>IF(ISBLANK(V17),VLOOKUP(Abfalldokumentation!$P17,'Liste Gründe'!A:D,3,FALSE),V17)</f>
        <v>Maschinenabfall</v>
      </c>
      <c r="H17" s="103" t="str">
        <f>IF(ISBLANK(Abfalldokumentation!$W17),"-",Abfalldokumentation!$W17)</f>
        <v>-</v>
      </c>
      <c r="I17" s="114">
        <f t="shared" si="1"/>
        <v>33</v>
      </c>
      <c r="J17" s="103" t="str">
        <f t="shared" si="2"/>
        <v>Produkte</v>
      </c>
      <c r="K17" s="103" t="str">
        <f t="shared" si="3"/>
        <v>BUs</v>
      </c>
      <c r="L17" s="103" t="str">
        <f t="shared" si="4"/>
        <v>Symptome</v>
      </c>
      <c r="M17" s="114" t="str">
        <f>IFERROR(VLOOKUP(Abfalldokumentation!$O17,Kennzahlen!S:U,3,FALSE)*Abfalldokumentation!$B17,"0")</f>
        <v>0</v>
      </c>
      <c r="N17" s="103" t="str">
        <f>IF(ISBLANK(Q17),VLOOKUP(Abfalldokumentation!$O17,'Linien - BU'!R:S,2,FALSE),Q17)</f>
        <v>Abfüllung</v>
      </c>
      <c r="O17" s="67" t="str">
        <f t="shared" si="5"/>
        <v>Diverses aus Abfüllung</v>
      </c>
      <c r="P17" s="67">
        <f t="shared" si="6"/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AA17" s="2"/>
      <c r="AB17" s="2"/>
      <c r="AC17" s="2"/>
    </row>
    <row r="18" spans="1:29" ht="30" customHeight="1" x14ac:dyDescent="0.25">
      <c r="A18" s="104" t="str">
        <f>VLOOKUP(N18,'Linien - BU'!A:B,2,FALSE)</f>
        <v>BU1</v>
      </c>
      <c r="B18" s="115">
        <f t="shared" si="0"/>
        <v>8</v>
      </c>
      <c r="C18" s="96">
        <f>Abfalldokumentation!$U18</f>
        <v>44427</v>
      </c>
      <c r="D18" s="90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105" t="str">
        <f>IFERROR(VLOOKUP(Abfalldokumentation!$O18,Artikel!A:C,3,FALSE),Abfalldokumentation!$O18)</f>
        <v>Diverses aus Abfüllung</v>
      </c>
      <c r="F18" s="105" t="str">
        <f>VLOOKUP(T18,'Liste Gründe'!A:D,2,FALSE)</f>
        <v>Rest</v>
      </c>
      <c r="G18" s="105" t="str">
        <f>IF(ISBLANK(V18),VLOOKUP(Abfalldokumentation!$P18,'Liste Gründe'!A:D,3,FALSE),V18)</f>
        <v>Fremdkörper</v>
      </c>
      <c r="H18" s="105" t="str">
        <f>IF(ISBLANK(Abfalldokumentation!$W18),"-",Abfalldokumentation!$W18)</f>
        <v>Metall</v>
      </c>
      <c r="I18" s="115">
        <f t="shared" si="1"/>
        <v>33</v>
      </c>
      <c r="J18" s="105" t="str">
        <f t="shared" si="2"/>
        <v>Produkte</v>
      </c>
      <c r="K18" s="105" t="str">
        <f t="shared" si="3"/>
        <v>BUs</v>
      </c>
      <c r="L18" s="105" t="str">
        <f t="shared" si="4"/>
        <v>Symptome</v>
      </c>
      <c r="M18" s="115" t="str">
        <f>IFERROR(VLOOKUP(Abfalldokumentation!$O18,Kennzahlen!S:U,3,FALSE)*Abfalldokumentation!$B18,"0")</f>
        <v>0</v>
      </c>
      <c r="N18" s="105" t="str">
        <f>IF(ISBLANK(Q18),VLOOKUP(Abfalldokumentation!$O18,'Linien - BU'!R:S,2,FALSE),Q18)</f>
        <v>Abfüllung</v>
      </c>
      <c r="O18" s="67" t="str">
        <f t="shared" si="5"/>
        <v>Diverses aus Abfüllung</v>
      </c>
      <c r="P18" s="67">
        <f t="shared" si="6"/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AA18" s="2"/>
      <c r="AB18" s="2"/>
      <c r="AC18" s="2"/>
    </row>
    <row r="19" spans="1:29" ht="30" customHeight="1" x14ac:dyDescent="0.25">
      <c r="A19" s="102" t="str">
        <f>VLOOKUP(N19,'Linien - BU'!A:B,2,FALSE)</f>
        <v>Rest</v>
      </c>
      <c r="B19" s="114">
        <f t="shared" si="0"/>
        <v>15</v>
      </c>
      <c r="C19" s="95">
        <f>Abfalldokumentation!$U19</f>
        <v>44427</v>
      </c>
      <c r="D19" s="90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103" t="str">
        <f>IFERROR(VLOOKUP(Abfalldokumentation!$O19,Artikel!A:C,3,FALSE),Abfalldokumentation!$O19)</f>
        <v>Diverses QM</v>
      </c>
      <c r="F19" s="103" t="str">
        <f>VLOOKUP(T19,'Liste Gründe'!A:D,2,FALSE)</f>
        <v>Qualitätssicherung</v>
      </c>
      <c r="G19" s="103" t="str">
        <f>IF(ISBLANK(V19),VLOOKUP(Abfalldokumentation!$P19,'Liste Gründe'!A:D,3,FALSE),V19)</f>
        <v>Sensorik</v>
      </c>
      <c r="H19" s="103" t="str">
        <f>IF(ISBLANK(Abfalldokumentation!$W19),"-",Abfalldokumentation!$W19)</f>
        <v>Sensorik</v>
      </c>
      <c r="I19" s="114">
        <f t="shared" si="1"/>
        <v>33</v>
      </c>
      <c r="J19" s="103" t="str">
        <f t="shared" si="2"/>
        <v>Produkte</v>
      </c>
      <c r="K19" s="103" t="str">
        <f t="shared" si="3"/>
        <v>BUs</v>
      </c>
      <c r="L19" s="103" t="str">
        <f t="shared" si="4"/>
        <v>Symptome</v>
      </c>
      <c r="M19" s="114" t="str">
        <f>IFERROR(VLOOKUP(Abfalldokumentation!$O19,Kennzahlen!S:U,3,FALSE)*Abfalldokumentation!$B19,"0")</f>
        <v>0</v>
      </c>
      <c r="N19" s="103" t="str">
        <f>IF(ISBLANK(Q19),VLOOKUP(Abfalldokumentation!$O19,'Linien - BU'!R:S,2,FALSE),Q19)</f>
        <v>QM</v>
      </c>
      <c r="O19" s="67" t="str">
        <f t="shared" si="5"/>
        <v>Diverses QM</v>
      </c>
      <c r="P19" s="67">
        <f t="shared" si="6"/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AA19" s="2"/>
      <c r="AB19" s="2"/>
      <c r="AC19" s="2"/>
    </row>
    <row r="20" spans="1:29" ht="30" customHeight="1" x14ac:dyDescent="0.25">
      <c r="A20" s="104" t="str">
        <f>VLOOKUP(N20,'Linien - BU'!A:B,2,FALSE)</f>
        <v>Rest</v>
      </c>
      <c r="B20" s="115">
        <f t="shared" si="0"/>
        <v>51</v>
      </c>
      <c r="C20" s="96">
        <f>Abfalldokumentation!$U20</f>
        <v>44427</v>
      </c>
      <c r="D20" s="90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105" t="str">
        <f>IFERROR(VLOOKUP(Abfalldokumentation!$O20,Artikel!A:C,3,FALSE),Abfalldokumentation!$O20)</f>
        <v>Laborproben</v>
      </c>
      <c r="F20" s="105" t="str">
        <f>VLOOKUP(T20,'Liste Gründe'!A:D,2,FALSE)</f>
        <v>Qualitätssicherung</v>
      </c>
      <c r="G20" s="105" t="str">
        <f>IF(ISBLANK(V20),VLOOKUP(Abfalldokumentation!$P20,'Liste Gründe'!A:D,3,FALSE),V20)</f>
        <v>Laborprobe</v>
      </c>
      <c r="H20" s="105" t="str">
        <f>IF(ISBLANK(Abfalldokumentation!$W20),"-",Abfalldokumentation!$W20)</f>
        <v>Laborprobe</v>
      </c>
      <c r="I20" s="115">
        <f t="shared" si="1"/>
        <v>33</v>
      </c>
      <c r="J20" s="105" t="str">
        <f t="shared" si="2"/>
        <v>Produkte</v>
      </c>
      <c r="K20" s="105" t="str">
        <f t="shared" si="3"/>
        <v>BUs</v>
      </c>
      <c r="L20" s="105" t="str">
        <f t="shared" si="4"/>
        <v>Symptome</v>
      </c>
      <c r="M20" s="115" t="str">
        <f>IFERROR(VLOOKUP(Abfalldokumentation!$O20,Kennzahlen!S:U,3,FALSE)*Abfalldokumentation!$B20,"0")</f>
        <v>0</v>
      </c>
      <c r="N20" s="105" t="str">
        <f>IF(ISBLANK(Q20),VLOOKUP(Abfalldokumentation!$O20,'Linien - BU'!R:S,2,FALSE),Q20)</f>
        <v>Labor</v>
      </c>
      <c r="O20" s="67" t="str">
        <f t="shared" si="5"/>
        <v>Laborproben</v>
      </c>
      <c r="P20" s="67">
        <f t="shared" si="6"/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AA20" s="2"/>
      <c r="AB20" s="2"/>
      <c r="AC20" s="2"/>
    </row>
    <row r="21" spans="1:29" ht="30" customHeight="1" x14ac:dyDescent="0.25">
      <c r="A21" s="102" t="str">
        <f>VLOOKUP(N21,'Linien - BU'!A:B,2,FALSE)</f>
        <v>BU1</v>
      </c>
      <c r="B21" s="114">
        <f t="shared" si="0"/>
        <v>54</v>
      </c>
      <c r="C21" s="95">
        <f>Abfalldokumentation!$U21</f>
        <v>44427</v>
      </c>
      <c r="D21" s="90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103" t="str">
        <f>IFERROR(VLOOKUP(Abfalldokumentation!$O21,Artikel!A:C,3,FALSE),Abfalldokumentation!$O21)</f>
        <v>Räucher Ammerland</v>
      </c>
      <c r="F21" s="103" t="str">
        <f>VLOOKUP(T21,'Liste Gründe'!A:D,2,FALSE)</f>
        <v>Rest</v>
      </c>
      <c r="G21" s="103" t="str">
        <f>IF(ISBLANK(V21),VLOOKUP(Abfalldokumentation!$P21,'Liste Gründe'!A:D,3,FALSE),V21)</f>
        <v>geschälte Rinde</v>
      </c>
      <c r="H21" s="103" t="str">
        <f>IF(ISBLANK(Abfalldokumentation!$W21),"-",Abfalldokumentation!$W21)</f>
        <v>keine Verwendung möglich</v>
      </c>
      <c r="I21" s="114">
        <f t="shared" si="1"/>
        <v>33</v>
      </c>
      <c r="J21" s="103" t="str">
        <f t="shared" si="2"/>
        <v>Produkte</v>
      </c>
      <c r="K21" s="103" t="str">
        <f t="shared" si="3"/>
        <v>BUs</v>
      </c>
      <c r="L21" s="103" t="str">
        <f t="shared" si="4"/>
        <v>Symptome</v>
      </c>
      <c r="M21" s="114" t="str">
        <f>IFERROR(VLOOKUP(Abfalldokumentation!$O21,Kennzahlen!S:U,3,FALSE)*Abfalldokumentation!$B21,"0")</f>
        <v>0</v>
      </c>
      <c r="N21" s="103" t="str">
        <f>IF(ISBLANK(Q21),VLOOKUP(Abfalldokumentation!$O21,'Linien - BU'!R:S,2,FALSE),Q21)</f>
        <v>RWV</v>
      </c>
      <c r="O21" s="67" t="str">
        <f t="shared" si="5"/>
        <v>Räucher Ammerland</v>
      </c>
      <c r="P21" s="67">
        <f t="shared" si="6"/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AA21" s="2"/>
      <c r="AB21" s="2"/>
      <c r="AC21" s="2"/>
    </row>
    <row r="22" spans="1:29" ht="30" customHeight="1" x14ac:dyDescent="0.25">
      <c r="A22" s="104" t="str">
        <f>VLOOKUP(N22,'Linien - BU'!A:B,2,FALSE)</f>
        <v>BU3</v>
      </c>
      <c r="B22" s="115">
        <f t="shared" si="0"/>
        <v>28</v>
      </c>
      <c r="C22" s="96">
        <f>Abfalldokumentation!$U22</f>
        <v>44428</v>
      </c>
      <c r="D22" s="90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105" t="str">
        <f>IFERROR(VLOOKUP(Abfalldokumentation!$O22,Artikel!A:C,3,FALSE),Abfalldokumentation!$O22)</f>
        <v>ABS CHED-ROT MIT ß-CARO</v>
      </c>
      <c r="F22" s="105" t="str">
        <f>VLOOKUP(T22,'Liste Gründe'!A:D,2,FALSE)</f>
        <v>Rest</v>
      </c>
      <c r="G22" s="105" t="str">
        <f>IF(ISBLANK(V22),VLOOKUP(Abfalldokumentation!$P22,'Liste Gründe'!A:D,3,FALSE),V22)</f>
        <v>Fremdkörper</v>
      </c>
      <c r="H22" s="105" t="str">
        <f>IF(ISBLANK(Abfalldokumentation!$W22),"-",Abfalldokumentation!$W22)</f>
        <v>Schmutz</v>
      </c>
      <c r="I22" s="115">
        <f t="shared" si="1"/>
        <v>33</v>
      </c>
      <c r="J22" s="105" t="str">
        <f t="shared" si="2"/>
        <v>Produkte</v>
      </c>
      <c r="K22" s="105" t="str">
        <f t="shared" si="3"/>
        <v>BUs</v>
      </c>
      <c r="L22" s="105" t="str">
        <f t="shared" si="4"/>
        <v>Symptome</v>
      </c>
      <c r="M22" s="115">
        <f>IFERROR(VLOOKUP(Abfalldokumentation!$O22,Kennzahlen!S:U,3,FALSE)*Abfalldokumentation!$B22,"0")</f>
        <v>28</v>
      </c>
      <c r="N22" s="105" t="str">
        <f>IF(ISBLANK(Q22),VLOOKUP(Abfalldokumentation!$O22,'Linien - BU'!R:S,2,FALSE),Q22)</f>
        <v>L33</v>
      </c>
      <c r="O22" s="67">
        <f t="shared" si="5"/>
        <v>29501032</v>
      </c>
      <c r="P22" s="67">
        <f t="shared" si="6"/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AA22" s="2"/>
      <c r="AB22" s="2"/>
      <c r="AC22" s="2"/>
    </row>
    <row r="23" spans="1:29" ht="30" customHeight="1" x14ac:dyDescent="0.25">
      <c r="A23" s="102" t="str">
        <f>VLOOKUP(N23,'Linien - BU'!A:B,2,FALSE)</f>
        <v>BU1</v>
      </c>
      <c r="B23" s="114">
        <f t="shared" si="0"/>
        <v>184</v>
      </c>
      <c r="C23" s="95">
        <f>Abfalldokumentation!$U23</f>
        <v>44428</v>
      </c>
      <c r="D23" s="90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103" t="str">
        <f>IFERROR(VLOOKUP(Abfalldokumentation!$O23,Artikel!A:C,3,FALSE),Abfalldokumentation!$O23)</f>
        <v>VS GRS Chili mit Rinde</v>
      </c>
      <c r="F23" s="103" t="str">
        <f>VLOOKUP(T23,'Liste Gründe'!A:D,2,FALSE)</f>
        <v>Schimmel</v>
      </c>
      <c r="G23" s="103" t="str">
        <f>IF(ISBLANK(V23),VLOOKUP(Abfalldokumentation!$P23,'Liste Gründe'!A:D,3,FALSE),V23)</f>
        <v>keine Verarbeitung</v>
      </c>
      <c r="H23" s="103" t="str">
        <f>IF(ISBLANK(Abfalldokumentation!$W23),"-",Abfalldokumentation!$W23)</f>
        <v>Aufgrund Konsistenz nicht genommen. Zu wenig VOS verarbeitet. Vom Warmen ins Kalte -&gt; Schimmel</v>
      </c>
      <c r="I23" s="114">
        <f t="shared" si="1"/>
        <v>33</v>
      </c>
      <c r="J23" s="103" t="str">
        <f t="shared" si="2"/>
        <v>Produkte</v>
      </c>
      <c r="K23" s="103" t="str">
        <f t="shared" si="3"/>
        <v>BUs</v>
      </c>
      <c r="L23" s="103" t="str">
        <f t="shared" si="4"/>
        <v>Symptome</v>
      </c>
      <c r="M23" s="114">
        <f>IFERROR(VLOOKUP(Abfalldokumentation!$O23,Kennzahlen!S:U,3,FALSE)*Abfalldokumentation!$B23,"0")</f>
        <v>649.86959999999999</v>
      </c>
      <c r="N23" s="103" t="str">
        <f>IF(ISBLANK(Q23),VLOOKUP(Abfalldokumentation!$O23,'Linien - BU'!R:S,2,FALSE),Q23)</f>
        <v>Schmelze</v>
      </c>
      <c r="O23" s="67">
        <f t="shared" si="5"/>
        <v>29600013</v>
      </c>
      <c r="P23" s="67">
        <f t="shared" si="6"/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AA23" s="2"/>
      <c r="AB23" s="2"/>
      <c r="AC23" s="2"/>
    </row>
    <row r="24" spans="1:29" ht="30" customHeight="1" x14ac:dyDescent="0.25">
      <c r="A24" s="104" t="str">
        <f>VLOOKUP(N24,'Linien - BU'!A:B,2,FALSE)</f>
        <v>Rest</v>
      </c>
      <c r="B24" s="115">
        <f t="shared" si="0"/>
        <v>1780</v>
      </c>
      <c r="C24" s="96">
        <f>Abfalldokumentation!$U24</f>
        <v>44428</v>
      </c>
      <c r="D24" s="90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105" t="str">
        <f>IFERROR(VLOOKUP(Abfalldokumentation!$O24,Artikel!A:C,3,FALSE),Abfalldokumentation!$O24)</f>
        <v>AM FK-Röllchen England</v>
      </c>
      <c r="F24" s="105" t="str">
        <f>VLOOKUP(T24,'Liste Gründe'!A:D,2,FALSE)</f>
        <v>Rest</v>
      </c>
      <c r="G24" s="105" t="str">
        <f>IF(ISBLANK(V24),VLOOKUP(Abfalldokumentation!$P24,'Liste Gründe'!A:D,3,FALSE),V24)</f>
        <v>Retoure</v>
      </c>
      <c r="H24" s="105" t="str">
        <f>IF(ISBLANK(Abfalldokumentation!$W24),"-",Abfalldokumentation!$W24)</f>
        <v>Freigabe QM über Produktion Weisenhorn(Ethylinoxid)</v>
      </c>
      <c r="I24" s="115">
        <f t="shared" si="1"/>
        <v>33</v>
      </c>
      <c r="J24" s="105" t="str">
        <f t="shared" si="2"/>
        <v>Produkte</v>
      </c>
      <c r="K24" s="105" t="str">
        <f t="shared" si="3"/>
        <v>BUs</v>
      </c>
      <c r="L24" s="105" t="str">
        <f t="shared" si="4"/>
        <v>Symptome</v>
      </c>
      <c r="M24" s="115" t="str">
        <f>IFERROR(VLOOKUP(Abfalldokumentation!$O24,Kennzahlen!S:U,3,FALSE)*Abfalldokumentation!$B24,"0")</f>
        <v>0</v>
      </c>
      <c r="N24" s="105" t="str">
        <f>IF(ISBLANK(Q24),VLOOKUP(Abfalldokumentation!$O24,'Linien - BU'!R:S,2,FALSE),Q24)</f>
        <v>Weisenhorn</v>
      </c>
      <c r="O24" s="67">
        <f t="shared" si="5"/>
        <v>50000011</v>
      </c>
      <c r="P24" s="67">
        <f t="shared" si="6"/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AA24" s="2"/>
      <c r="AB24" s="2"/>
      <c r="AC24" s="2"/>
    </row>
    <row r="25" spans="1:29" ht="30" customHeight="1" x14ac:dyDescent="0.25">
      <c r="A25" s="102" t="str">
        <f>VLOOKUP(N25,'Linien - BU'!A:B,2,FALSE)</f>
        <v>BU2</v>
      </c>
      <c r="B25" s="114">
        <f t="shared" si="0"/>
        <v>93.5</v>
      </c>
      <c r="C25" s="95">
        <f>Abfalldokumentation!$U25</f>
        <v>44428</v>
      </c>
      <c r="D25" s="90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103" t="str">
        <f>IFERROR(VLOOKUP(Abfalldokumentation!$O25,Artikel!A:C,3,FALSE),Abfalldokumentation!$O25)</f>
        <v>Blöcke</v>
      </c>
      <c r="F25" s="103" t="str">
        <f>VLOOKUP(T25,'Liste Gründe'!A:D,2,FALSE)</f>
        <v>Schimmel</v>
      </c>
      <c r="G25" s="103" t="str">
        <f>IF(ISBLANK(V25),VLOOKUP(Abfalldokumentation!$P25,'Liste Gründe'!A:D,3,FALSE),V25)</f>
        <v>Luftzieher/Folienriss durch Transport</v>
      </c>
      <c r="H25" s="103" t="str">
        <f>IF(ISBLANK(Abfalldokumentation!$W25),"-",Abfalldokumentation!$W25)</f>
        <v>Luftzieher/Folienriss durch Transport</v>
      </c>
      <c r="I25" s="114">
        <f t="shared" si="1"/>
        <v>33</v>
      </c>
      <c r="J25" s="103" t="str">
        <f t="shared" si="2"/>
        <v>Produkte</v>
      </c>
      <c r="K25" s="103" t="str">
        <f t="shared" si="3"/>
        <v>BUs</v>
      </c>
      <c r="L25" s="103" t="str">
        <f t="shared" si="4"/>
        <v>Symptome</v>
      </c>
      <c r="M25" s="114" t="str">
        <f>IFERROR(VLOOKUP(Abfalldokumentation!$O25,Kennzahlen!S:U,3,FALSE)*Abfalldokumentation!$B25,"0")</f>
        <v>0</v>
      </c>
      <c r="N25" s="103" t="str">
        <f>IF(ISBLANK(Q25),VLOOKUP(Abfalldokumentation!$O25,'Linien - BU'!R:S,2,FALSE),Q25)</f>
        <v>BU2</v>
      </c>
      <c r="O25" s="67" t="str">
        <f t="shared" si="5"/>
        <v>Blöcke</v>
      </c>
      <c r="P25" s="67">
        <f t="shared" si="6"/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AA25" s="2"/>
      <c r="AB25" s="2"/>
      <c r="AC25" s="2"/>
    </row>
    <row r="26" spans="1:29" ht="30" customHeight="1" x14ac:dyDescent="0.25">
      <c r="A26" s="104" t="str">
        <f>VLOOKUP(N26,'Linien - BU'!A:B,2,FALSE)</f>
        <v>Verkauf</v>
      </c>
      <c r="B26" s="115">
        <f t="shared" si="0"/>
        <v>101</v>
      </c>
      <c r="C26" s="96">
        <f>Abfalldokumentation!$U26</f>
        <v>44428</v>
      </c>
      <c r="D26" s="90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105" t="str">
        <f>IFERROR(VLOOKUP(Abfalldokumentation!$O26,Artikel!A:C,3,FALSE),Abfalldokumentation!$O26)</f>
        <v>Div. Zipfel, Endstücke</v>
      </c>
      <c r="F26" s="105" t="str">
        <f>VLOOKUP(T26,'Liste Gründe'!A:D,2,FALSE)</f>
        <v>Schimmel</v>
      </c>
      <c r="G26" s="105" t="str">
        <f>IF(ISBLANK(V26),VLOOKUP(Abfalldokumentation!$P26,'Liste Gründe'!A:D,3,FALSE),V26)</f>
        <v>keinen Abnehmer/kein Schälpersonal</v>
      </c>
      <c r="H26" s="105" t="str">
        <f>IF(ISBLANK(Abfalldokumentation!$W26),"-",Abfalldokumentation!$W26)</f>
        <v>keinen Abnehmer/Schälen</v>
      </c>
      <c r="I26" s="115">
        <f t="shared" si="1"/>
        <v>33</v>
      </c>
      <c r="J26" s="105" t="str">
        <f t="shared" si="2"/>
        <v>Produkte</v>
      </c>
      <c r="K26" s="105" t="str">
        <f t="shared" si="3"/>
        <v>BUs</v>
      </c>
      <c r="L26" s="105" t="str">
        <f t="shared" si="4"/>
        <v>Symptome</v>
      </c>
      <c r="M26" s="115" t="str">
        <f>IFERROR(VLOOKUP(Abfalldokumentation!$O26,Kennzahlen!S:U,3,FALSE)*Abfalldokumentation!$B26,"0")</f>
        <v>0</v>
      </c>
      <c r="N26" s="105" t="str">
        <f>IF(ISBLANK(Q26),VLOOKUP(Abfalldokumentation!$O26,'Linien - BU'!R:S,2,FALSE),Q26)</f>
        <v>Verkauf</v>
      </c>
      <c r="O26" s="67" t="str">
        <f t="shared" si="5"/>
        <v>Div. Zipfel, Endstücke</v>
      </c>
      <c r="P26" s="67">
        <f t="shared" si="6"/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AA26" s="2"/>
      <c r="AB26" s="2"/>
      <c r="AC26" s="2"/>
    </row>
    <row r="27" spans="1:29" ht="30" customHeight="1" x14ac:dyDescent="0.25">
      <c r="A27" s="102" t="str">
        <f>VLOOKUP(N27,'Linien - BU'!A:B,2,FALSE)</f>
        <v>Verkauf</v>
      </c>
      <c r="B27" s="114">
        <f t="shared" si="0"/>
        <v>11.5</v>
      </c>
      <c r="C27" s="95">
        <f>Abfalldokumentation!$U27</f>
        <v>44428</v>
      </c>
      <c r="D27" s="90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103" t="str">
        <f>IFERROR(VLOOKUP(Abfalldokumentation!$O27,Artikel!A:C,3,FALSE),Abfalldokumentation!$O27)</f>
        <v>Div. Zipfel, Endstücke</v>
      </c>
      <c r="F27" s="103" t="str">
        <f>VLOOKUP(T27,'Liste Gründe'!A:D,2,FALSE)</f>
        <v>Schimmel</v>
      </c>
      <c r="G27" s="103" t="str">
        <f>IF(ISBLANK(V27),VLOOKUP(Abfalldokumentation!$P27,'Liste Gründe'!A:D,3,FALSE),V27)</f>
        <v>keinen Abnehmer/kein Schälpersonal</v>
      </c>
      <c r="H27" s="103" t="str">
        <f>IF(ISBLANK(Abfalldokumentation!$W27),"-",Abfalldokumentation!$W27)</f>
        <v>keinen Abnehmer/Schälen</v>
      </c>
      <c r="I27" s="114">
        <f t="shared" si="1"/>
        <v>33</v>
      </c>
      <c r="J27" s="103" t="str">
        <f t="shared" si="2"/>
        <v>Produkte</v>
      </c>
      <c r="K27" s="103" t="str">
        <f t="shared" si="3"/>
        <v>BUs</v>
      </c>
      <c r="L27" s="103" t="str">
        <f t="shared" si="4"/>
        <v>Symptome</v>
      </c>
      <c r="M27" s="114" t="str">
        <f>IFERROR(VLOOKUP(Abfalldokumentation!$O27,Kennzahlen!S:U,3,FALSE)*Abfalldokumentation!$B27,"0")</f>
        <v>0</v>
      </c>
      <c r="N27" s="103" t="str">
        <f>IF(ISBLANK(Q27),VLOOKUP(Abfalldokumentation!$O27,'Linien - BU'!R:S,2,FALSE),Q27)</f>
        <v>Verkauf</v>
      </c>
      <c r="O27" s="67" t="str">
        <f t="shared" si="5"/>
        <v>Div. Zipfel, Endstücke</v>
      </c>
      <c r="P27" s="67">
        <f t="shared" si="6"/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AA27" s="2"/>
      <c r="AB27" s="2"/>
      <c r="AC27" s="2"/>
    </row>
    <row r="28" spans="1:29" ht="30" customHeight="1" x14ac:dyDescent="0.25">
      <c r="A28" s="104" t="str">
        <f>VLOOKUP(N28,'Linien - BU'!A:B,2,FALSE)</f>
        <v>Verkauf</v>
      </c>
      <c r="B28" s="115">
        <f t="shared" si="0"/>
        <v>97</v>
      </c>
      <c r="C28" s="96">
        <f>Abfalldokumentation!$U28</f>
        <v>44428</v>
      </c>
      <c r="D28" s="90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105" t="str">
        <f>IFERROR(VLOOKUP(Abfalldokumentation!$O28,Artikel!A:C,3,FALSE),Abfalldokumentation!$O28)</f>
        <v>Div. Zipfel, Endstücke</v>
      </c>
      <c r="F28" s="105" t="str">
        <f>VLOOKUP(T28,'Liste Gründe'!A:D,2,FALSE)</f>
        <v>Schimmel</v>
      </c>
      <c r="G28" s="105" t="str">
        <f>IF(ISBLANK(V28),VLOOKUP(Abfalldokumentation!$P28,'Liste Gründe'!A:D,3,FALSE),V28)</f>
        <v>keinen Abnehmer/kein Schälpersonal</v>
      </c>
      <c r="H28" s="105" t="str">
        <f>IF(ISBLANK(Abfalldokumentation!$W28),"-",Abfalldokumentation!$W28)</f>
        <v>keinen Abnehmer/Schälen</v>
      </c>
      <c r="I28" s="115">
        <f t="shared" si="1"/>
        <v>33</v>
      </c>
      <c r="J28" s="105" t="str">
        <f t="shared" si="2"/>
        <v>Produkte</v>
      </c>
      <c r="K28" s="105" t="str">
        <f t="shared" si="3"/>
        <v>BUs</v>
      </c>
      <c r="L28" s="105" t="str">
        <f t="shared" si="4"/>
        <v>Symptome</v>
      </c>
      <c r="M28" s="115" t="str">
        <f>IFERROR(VLOOKUP(Abfalldokumentation!$O28,Kennzahlen!S:U,3,FALSE)*Abfalldokumentation!$B28,"0")</f>
        <v>0</v>
      </c>
      <c r="N28" s="105" t="str">
        <f>IF(ISBLANK(Q28),VLOOKUP(Abfalldokumentation!$O28,'Linien - BU'!R:S,2,FALSE),Q28)</f>
        <v>Verkauf</v>
      </c>
      <c r="O28" s="67" t="str">
        <f t="shared" si="5"/>
        <v>Div. Zipfel, Endstücke</v>
      </c>
      <c r="P28" s="67">
        <f t="shared" si="6"/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AA28" s="2"/>
      <c r="AB28" s="2"/>
      <c r="AC28" s="2"/>
    </row>
    <row r="29" spans="1:29" ht="30" customHeight="1" x14ac:dyDescent="0.25">
      <c r="A29" s="102" t="str">
        <f>VLOOKUP(N29,'Linien - BU'!A:B,2,FALSE)</f>
        <v>BU1</v>
      </c>
      <c r="B29" s="114">
        <f t="shared" si="0"/>
        <v>5</v>
      </c>
      <c r="C29" s="95">
        <f>Abfalldokumentation!$U29</f>
        <v>44428</v>
      </c>
      <c r="D29" s="90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103" t="str">
        <f>IFERROR(VLOOKUP(Abfalldokumentation!$O29,Artikel!A:C,3,FALSE),Abfalldokumentation!$O29)</f>
        <v>Div. Zipfel, Endstücke</v>
      </c>
      <c r="F29" s="103" t="str">
        <f>VLOOKUP(T29,'Liste Gründe'!A:D,2,FALSE)</f>
        <v>Rest</v>
      </c>
      <c r="G29" s="103" t="str">
        <f>IF(ISBLANK(V29),VLOOKUP(Abfalldokumentation!$P29,'Liste Gründe'!A:D,3,FALSE),V29)</f>
        <v>geschälte Rinde</v>
      </c>
      <c r="H29" s="103" t="str">
        <f>IF(ISBLANK(Abfalldokumentation!$W29),"-",Abfalldokumentation!$W29)</f>
        <v>keine Verwendung möglich</v>
      </c>
      <c r="I29" s="114">
        <f t="shared" si="1"/>
        <v>33</v>
      </c>
      <c r="J29" s="103" t="str">
        <f t="shared" si="2"/>
        <v>Produkte</v>
      </c>
      <c r="K29" s="103" t="str">
        <f t="shared" si="3"/>
        <v>BUs</v>
      </c>
      <c r="L29" s="103" t="str">
        <f t="shared" si="4"/>
        <v>Symptome</v>
      </c>
      <c r="M29" s="114" t="str">
        <f>IFERROR(VLOOKUP(Abfalldokumentation!$O29,Kennzahlen!S:U,3,FALSE)*Abfalldokumentation!$B29,"0")</f>
        <v>0</v>
      </c>
      <c r="N29" s="103" t="str">
        <f>IF(ISBLANK(Q29),VLOOKUP(Abfalldokumentation!$O29,'Linien - BU'!R:S,2,FALSE),Q29)</f>
        <v>RWV</v>
      </c>
      <c r="O29" s="67" t="str">
        <f t="shared" si="5"/>
        <v>Div. Zipfel, Endstücke</v>
      </c>
      <c r="P29" s="67">
        <f t="shared" si="6"/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AA29" s="2"/>
      <c r="AB29" s="2"/>
      <c r="AC29" s="2"/>
    </row>
    <row r="30" spans="1:29" ht="30" customHeight="1" x14ac:dyDescent="0.25">
      <c r="A30" s="104" t="str">
        <f>VLOOKUP(N30,'Linien - BU'!A:B,2,FALSE)</f>
        <v>BU1</v>
      </c>
      <c r="B30" s="115">
        <f t="shared" si="0"/>
        <v>20</v>
      </c>
      <c r="C30" s="96">
        <f>Abfalldokumentation!$U30</f>
        <v>44428</v>
      </c>
      <c r="D30" s="90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105" t="str">
        <f>IFERROR(VLOOKUP(Abfalldokumentation!$O30,Artikel!A:C,3,FALSE),Abfalldokumentation!$O30)</f>
        <v>Div. Zipfel, Endstücke</v>
      </c>
      <c r="F30" s="105" t="str">
        <f>VLOOKUP(T30,'Liste Gründe'!A:D,2,FALSE)</f>
        <v>Rest</v>
      </c>
      <c r="G30" s="105" t="str">
        <f>IF(ISBLANK(V30),VLOOKUP(Abfalldokumentation!$P30,'Liste Gründe'!A:D,3,FALSE),V30)</f>
        <v>geschälte Rinde</v>
      </c>
      <c r="H30" s="105" t="str">
        <f>IF(ISBLANK(Abfalldokumentation!$W30),"-",Abfalldokumentation!$W30)</f>
        <v>keine Verwendung möglich</v>
      </c>
      <c r="I30" s="115">
        <f t="shared" si="1"/>
        <v>33</v>
      </c>
      <c r="J30" s="105" t="str">
        <f t="shared" si="2"/>
        <v>Produkte</v>
      </c>
      <c r="K30" s="105" t="str">
        <f t="shared" si="3"/>
        <v>BUs</v>
      </c>
      <c r="L30" s="105" t="str">
        <f t="shared" si="4"/>
        <v>Symptome</v>
      </c>
      <c r="M30" s="115" t="str">
        <f>IFERROR(VLOOKUP(Abfalldokumentation!$O30,Kennzahlen!S:U,3,FALSE)*Abfalldokumentation!$B30,"0")</f>
        <v>0</v>
      </c>
      <c r="N30" s="105" t="str">
        <f>IF(ISBLANK(Q30),VLOOKUP(Abfalldokumentation!$O30,'Linien - BU'!R:S,2,FALSE),Q30)</f>
        <v>RWV</v>
      </c>
      <c r="O30" s="67" t="str">
        <f t="shared" si="5"/>
        <v>Div. Zipfel, Endstücke</v>
      </c>
      <c r="P30" s="67">
        <f t="shared" si="6"/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AA30" s="2"/>
      <c r="AB30" s="2"/>
      <c r="AC30" s="2"/>
    </row>
    <row r="31" spans="1:29" ht="30" customHeight="1" x14ac:dyDescent="0.25">
      <c r="A31" s="102" t="str">
        <f>VLOOKUP(N31,'Linien - BU'!A:B,2,FALSE)</f>
        <v>BU3</v>
      </c>
      <c r="B31" s="114">
        <f t="shared" si="0"/>
        <v>25</v>
      </c>
      <c r="C31" s="95">
        <f>Abfalldokumentation!$U31</f>
        <v>44428</v>
      </c>
      <c r="D31" s="90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103" t="str">
        <f>IFERROR(VLOOKUP(Abfalldokumentation!$O31,Artikel!A:C,3,FALSE),Abfalldokumentation!$O31)</f>
        <v>Div. Zipfel, Endstücke</v>
      </c>
      <c r="F31" s="103" t="str">
        <f>VLOOKUP(T31,'Liste Gründe'!A:D,2,FALSE)</f>
        <v>Rest</v>
      </c>
      <c r="G31" s="103" t="str">
        <f>IF(ISBLANK(V31),VLOOKUP(Abfalldokumentation!$P31,'Liste Gründe'!A:D,3,FALSE),V31)</f>
        <v>Fremdkörper</v>
      </c>
      <c r="H31" s="103" t="str">
        <f>IF(ISBLANK(Abfalldokumentation!$W31),"-",Abfalldokumentation!$W31)</f>
        <v>Schmutz</v>
      </c>
      <c r="I31" s="114">
        <f t="shared" si="1"/>
        <v>33</v>
      </c>
      <c r="J31" s="103" t="str">
        <f t="shared" si="2"/>
        <v>Produkte</v>
      </c>
      <c r="K31" s="103" t="str">
        <f t="shared" si="3"/>
        <v>BUs</v>
      </c>
      <c r="L31" s="103" t="str">
        <f t="shared" si="4"/>
        <v>Symptome</v>
      </c>
      <c r="M31" s="114" t="str">
        <f>IFERROR(VLOOKUP(Abfalldokumentation!$O31,Kennzahlen!S:U,3,FALSE)*Abfalldokumentation!$B31,"0")</f>
        <v>0</v>
      </c>
      <c r="N31" s="103" t="str">
        <f>IF(ISBLANK(Q31),VLOOKUP(Abfalldokumentation!$O31,'Linien - BU'!R:S,2,FALSE),Q31)</f>
        <v>WVP</v>
      </c>
      <c r="O31" s="67" t="str">
        <f t="shared" si="5"/>
        <v>Div. Zipfel, Endstücke</v>
      </c>
      <c r="P31" s="67">
        <f t="shared" si="6"/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AA31" s="2"/>
      <c r="AB31" s="2"/>
      <c r="AC31" s="2"/>
    </row>
    <row r="32" spans="1:29" ht="30" customHeight="1" x14ac:dyDescent="0.25">
      <c r="A32" s="104" t="str">
        <f>VLOOKUP(N32,'Linien - BU'!A:B,2,FALSE)</f>
        <v>BU3</v>
      </c>
      <c r="B32" s="115">
        <f t="shared" si="0"/>
        <v>75</v>
      </c>
      <c r="C32" s="96">
        <f>Abfalldokumentation!$U32</f>
        <v>44428</v>
      </c>
      <c r="D32" s="90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105" t="str">
        <f>IFERROR(VLOOKUP(Abfalldokumentation!$O32,Artikel!A:C,3,FALSE),Abfalldokumentation!$O32)</f>
        <v>Diverses</v>
      </c>
      <c r="F32" s="105" t="str">
        <f>VLOOKUP(T32,'Liste Gründe'!A:D,2,FALSE)</f>
        <v>Linienbezogen</v>
      </c>
      <c r="G32" s="105" t="str">
        <f>IF(ISBLANK(V32),VLOOKUP(Abfalldokumentation!$P32,'Liste Gründe'!A:D,3,FALSE),V32)</f>
        <v>Maschinenabfall</v>
      </c>
      <c r="H32" s="105" t="str">
        <f>IF(ISBLANK(Abfalldokumentation!$W32),"-",Abfalldokumentation!$W32)</f>
        <v>-</v>
      </c>
      <c r="I32" s="115">
        <f t="shared" si="1"/>
        <v>33</v>
      </c>
      <c r="J32" s="105" t="str">
        <f t="shared" si="2"/>
        <v>Produkte</v>
      </c>
      <c r="K32" s="105" t="str">
        <f t="shared" si="3"/>
        <v>BUs</v>
      </c>
      <c r="L32" s="105" t="str">
        <f t="shared" si="4"/>
        <v>Symptome</v>
      </c>
      <c r="M32" s="115" t="str">
        <f>IFERROR(VLOOKUP(Abfalldokumentation!$O32,Kennzahlen!S:U,3,FALSE)*Abfalldokumentation!$B32,"0")</f>
        <v>0</v>
      </c>
      <c r="N32" s="105" t="str">
        <f>IF(ISBLANK(Q32),VLOOKUP(Abfalldokumentation!$O32,'Linien - BU'!R:S,2,FALSE),Q32)</f>
        <v>Bu3</v>
      </c>
      <c r="O32" s="67" t="str">
        <f t="shared" si="5"/>
        <v>Diverses</v>
      </c>
      <c r="P32" s="67">
        <f t="shared" si="6"/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AA32" s="2"/>
      <c r="AB32" s="2"/>
      <c r="AC32" s="2"/>
    </row>
    <row r="33" spans="1:29" ht="30" customHeight="1" x14ac:dyDescent="0.25">
      <c r="A33" s="102" t="str">
        <f>VLOOKUP(N33,'Linien - BU'!A:B,2,FALSE)</f>
        <v>BU4</v>
      </c>
      <c r="B33" s="114">
        <f t="shared" si="0"/>
        <v>1</v>
      </c>
      <c r="C33" s="95">
        <f>Abfalldokumentation!$U33</f>
        <v>44428</v>
      </c>
      <c r="D33" s="90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103" t="str">
        <f>IFERROR(VLOOKUP(Abfalldokumentation!$O33,Artikel!A:C,3,FALSE),Abfalldokumentation!$O33)</f>
        <v>Diverses</v>
      </c>
      <c r="F33" s="103" t="str">
        <f>VLOOKUP(T33,'Liste Gründe'!A:D,2,FALSE)</f>
        <v>Linienbezogen</v>
      </c>
      <c r="G33" s="103" t="str">
        <f>IF(ISBLANK(V33),VLOOKUP(Abfalldokumentation!$P33,'Liste Gründe'!A:D,3,FALSE),V33)</f>
        <v>Maschinenabfall</v>
      </c>
      <c r="H33" s="103" t="str">
        <f>IF(ISBLANK(Abfalldokumentation!$W33),"-",Abfalldokumentation!$W33)</f>
        <v>-</v>
      </c>
      <c r="I33" s="114">
        <f t="shared" si="1"/>
        <v>33</v>
      </c>
      <c r="J33" s="103" t="str">
        <f t="shared" si="2"/>
        <v>Produkte</v>
      </c>
      <c r="K33" s="103" t="str">
        <f t="shared" si="3"/>
        <v>BUs</v>
      </c>
      <c r="L33" s="103" t="str">
        <f t="shared" si="4"/>
        <v>Symptome</v>
      </c>
      <c r="M33" s="114" t="str">
        <f>IFERROR(VLOOKUP(Abfalldokumentation!$O33,Kennzahlen!S:U,3,FALSE)*Abfalldokumentation!$B33,"0")</f>
        <v>0</v>
      </c>
      <c r="N33" s="103" t="str">
        <f>IF(ISBLANK(Q33),VLOOKUP(Abfalldokumentation!$O33,'Linien - BU'!R:S,2,FALSE),Q33)</f>
        <v>BU4</v>
      </c>
      <c r="O33" s="67" t="str">
        <f t="shared" si="5"/>
        <v>Diverses</v>
      </c>
      <c r="P33" s="67">
        <f t="shared" si="6"/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AA33" s="2"/>
      <c r="AB33" s="2"/>
      <c r="AC33" s="2"/>
    </row>
    <row r="34" spans="1:29" ht="30" customHeight="1" x14ac:dyDescent="0.25">
      <c r="A34" s="104" t="str">
        <f>VLOOKUP(N34,'Linien - BU'!A:B,2,FALSE)</f>
        <v>BU1</v>
      </c>
      <c r="B34" s="115">
        <f t="shared" si="0"/>
        <v>143.5</v>
      </c>
      <c r="C34" s="96">
        <f>Abfalldokumentation!$U34</f>
        <v>44428</v>
      </c>
      <c r="D34" s="90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105" t="str">
        <f>IFERROR(VLOOKUP(Abfalldokumentation!$O34,Artikel!A:C,3,FALSE),Abfalldokumentation!$O34)</f>
        <v>Diverses aus Abfüllung</v>
      </c>
      <c r="F34" s="105" t="str">
        <f>VLOOKUP(T34,'Liste Gründe'!A:D,2,FALSE)</f>
        <v>Linienbezogen</v>
      </c>
      <c r="G34" s="105" t="str">
        <f>IF(ISBLANK(V34),VLOOKUP(Abfalldokumentation!$P34,'Liste Gründe'!A:D,3,FALSE),V34)</f>
        <v>Maschinenabfall</v>
      </c>
      <c r="H34" s="105" t="str">
        <f>IF(ISBLANK(Abfalldokumentation!$W34),"-",Abfalldokumentation!$W34)</f>
        <v>-</v>
      </c>
      <c r="I34" s="115">
        <f t="shared" si="1"/>
        <v>33</v>
      </c>
      <c r="J34" s="105" t="str">
        <f t="shared" si="2"/>
        <v>Produkte</v>
      </c>
      <c r="K34" s="105" t="str">
        <f t="shared" si="3"/>
        <v>BUs</v>
      </c>
      <c r="L34" s="105" t="str">
        <f t="shared" si="4"/>
        <v>Symptome</v>
      </c>
      <c r="M34" s="115" t="str">
        <f>IFERROR(VLOOKUP(Abfalldokumentation!$O34,Kennzahlen!S:U,3,FALSE)*Abfalldokumentation!$B34,"0")</f>
        <v>0</v>
      </c>
      <c r="N34" s="105" t="str">
        <f>IF(ISBLANK(Q34),VLOOKUP(Abfalldokumentation!$O34,'Linien - BU'!R:S,2,FALSE),Q34)</f>
        <v>Abfüllung</v>
      </c>
      <c r="O34" s="67" t="str">
        <f t="shared" si="5"/>
        <v>Diverses aus Abfüllung</v>
      </c>
      <c r="P34" s="67">
        <f t="shared" si="6"/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AA34" s="2"/>
      <c r="AB34" s="2"/>
      <c r="AC34" s="2"/>
    </row>
    <row r="35" spans="1:29" ht="30" customHeight="1" x14ac:dyDescent="0.25">
      <c r="A35" s="102" t="str">
        <f>VLOOKUP(N35,'Linien - BU'!A:B,2,FALSE)</f>
        <v>BU1</v>
      </c>
      <c r="B35" s="114">
        <f t="shared" si="0"/>
        <v>242.5</v>
      </c>
      <c r="C35" s="95">
        <f>Abfalldokumentation!$U35</f>
        <v>44428</v>
      </c>
      <c r="D35" s="90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103" t="str">
        <f>IFERROR(VLOOKUP(Abfalldokumentation!$O35,Artikel!A:C,3,FALSE),Abfalldokumentation!$O35)</f>
        <v>Diverses aus Abfüllung</v>
      </c>
      <c r="F35" s="103" t="str">
        <f>VLOOKUP(T35,'Liste Gründe'!A:D,2,FALSE)</f>
        <v>Linienbezogen</v>
      </c>
      <c r="G35" s="103" t="str">
        <f>IF(ISBLANK(V35),VLOOKUP(Abfalldokumentation!$P35,'Liste Gründe'!A:D,3,FALSE),V35)</f>
        <v>Maschinenabfall</v>
      </c>
      <c r="H35" s="103" t="str">
        <f>IF(ISBLANK(Abfalldokumentation!$W35),"-",Abfalldokumentation!$W35)</f>
        <v>-</v>
      </c>
      <c r="I35" s="114">
        <f t="shared" si="1"/>
        <v>33</v>
      </c>
      <c r="J35" s="103" t="str">
        <f t="shared" si="2"/>
        <v>Produkte</v>
      </c>
      <c r="K35" s="103" t="str">
        <f t="shared" si="3"/>
        <v>BUs</v>
      </c>
      <c r="L35" s="103" t="str">
        <f t="shared" si="4"/>
        <v>Symptome</v>
      </c>
      <c r="M35" s="114" t="str">
        <f>IFERROR(VLOOKUP(Abfalldokumentation!$O35,Kennzahlen!S:U,3,FALSE)*Abfalldokumentation!$B35,"0")</f>
        <v>0</v>
      </c>
      <c r="N35" s="103" t="str">
        <f>IF(ISBLANK(Q35),VLOOKUP(Abfalldokumentation!$O35,'Linien - BU'!R:S,2,FALSE),Q35)</f>
        <v>Abfüllung</v>
      </c>
      <c r="O35" s="67" t="str">
        <f t="shared" si="5"/>
        <v>Diverses aus Abfüllung</v>
      </c>
      <c r="P35" s="67">
        <f t="shared" si="6"/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AA35" s="2"/>
      <c r="AB35" s="2"/>
      <c r="AC35" s="2"/>
    </row>
    <row r="36" spans="1:29" ht="30" customHeight="1" x14ac:dyDescent="0.25">
      <c r="A36" s="104" t="str">
        <f>VLOOKUP(N36,'Linien - BU'!A:B,2,FALSE)</f>
        <v>BU1</v>
      </c>
      <c r="B36" s="115">
        <f t="shared" si="0"/>
        <v>183</v>
      </c>
      <c r="C36" s="96">
        <f>Abfalldokumentation!$U36</f>
        <v>44428</v>
      </c>
      <c r="D36" s="90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105" t="str">
        <f>IFERROR(VLOOKUP(Abfalldokumentation!$O36,Artikel!A:C,3,FALSE),Abfalldokumentation!$O36)</f>
        <v>Diverses aus Schmelze</v>
      </c>
      <c r="F36" s="105" t="str">
        <f>VLOOKUP(T36,'Liste Gründe'!A:D,2,FALSE)</f>
        <v>Schimmel</v>
      </c>
      <c r="G36" s="105" t="str">
        <f>IF(ISBLANK(V36),VLOOKUP(Abfalldokumentation!$P36,'Liste Gründe'!A:D,3,FALSE),V36)</f>
        <v>keine Verarbeitung</v>
      </c>
      <c r="H36" s="105" t="str">
        <f>IF(ISBLANK(Abfalldokumentation!$W36),"-",Abfalldokumentation!$W36)</f>
        <v>Aufgrund Konsistenz nicht genommen. Zu wenig VOS verarbeitet. Vom Warmen ins Kalte -&gt; Schimmel</v>
      </c>
      <c r="I36" s="115">
        <f t="shared" si="1"/>
        <v>33</v>
      </c>
      <c r="J36" s="105" t="str">
        <f t="shared" si="2"/>
        <v>Produkte</v>
      </c>
      <c r="K36" s="105" t="str">
        <f t="shared" si="3"/>
        <v>BUs</v>
      </c>
      <c r="L36" s="105" t="str">
        <f t="shared" si="4"/>
        <v>Symptome</v>
      </c>
      <c r="M36" s="115" t="str">
        <f>IFERROR(VLOOKUP(Abfalldokumentation!$O36,Kennzahlen!S:U,3,FALSE)*Abfalldokumentation!$B36,"0")</f>
        <v>0</v>
      </c>
      <c r="N36" s="105" t="str">
        <f>IF(ISBLANK(Q36),VLOOKUP(Abfalldokumentation!$O36,'Linien - BU'!R:S,2,FALSE),Q36)</f>
        <v>Schmelze</v>
      </c>
      <c r="O36" s="67" t="str">
        <f t="shared" si="5"/>
        <v>Diverses aus Schmelze</v>
      </c>
      <c r="P36" s="67">
        <f t="shared" si="6"/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AA36" s="2"/>
      <c r="AB36" s="2"/>
      <c r="AC36" s="2"/>
    </row>
    <row r="37" spans="1:29" ht="30" customHeight="1" x14ac:dyDescent="0.25">
      <c r="A37" s="102" t="str">
        <f>VLOOKUP(N37,'Linien - BU'!A:B,2,FALSE)</f>
        <v>Rest</v>
      </c>
      <c r="B37" s="114">
        <f t="shared" si="0"/>
        <v>10</v>
      </c>
      <c r="C37" s="95">
        <f>Abfalldokumentation!$U37</f>
        <v>44428</v>
      </c>
      <c r="D37" s="90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103" t="str">
        <f>IFERROR(VLOOKUP(Abfalldokumentation!$O37,Artikel!A:C,3,FALSE),Abfalldokumentation!$O37)</f>
        <v>Diverses QM</v>
      </c>
      <c r="F37" s="103" t="str">
        <f>VLOOKUP(T37,'Liste Gründe'!A:D,2,FALSE)</f>
        <v>Qualitätssicherung</v>
      </c>
      <c r="G37" s="103" t="str">
        <f>IF(ISBLANK(V37),VLOOKUP(Abfalldokumentation!$P37,'Liste Gründe'!A:D,3,FALSE),V37)</f>
        <v>Sensorik</v>
      </c>
      <c r="H37" s="103" t="str">
        <f>IF(ISBLANK(Abfalldokumentation!$W37),"-",Abfalldokumentation!$W37)</f>
        <v>Sensorik</v>
      </c>
      <c r="I37" s="114">
        <f t="shared" si="1"/>
        <v>33</v>
      </c>
      <c r="J37" s="103" t="str">
        <f t="shared" si="2"/>
        <v>Produkte</v>
      </c>
      <c r="K37" s="103" t="str">
        <f t="shared" si="3"/>
        <v>BUs</v>
      </c>
      <c r="L37" s="103" t="str">
        <f t="shared" si="4"/>
        <v>Symptome</v>
      </c>
      <c r="M37" s="114" t="str">
        <f>IFERROR(VLOOKUP(Abfalldokumentation!$O37,Kennzahlen!S:U,3,FALSE)*Abfalldokumentation!$B37,"0")</f>
        <v>0</v>
      </c>
      <c r="N37" s="103" t="str">
        <f>IF(ISBLANK(Q37),VLOOKUP(Abfalldokumentation!$O37,'Linien - BU'!R:S,2,FALSE),Q37)</f>
        <v>QM</v>
      </c>
      <c r="O37" s="67" t="str">
        <f t="shared" si="5"/>
        <v>Diverses QM</v>
      </c>
      <c r="P37" s="67">
        <f t="shared" si="6"/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AA37" s="2"/>
      <c r="AB37" s="2"/>
      <c r="AC37" s="2"/>
    </row>
    <row r="38" spans="1:29" ht="30" customHeight="1" x14ac:dyDescent="0.25">
      <c r="A38" s="104" t="str">
        <f>VLOOKUP(N38,'Linien - BU'!A:B,2,FALSE)</f>
        <v>Rest</v>
      </c>
      <c r="B38" s="115">
        <f t="shared" si="0"/>
        <v>129.4</v>
      </c>
      <c r="C38" s="96">
        <f>Abfalldokumentation!$U38</f>
        <v>44428</v>
      </c>
      <c r="D38" s="90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105" t="str">
        <f>IFERROR(VLOOKUP(Abfalldokumentation!$O38,Artikel!A:C,3,FALSE),Abfalldokumentation!$O38)</f>
        <v>Rückstellproben</v>
      </c>
      <c r="F38" s="105" t="str">
        <f>VLOOKUP(T38,'Liste Gründe'!A:D,2,FALSE)</f>
        <v>Qualitätssicherung</v>
      </c>
      <c r="G38" s="105" t="str">
        <f>IF(ISBLANK(V38),VLOOKUP(Abfalldokumentation!$P38,'Liste Gründe'!A:D,3,FALSE),V38)</f>
        <v>Rückstellproben</v>
      </c>
      <c r="H38" s="105" t="str">
        <f>IF(ISBLANK(Abfalldokumentation!$W38),"-",Abfalldokumentation!$W38)</f>
        <v>Rückstellproben</v>
      </c>
      <c r="I38" s="115">
        <f t="shared" si="1"/>
        <v>33</v>
      </c>
      <c r="J38" s="105" t="str">
        <f t="shared" si="2"/>
        <v>Produkte</v>
      </c>
      <c r="K38" s="105" t="str">
        <f t="shared" si="3"/>
        <v>BUs</v>
      </c>
      <c r="L38" s="105" t="str">
        <f t="shared" si="4"/>
        <v>Symptome</v>
      </c>
      <c r="M38" s="115" t="str">
        <f>IFERROR(VLOOKUP(Abfalldokumentation!$O38,Kennzahlen!S:U,3,FALSE)*Abfalldokumentation!$B38,"0")</f>
        <v>0</v>
      </c>
      <c r="N38" s="105" t="str">
        <f>IF(ISBLANK(Q38),VLOOKUP(Abfalldokumentation!$O38,'Linien - BU'!R:S,2,FALSE),Q38)</f>
        <v>Labor</v>
      </c>
      <c r="O38" s="67" t="str">
        <f t="shared" si="5"/>
        <v>Rückstellproben</v>
      </c>
      <c r="P38" s="67">
        <f t="shared" si="6"/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AA38" s="2"/>
      <c r="AB38" s="2"/>
      <c r="AC38" s="2"/>
    </row>
    <row r="39" spans="1:29" ht="30" customHeight="1" x14ac:dyDescent="0.25">
      <c r="A39" s="102" t="str">
        <f>VLOOKUP(N39,'Linien - BU'!A:B,2,FALSE)</f>
        <v>Rest</v>
      </c>
      <c r="B39" s="114">
        <f t="shared" si="0"/>
        <v>150</v>
      </c>
      <c r="C39" s="95">
        <f>Abfalldokumentation!$U39</f>
        <v>44428</v>
      </c>
      <c r="D39" s="90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103" t="str">
        <f>IFERROR(VLOOKUP(Abfalldokumentation!$O39,Artikel!A:C,3,FALSE),Abfalldokumentation!$O39)</f>
        <v>Rückstellproben</v>
      </c>
      <c r="F39" s="103" t="str">
        <f>VLOOKUP(T39,'Liste Gründe'!A:D,2,FALSE)</f>
        <v>Qualitätssicherung</v>
      </c>
      <c r="G39" s="103" t="str">
        <f>IF(ISBLANK(V39),VLOOKUP(Abfalldokumentation!$P39,'Liste Gründe'!A:D,3,FALSE),V39)</f>
        <v>Rückstellproben</v>
      </c>
      <c r="H39" s="103" t="str">
        <f>IF(ISBLANK(Abfalldokumentation!$W39),"-",Abfalldokumentation!$W39)</f>
        <v>Rückstellproben</v>
      </c>
      <c r="I39" s="114">
        <f t="shared" si="1"/>
        <v>33</v>
      </c>
      <c r="J39" s="103" t="str">
        <f t="shared" si="2"/>
        <v>Produkte</v>
      </c>
      <c r="K39" s="103" t="str">
        <f t="shared" si="3"/>
        <v>BUs</v>
      </c>
      <c r="L39" s="103" t="str">
        <f t="shared" si="4"/>
        <v>Symptome</v>
      </c>
      <c r="M39" s="114" t="str">
        <f>IFERROR(VLOOKUP(Abfalldokumentation!$O39,Kennzahlen!S:U,3,FALSE)*Abfalldokumentation!$B39,"0")</f>
        <v>0</v>
      </c>
      <c r="N39" s="103" t="str">
        <f>IF(ISBLANK(Q39),VLOOKUP(Abfalldokumentation!$O39,'Linien - BU'!R:S,2,FALSE),Q39)</f>
        <v>Labor</v>
      </c>
      <c r="O39" s="67" t="str">
        <f t="shared" si="5"/>
        <v>Rückstellproben</v>
      </c>
      <c r="P39" s="67">
        <f t="shared" si="6"/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AA39" s="2"/>
      <c r="AB39" s="2"/>
      <c r="AC39" s="2"/>
    </row>
    <row r="40" spans="1:29" ht="30" customHeight="1" x14ac:dyDescent="0.25">
      <c r="A40" s="104" t="str">
        <f>VLOOKUP(N40,'Linien - BU'!A:B,2,FALSE)</f>
        <v>Rest</v>
      </c>
      <c r="B40" s="115">
        <f t="shared" si="0"/>
        <v>86.6</v>
      </c>
      <c r="C40" s="96">
        <f>Abfalldokumentation!$U40</f>
        <v>44428</v>
      </c>
      <c r="D40" s="90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105" t="str">
        <f>IFERROR(VLOOKUP(Abfalldokumentation!$O40,Artikel!A:C,3,FALSE),Abfalldokumentation!$O40)</f>
        <v>Rückstellproben</v>
      </c>
      <c r="F40" s="105" t="str">
        <f>VLOOKUP(T40,'Liste Gründe'!A:D,2,FALSE)</f>
        <v>Qualitätssicherung</v>
      </c>
      <c r="G40" s="105" t="str">
        <f>IF(ISBLANK(V40),VLOOKUP(Abfalldokumentation!$P40,'Liste Gründe'!A:D,3,FALSE),V40)</f>
        <v>Rückstellproben</v>
      </c>
      <c r="H40" s="105" t="str">
        <f>IF(ISBLANK(Abfalldokumentation!$W40),"-",Abfalldokumentation!$W40)</f>
        <v>Rückstellproben</v>
      </c>
      <c r="I40" s="115">
        <f t="shared" si="1"/>
        <v>33</v>
      </c>
      <c r="J40" s="105" t="str">
        <f t="shared" si="2"/>
        <v>Produkte</v>
      </c>
      <c r="K40" s="105" t="str">
        <f t="shared" si="3"/>
        <v>BUs</v>
      </c>
      <c r="L40" s="105" t="str">
        <f t="shared" si="4"/>
        <v>Symptome</v>
      </c>
      <c r="M40" s="115" t="str">
        <f>IFERROR(VLOOKUP(Abfalldokumentation!$O40,Kennzahlen!S:U,3,FALSE)*Abfalldokumentation!$B40,"0")</f>
        <v>0</v>
      </c>
      <c r="N40" s="105" t="str">
        <f>IF(ISBLANK(Q40),VLOOKUP(Abfalldokumentation!$O40,'Linien - BU'!R:S,2,FALSE),Q40)</f>
        <v>Labor</v>
      </c>
      <c r="O40" s="67" t="str">
        <f t="shared" si="5"/>
        <v>Rückstellproben</v>
      </c>
      <c r="P40" s="67">
        <f t="shared" si="6"/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AA40" s="2"/>
      <c r="AB40" s="2"/>
      <c r="AC40" s="2"/>
    </row>
    <row r="41" spans="1:29" ht="30" customHeight="1" x14ac:dyDescent="0.25">
      <c r="A41" s="102" t="str">
        <f>VLOOKUP(N41,'Linien - BU'!A:B,2,FALSE)</f>
        <v>Rest</v>
      </c>
      <c r="B41" s="114">
        <f t="shared" si="0"/>
        <v>4.5999999999999996</v>
      </c>
      <c r="C41" s="95">
        <f>Abfalldokumentation!$U41</f>
        <v>44429</v>
      </c>
      <c r="D41" s="90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103" t="str">
        <f>IFERROR(VLOOKUP(Abfalldokumentation!$O41,Artikel!A:C,3,FALSE),Abfalldokumentation!$O41)</f>
        <v>Rückstellproben</v>
      </c>
      <c r="F41" s="103" t="str">
        <f>VLOOKUP(T41,'Liste Gründe'!A:D,2,FALSE)</f>
        <v>Qualitätssicherung</v>
      </c>
      <c r="G41" s="103" t="str">
        <f>IF(ISBLANK(V41),VLOOKUP(Abfalldokumentation!$P41,'Liste Gründe'!A:D,3,FALSE),V41)</f>
        <v>Rückstellproben</v>
      </c>
      <c r="H41" s="103" t="str">
        <f>IF(ISBLANK(Abfalldokumentation!$W41),"-",Abfalldokumentation!$W41)</f>
        <v>Rückstellproben</v>
      </c>
      <c r="I41" s="114">
        <f t="shared" si="1"/>
        <v>33</v>
      </c>
      <c r="J41" s="103" t="str">
        <f t="shared" si="2"/>
        <v>Produkte</v>
      </c>
      <c r="K41" s="103" t="str">
        <f t="shared" si="3"/>
        <v>BUs</v>
      </c>
      <c r="L41" s="103" t="str">
        <f t="shared" si="4"/>
        <v>Symptome</v>
      </c>
      <c r="M41" s="114" t="str">
        <f>IFERROR(VLOOKUP(Abfalldokumentation!$O41,Kennzahlen!S:U,3,FALSE)*Abfalldokumentation!$B41,"0")</f>
        <v>0</v>
      </c>
      <c r="N41" s="103" t="str">
        <f>IF(ISBLANK(Q41),VLOOKUP(Abfalldokumentation!$O41,'Linien - BU'!R:S,2,FALSE),Q41)</f>
        <v>Labor</v>
      </c>
      <c r="O41" s="67" t="str">
        <f t="shared" si="5"/>
        <v>Rückstellproben</v>
      </c>
      <c r="P41" s="67">
        <f t="shared" si="6"/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AA41" s="2"/>
      <c r="AB41" s="2"/>
      <c r="AC41" s="2"/>
    </row>
    <row r="42" spans="1:29" ht="30" customHeight="1" x14ac:dyDescent="0.25">
      <c r="A42" s="104" t="str">
        <f>VLOOKUP(N42,'Linien - BU'!A:B,2,FALSE)</f>
        <v>Verkauf</v>
      </c>
      <c r="B42" s="115">
        <f t="shared" si="0"/>
        <v>207.5</v>
      </c>
      <c r="C42" s="96">
        <f>Abfalldokumentation!$U42</f>
        <v>44431</v>
      </c>
      <c r="D42" s="90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105" t="str">
        <f>IFERROR(VLOOKUP(Abfalldokumentation!$O42,Artikel!A:C,3,FALSE),Abfalldokumentation!$O42)</f>
        <v>VOS Räucher Chili Vorsc</v>
      </c>
      <c r="F42" s="105" t="str">
        <f>VLOOKUP(T42,'Liste Gründe'!A:D,2,FALSE)</f>
        <v>Schimmel</v>
      </c>
      <c r="G42" s="105" t="str">
        <f>IF(ISBLANK(V42),VLOOKUP(Abfalldokumentation!$P42,'Liste Gründe'!A:D,3,FALSE),V42)</f>
        <v>keinen Abnehmer/kein Schälpersonal</v>
      </c>
      <c r="H42" s="105" t="str">
        <f>IF(ISBLANK(Abfalldokumentation!$W42),"-",Abfalldokumentation!$W42)</f>
        <v>keinen Abnehmer/Schälen</v>
      </c>
      <c r="I42" s="115">
        <f t="shared" si="1"/>
        <v>34</v>
      </c>
      <c r="J42" s="105" t="str">
        <f t="shared" si="2"/>
        <v>Produkte</v>
      </c>
      <c r="K42" s="105" t="str">
        <f t="shared" si="3"/>
        <v>BUs</v>
      </c>
      <c r="L42" s="105" t="str">
        <f t="shared" si="4"/>
        <v>Symptome</v>
      </c>
      <c r="M42" s="115">
        <f>IFERROR(VLOOKUP(Abfalldokumentation!$O42,Kennzahlen!S:U,3,FALSE)*Abfalldokumentation!$B42,"0")</f>
        <v>103.75</v>
      </c>
      <c r="N42" s="105" t="str">
        <f>IF(ISBLANK(Q42),VLOOKUP(Abfalldokumentation!$O42,'Linien - BU'!R:S,2,FALSE),Q42)</f>
        <v>Verkauf</v>
      </c>
      <c r="O42" s="67">
        <f t="shared" si="5"/>
        <v>29500527</v>
      </c>
      <c r="P42" s="6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AA42" s="2"/>
      <c r="AB42" s="2"/>
      <c r="AC42" s="2"/>
    </row>
    <row r="43" spans="1:29" ht="30" customHeight="1" x14ac:dyDescent="0.25">
      <c r="A43" s="102" t="str">
        <f>VLOOKUP(N43,'Linien - BU'!A:B,2,FALSE)</f>
        <v>Verkauf</v>
      </c>
      <c r="B43" s="114">
        <f t="shared" si="0"/>
        <v>177</v>
      </c>
      <c r="C43" s="95">
        <f>Abfalldokumentation!$U43</f>
        <v>44431</v>
      </c>
      <c r="D43" s="90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103" t="str">
        <f>IFERROR(VLOOKUP(Abfalldokumentation!$O43,Artikel!A:C,3,FALSE),Abfalldokumentation!$O43)</f>
        <v>VOS Räucher Schinken Vo</v>
      </c>
      <c r="F43" s="103" t="str">
        <f>VLOOKUP(T43,'Liste Gründe'!A:D,2,FALSE)</f>
        <v>Schimmel</v>
      </c>
      <c r="G43" s="103" t="str">
        <f>IF(ISBLANK(V43),VLOOKUP(Abfalldokumentation!$P43,'Liste Gründe'!A:D,3,FALSE),V43)</f>
        <v>keinen Abnehmer/kein Schälpersonal</v>
      </c>
      <c r="H43" s="103" t="str">
        <f>IF(ISBLANK(Abfalldokumentation!$W43),"-",Abfalldokumentation!$W43)</f>
        <v>keinen Abnehmer/Schälen</v>
      </c>
      <c r="I43" s="114">
        <f t="shared" si="1"/>
        <v>34</v>
      </c>
      <c r="J43" s="103" t="str">
        <f t="shared" si="2"/>
        <v>Produkte</v>
      </c>
      <c r="K43" s="103" t="str">
        <f t="shared" si="3"/>
        <v>BUs</v>
      </c>
      <c r="L43" s="103" t="str">
        <f t="shared" si="4"/>
        <v>Symptome</v>
      </c>
      <c r="M43" s="114">
        <f>IFERROR(VLOOKUP(Abfalldokumentation!$O43,Kennzahlen!S:U,3,FALSE)*Abfalldokumentation!$B43,"0")</f>
        <v>88.5</v>
      </c>
      <c r="N43" s="103" t="str">
        <f>IF(ISBLANK(Q43),VLOOKUP(Abfalldokumentation!$O43,'Linien - BU'!R:S,2,FALSE),Q43)</f>
        <v>Verkauf</v>
      </c>
      <c r="O43" s="67">
        <f t="shared" si="5"/>
        <v>29500528</v>
      </c>
      <c r="P43" s="6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AA43" s="2"/>
      <c r="AB43" s="2"/>
      <c r="AC43" s="2"/>
    </row>
    <row r="44" spans="1:29" ht="30" customHeight="1" x14ac:dyDescent="0.25">
      <c r="A44" s="104" t="str">
        <f>VLOOKUP(N44,'Linien - BU'!A:B,2,FALSE)</f>
        <v>BU3</v>
      </c>
      <c r="B44" s="115">
        <f t="shared" si="0"/>
        <v>50</v>
      </c>
      <c r="C44" s="96">
        <f>Abfalldokumentation!$U44</f>
        <v>44431</v>
      </c>
      <c r="D44" s="90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105" t="str">
        <f>IFERROR(VLOOKUP(Abfalldokumentation!$O44,Artikel!A:C,3,FALSE),Abfalldokumentation!$O44)</f>
        <v>ABS Cheddar rot</v>
      </c>
      <c r="F44" s="105" t="str">
        <f>VLOOKUP(T44,'Liste Gründe'!A:D,2,FALSE)</f>
        <v>Schimmel</v>
      </c>
      <c r="G44" s="105" t="str">
        <f>IF(ISBLANK(V44),VLOOKUP(Abfalldokumentation!$P44,'Liste Gründe'!A:D,3,FALSE),V44)</f>
        <v>-</v>
      </c>
      <c r="H44" s="105" t="str">
        <f>IF(ISBLANK(Abfalldokumentation!$W44),"-",Abfalldokumentation!$W44)</f>
        <v>-</v>
      </c>
      <c r="I44" s="115">
        <f t="shared" si="1"/>
        <v>34</v>
      </c>
      <c r="J44" s="105" t="str">
        <f t="shared" si="2"/>
        <v>Produkte</v>
      </c>
      <c r="K44" s="105" t="str">
        <f t="shared" si="3"/>
        <v>BUs</v>
      </c>
      <c r="L44" s="105" t="str">
        <f t="shared" si="4"/>
        <v>Symptome</v>
      </c>
      <c r="M44" s="115" t="str">
        <f>IFERROR(VLOOKUP(Abfalldokumentation!$O44,Kennzahlen!S:U,3,FALSE)*Abfalldokumentation!$B44,"0")</f>
        <v>0</v>
      </c>
      <c r="N44" s="105" t="str">
        <f>IF(ISBLANK(Q44),VLOOKUP(Abfalldokumentation!$O44,'Linien - BU'!R:S,2,FALSE),Q44)</f>
        <v>L1</v>
      </c>
      <c r="O44" s="67">
        <f t="shared" si="5"/>
        <v>29500776</v>
      </c>
      <c r="P44" s="67">
        <f t="shared" si="6"/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AA44" s="2"/>
      <c r="AB44" s="2"/>
      <c r="AC44" s="2"/>
    </row>
    <row r="45" spans="1:29" ht="30" customHeight="1" x14ac:dyDescent="0.25">
      <c r="A45" s="102" t="str">
        <f>VLOOKUP(N45,'Linien - BU'!A:B,2,FALSE)</f>
        <v>BU1</v>
      </c>
      <c r="B45" s="114">
        <f t="shared" si="0"/>
        <v>56</v>
      </c>
      <c r="C45" s="95">
        <f>Abfalldokumentation!$U45</f>
        <v>44431</v>
      </c>
      <c r="D45" s="90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103" t="str">
        <f>IFERROR(VLOOKUP(Abfalldokumentation!$O45,Artikel!A:C,3,FALSE),Abfalldokumentation!$O45)</f>
        <v>VOS URW-VS-CHILI</v>
      </c>
      <c r="F45" s="103" t="str">
        <f>VLOOKUP(T45,'Liste Gründe'!A:D,2,FALSE)</f>
        <v>Schimmel</v>
      </c>
      <c r="G45" s="103" t="str">
        <f>IF(ISBLANK(V45),VLOOKUP(Abfalldokumentation!$P45,'Liste Gründe'!A:D,3,FALSE),V45)</f>
        <v>keine Verarbeitung</v>
      </c>
      <c r="H45" s="103" t="str">
        <f>IF(ISBLANK(Abfalldokumentation!$W45),"-",Abfalldokumentation!$W45)</f>
        <v>Aufgrund Konsistenz nicht genommen. Zu wenig VOS verarbeitet. Vom Warmen ins Kalte -&gt; Schimmel</v>
      </c>
      <c r="I45" s="114">
        <f t="shared" si="1"/>
        <v>34</v>
      </c>
      <c r="J45" s="103" t="str">
        <f t="shared" si="2"/>
        <v>Produkte</v>
      </c>
      <c r="K45" s="103" t="str">
        <f t="shared" si="3"/>
        <v>BUs</v>
      </c>
      <c r="L45" s="103" t="str">
        <f t="shared" si="4"/>
        <v>Symptome</v>
      </c>
      <c r="M45" s="114">
        <f>IFERROR(VLOOKUP(Abfalldokumentation!$O45,Kennzahlen!S:U,3,FALSE)*Abfalldokumentation!$B45,"0")</f>
        <v>28</v>
      </c>
      <c r="N45" s="103" t="str">
        <f>IF(ISBLANK(Q45),VLOOKUP(Abfalldokumentation!$O45,'Linien - BU'!R:S,2,FALSE),Q45)</f>
        <v>Schmelze</v>
      </c>
      <c r="O45" s="67">
        <f t="shared" si="5"/>
        <v>29500950</v>
      </c>
      <c r="P45" s="67">
        <f t="shared" si="6"/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AA45" s="2"/>
      <c r="AB45" s="2"/>
      <c r="AC45" s="2"/>
    </row>
    <row r="46" spans="1:29" ht="30" customHeight="1" x14ac:dyDescent="0.25">
      <c r="A46" s="104" t="str">
        <f>VLOOKUP(N46,'Linien - BU'!A:B,2,FALSE)</f>
        <v>BU3</v>
      </c>
      <c r="B46" s="115">
        <f t="shared" si="0"/>
        <v>241</v>
      </c>
      <c r="C46" s="96">
        <f>Abfalldokumentation!$U46</f>
        <v>44431</v>
      </c>
      <c r="D46" s="90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105" t="str">
        <f>IFERROR(VLOOKUP(Abfalldokumentation!$O46,Artikel!A:C,3,FALSE),Abfalldokumentation!$O46)</f>
        <v>ABS CHED-PF-KRÄUK gemis</v>
      </c>
      <c r="F46" s="105" t="str">
        <f>VLOOKUP(T46,'Liste Gründe'!A:D,2,FALSE)</f>
        <v>Linienbezogen</v>
      </c>
      <c r="G46" s="105" t="str">
        <f>IF(ISBLANK(V46),VLOOKUP(Abfalldokumentation!$P46,'Liste Gründe'!A:D,3,FALSE),V46)</f>
        <v>gemischtes Produkt</v>
      </c>
      <c r="H46" s="105" t="str">
        <f>IF(ISBLANK(Abfalldokumentation!$W46),"-",Abfalldokumentation!$W46)</f>
        <v>-</v>
      </c>
      <c r="I46" s="115">
        <f t="shared" si="1"/>
        <v>34</v>
      </c>
      <c r="J46" s="105" t="str">
        <f t="shared" si="2"/>
        <v>Produkte</v>
      </c>
      <c r="K46" s="105" t="str">
        <f t="shared" si="3"/>
        <v>BUs</v>
      </c>
      <c r="L46" s="105" t="str">
        <f t="shared" si="4"/>
        <v>Symptome</v>
      </c>
      <c r="M46" s="115">
        <f>IFERROR(VLOOKUP(Abfalldokumentation!$O46,Kennzahlen!S:U,3,FALSE)*Abfalldokumentation!$B46,"0")</f>
        <v>241</v>
      </c>
      <c r="N46" s="105" t="str">
        <f>IF(ISBLANK(Q46),VLOOKUP(Abfalldokumentation!$O46,'Linien - BU'!R:S,2,FALSE),Q46)</f>
        <v>L33</v>
      </c>
      <c r="O46" s="67">
        <f t="shared" si="5"/>
        <v>29501003</v>
      </c>
      <c r="P46" s="67">
        <f t="shared" si="6"/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AA46" s="2"/>
      <c r="AB46" s="2"/>
      <c r="AC46" s="2"/>
    </row>
    <row r="47" spans="1:29" ht="30" customHeight="1" x14ac:dyDescent="0.25">
      <c r="A47" s="102" t="str">
        <f>VLOOKUP(N47,'Linien - BU'!A:B,2,FALSE)</f>
        <v>BU3</v>
      </c>
      <c r="B47" s="114">
        <f t="shared" si="0"/>
        <v>17</v>
      </c>
      <c r="C47" s="95">
        <f>Abfalldokumentation!$U47</f>
        <v>44431</v>
      </c>
      <c r="D47" s="90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103" t="str">
        <f>IFERROR(VLOOKUP(Abfalldokumentation!$O47,Artikel!A:C,3,FALSE),Abfalldokumentation!$O47)</f>
        <v>ABS CHED-PF-KRÄUK gemis</v>
      </c>
      <c r="F47" s="103" t="str">
        <f>VLOOKUP(T47,'Liste Gründe'!A:D,2,FALSE)</f>
        <v>Linienbezogen</v>
      </c>
      <c r="G47" s="103" t="str">
        <f>IF(ISBLANK(V47),VLOOKUP(Abfalldokumentation!$P47,'Liste Gründe'!A:D,3,FALSE),V47)</f>
        <v>gemischtes Produkt</v>
      </c>
      <c r="H47" s="103" t="str">
        <f>IF(ISBLANK(Abfalldokumentation!$W47),"-",Abfalldokumentation!$W47)</f>
        <v>-</v>
      </c>
      <c r="I47" s="114">
        <f t="shared" si="1"/>
        <v>34</v>
      </c>
      <c r="J47" s="103" t="str">
        <f t="shared" si="2"/>
        <v>Produkte</v>
      </c>
      <c r="K47" s="103" t="str">
        <f t="shared" si="3"/>
        <v>BUs</v>
      </c>
      <c r="L47" s="103" t="str">
        <f t="shared" si="4"/>
        <v>Symptome</v>
      </c>
      <c r="M47" s="114">
        <f>IFERROR(VLOOKUP(Abfalldokumentation!$O47,Kennzahlen!S:U,3,FALSE)*Abfalldokumentation!$B47,"0")</f>
        <v>17</v>
      </c>
      <c r="N47" s="103" t="str">
        <f>IF(ISBLANK(Q47),VLOOKUP(Abfalldokumentation!$O47,'Linien - BU'!R:S,2,FALSE),Q47)</f>
        <v>L33</v>
      </c>
      <c r="O47" s="67">
        <f t="shared" si="5"/>
        <v>29501003</v>
      </c>
      <c r="P47" s="67">
        <f t="shared" si="6"/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AA47" s="2"/>
      <c r="AB47" s="2"/>
      <c r="AC47" s="2"/>
    </row>
    <row r="48" spans="1:29" ht="30" customHeight="1" x14ac:dyDescent="0.25">
      <c r="A48" s="104" t="str">
        <f>VLOOKUP(N48,'Linien - BU'!A:B,2,FALSE)</f>
        <v>Verkauf</v>
      </c>
      <c r="B48" s="115">
        <f t="shared" si="0"/>
        <v>90</v>
      </c>
      <c r="C48" s="96">
        <f>Abfalldokumentation!$U48</f>
        <v>44431</v>
      </c>
      <c r="D48" s="90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105" t="str">
        <f>IFERROR(VLOOKUP(Abfalldokumentation!$O48,Artikel!A:C,3,FALSE),Abfalldokumentation!$O48)</f>
        <v>VOS RW NATUR AMM CO REZ</v>
      </c>
      <c r="F48" s="105" t="str">
        <f>VLOOKUP(T48,'Liste Gründe'!A:D,2,FALSE)</f>
        <v>Schimmel</v>
      </c>
      <c r="G48" s="105" t="str">
        <f>IF(ISBLANK(V48),VLOOKUP(Abfalldokumentation!$P48,'Liste Gründe'!A:D,3,FALSE),V48)</f>
        <v>keinen Abnehmer/kein Schälpersonal</v>
      </c>
      <c r="H48" s="105" t="str">
        <f>IF(ISBLANK(Abfalldokumentation!$W48),"-",Abfalldokumentation!$W48)</f>
        <v>keinen Abnehmer/Schälen</v>
      </c>
      <c r="I48" s="115">
        <f t="shared" si="1"/>
        <v>34</v>
      </c>
      <c r="J48" s="105" t="str">
        <f t="shared" si="2"/>
        <v>Produkte</v>
      </c>
      <c r="K48" s="105" t="str">
        <f t="shared" si="3"/>
        <v>BUs</v>
      </c>
      <c r="L48" s="105" t="str">
        <f t="shared" si="4"/>
        <v>Symptome</v>
      </c>
      <c r="M48" s="115">
        <f>IFERROR(VLOOKUP(Abfalldokumentation!$O48,Kennzahlen!S:U,3,FALSE)*Abfalldokumentation!$B48,"0")</f>
        <v>45</v>
      </c>
      <c r="N48" s="105" t="str">
        <f>IF(ISBLANK(Q48),VLOOKUP(Abfalldokumentation!$O48,'Linien - BU'!R:S,2,FALSE),Q48)</f>
        <v>Verkauf</v>
      </c>
      <c r="O48" s="67">
        <f t="shared" si="5"/>
        <v>29501022</v>
      </c>
      <c r="P48" s="6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AA48" s="2"/>
      <c r="AB48" s="2"/>
      <c r="AC48" s="2"/>
    </row>
    <row r="49" spans="1:29" ht="30" customHeight="1" x14ac:dyDescent="0.25">
      <c r="A49" s="102" t="str">
        <f>VLOOKUP(N49,'Linien - BU'!A:B,2,FALSE)</f>
        <v>Verkauf</v>
      </c>
      <c r="B49" s="114">
        <f t="shared" si="0"/>
        <v>870</v>
      </c>
      <c r="C49" s="95">
        <f>Abfalldokumentation!$U49</f>
        <v>44431</v>
      </c>
      <c r="D49" s="90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103" t="str">
        <f>IFERROR(VLOOKUP(Abfalldokumentation!$O49,Artikel!A:C,3,FALSE),Abfalldokumentation!$O49)</f>
        <v>VOS RW NATUR AMM CO REZ</v>
      </c>
      <c r="F49" s="103" t="str">
        <f>VLOOKUP(T49,'Liste Gründe'!A:D,2,FALSE)</f>
        <v>Schimmel</v>
      </c>
      <c r="G49" s="103" t="str">
        <f>IF(ISBLANK(V49),VLOOKUP(Abfalldokumentation!$P49,'Liste Gründe'!A:D,3,FALSE),V49)</f>
        <v>keinen Abnehmer/kein Schälpersonal</v>
      </c>
      <c r="H49" s="103" t="str">
        <f>IF(ISBLANK(Abfalldokumentation!$W49),"-",Abfalldokumentation!$W49)</f>
        <v>keinen Abnehmer/Schälen</v>
      </c>
      <c r="I49" s="114">
        <f t="shared" si="1"/>
        <v>34</v>
      </c>
      <c r="J49" s="103" t="str">
        <f t="shared" si="2"/>
        <v>Produkte</v>
      </c>
      <c r="K49" s="103" t="str">
        <f t="shared" si="3"/>
        <v>BUs</v>
      </c>
      <c r="L49" s="103" t="str">
        <f t="shared" si="4"/>
        <v>Symptome</v>
      </c>
      <c r="M49" s="114">
        <f>IFERROR(VLOOKUP(Abfalldokumentation!$O49,Kennzahlen!S:U,3,FALSE)*Abfalldokumentation!$B49,"0")</f>
        <v>435</v>
      </c>
      <c r="N49" s="103" t="str">
        <f>IF(ISBLANK(Q49),VLOOKUP(Abfalldokumentation!$O49,'Linien - BU'!R:S,2,FALSE),Q49)</f>
        <v>Verkauf</v>
      </c>
      <c r="O49" s="67">
        <f t="shared" si="5"/>
        <v>29501022</v>
      </c>
      <c r="P49" s="6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AA49" s="2"/>
      <c r="AB49" s="2"/>
      <c r="AC49" s="2"/>
    </row>
    <row r="50" spans="1:29" ht="30" customHeight="1" x14ac:dyDescent="0.25">
      <c r="A50" s="104" t="str">
        <f>VLOOKUP(N50,'Linien - BU'!A:B,2,FALSE)</f>
        <v>BU3</v>
      </c>
      <c r="B50" s="115">
        <f t="shared" si="0"/>
        <v>60</v>
      </c>
      <c r="C50" s="96">
        <f>Abfalldokumentation!$U50</f>
        <v>44431</v>
      </c>
      <c r="D50" s="90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105" t="str">
        <f>IFERROR(VLOOKUP(Abfalldokumentation!$O50,Artikel!A:C,3,FALSE),Abfalldokumentation!$O50)</f>
        <v>ABS CHED-ROT MIT ß-CARO</v>
      </c>
      <c r="F50" s="105" t="str">
        <f>VLOOKUP(T50,'Liste Gründe'!A:D,2,FALSE)</f>
        <v>Rest</v>
      </c>
      <c r="G50" s="105" t="str">
        <f>IF(ISBLANK(V50),VLOOKUP(Abfalldokumentation!$P50,'Liste Gründe'!A:D,3,FALSE),V50)</f>
        <v>Fremdkörper</v>
      </c>
      <c r="H50" s="105" t="str">
        <f>IF(ISBLANK(Abfalldokumentation!$W50),"-",Abfalldokumentation!$W50)</f>
        <v>Schmutz</v>
      </c>
      <c r="I50" s="115">
        <f t="shared" si="1"/>
        <v>34</v>
      </c>
      <c r="J50" s="105" t="str">
        <f t="shared" si="2"/>
        <v>Produkte</v>
      </c>
      <c r="K50" s="105" t="str">
        <f t="shared" si="3"/>
        <v>BUs</v>
      </c>
      <c r="L50" s="105" t="str">
        <f t="shared" si="4"/>
        <v>Symptome</v>
      </c>
      <c r="M50" s="115">
        <f>IFERROR(VLOOKUP(Abfalldokumentation!$O50,Kennzahlen!S:U,3,FALSE)*Abfalldokumentation!$B50,"0")</f>
        <v>60</v>
      </c>
      <c r="N50" s="105" t="str">
        <f>IF(ISBLANK(Q50),VLOOKUP(Abfalldokumentation!$O50,'Linien - BU'!R:S,2,FALSE),Q50)</f>
        <v>L33</v>
      </c>
      <c r="O50" s="67">
        <f t="shared" si="5"/>
        <v>29501032</v>
      </c>
      <c r="P50" s="67">
        <f t="shared" si="6"/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AA50" s="2"/>
      <c r="AB50" s="2"/>
      <c r="AC50" s="2"/>
    </row>
    <row r="51" spans="1:29" ht="30" customHeight="1" x14ac:dyDescent="0.25">
      <c r="A51" s="102" t="str">
        <f>VLOOKUP(N51,'Linien - BU'!A:B,2,FALSE)</f>
        <v>Verkauf</v>
      </c>
      <c r="B51" s="114">
        <f t="shared" si="0"/>
        <v>63</v>
      </c>
      <c r="C51" s="95">
        <f>Abfalldokumentation!$U51</f>
        <v>44431</v>
      </c>
      <c r="D51" s="90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103" t="str">
        <f>IFERROR(VLOOKUP(Abfalldokumentation!$O51,Artikel!A:C,3,FALSE),Abfalldokumentation!$O51)</f>
        <v>VOS RW-ROT-CHEDD 8,1KG</v>
      </c>
      <c r="F51" s="103" t="str">
        <f>VLOOKUP(T51,'Liste Gründe'!A:D,2,FALSE)</f>
        <v>Schimmel</v>
      </c>
      <c r="G51" s="103" t="str">
        <f>IF(ISBLANK(V51),VLOOKUP(Abfalldokumentation!$P51,'Liste Gründe'!A:D,3,FALSE),V51)</f>
        <v>keinen Abnehmer/kein Schälpersonal</v>
      </c>
      <c r="H51" s="103" t="str">
        <f>IF(ISBLANK(Abfalldokumentation!$W51),"-",Abfalldokumentation!$W51)</f>
        <v>keinen Abnehmer/Schälen</v>
      </c>
      <c r="I51" s="114">
        <f t="shared" si="1"/>
        <v>34</v>
      </c>
      <c r="J51" s="103" t="str">
        <f t="shared" si="2"/>
        <v>Produkte</v>
      </c>
      <c r="K51" s="103" t="str">
        <f t="shared" si="3"/>
        <v>BUs</v>
      </c>
      <c r="L51" s="103" t="str">
        <f t="shared" si="4"/>
        <v>Symptome</v>
      </c>
      <c r="M51" s="114">
        <f>IFERROR(VLOOKUP(Abfalldokumentation!$O51,Kennzahlen!S:U,3,FALSE)*Abfalldokumentation!$B51,"0")</f>
        <v>31.5</v>
      </c>
      <c r="N51" s="103" t="str">
        <f>IF(ISBLANK(Q51),VLOOKUP(Abfalldokumentation!$O51,'Linien - BU'!R:S,2,FALSE),Q51)</f>
        <v>Verkauf</v>
      </c>
      <c r="O51" s="67">
        <f t="shared" si="5"/>
        <v>29501053</v>
      </c>
      <c r="P51" s="6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AA51" s="2"/>
      <c r="AB51" s="2"/>
      <c r="AC51" s="2"/>
    </row>
    <row r="52" spans="1:29" ht="30" customHeight="1" x14ac:dyDescent="0.25">
      <c r="A52" s="104" t="str">
        <f>VLOOKUP(N52,'Linien - BU'!A:B,2,FALSE)</f>
        <v>BU3</v>
      </c>
      <c r="B52" s="115">
        <f t="shared" si="0"/>
        <v>63</v>
      </c>
      <c r="C52" s="96">
        <f>Abfalldokumentation!$U52</f>
        <v>44431</v>
      </c>
      <c r="D52" s="90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105" t="str">
        <f>IFERROR(VLOOKUP(Abfalldokumentation!$O52,Artikel!A:C,3,FALSE),Abfalldokumentation!$O52)</f>
        <v>VOS RW BUN-PF</v>
      </c>
      <c r="F52" s="105" t="str">
        <f>VLOOKUP(T52,'Liste Gründe'!A:D,2,FALSE)</f>
        <v>Schimmel</v>
      </c>
      <c r="G52" s="105" t="str">
        <f>IF(ISBLANK(V52),VLOOKUP(Abfalldokumentation!$P52,'Liste Gründe'!A:D,3,FALSE),V52)</f>
        <v>VOS &gt; Einsatz</v>
      </c>
      <c r="H52" s="105" t="str">
        <f>IF(ISBLANK(Abfalldokumentation!$W52),"-",Abfalldokumentation!$W52)</f>
        <v>-</v>
      </c>
      <c r="I52" s="115">
        <f t="shared" si="1"/>
        <v>34</v>
      </c>
      <c r="J52" s="105" t="str">
        <f t="shared" si="2"/>
        <v>Produkte</v>
      </c>
      <c r="K52" s="105" t="str">
        <f t="shared" si="3"/>
        <v>BUs</v>
      </c>
      <c r="L52" s="105" t="str">
        <f t="shared" si="4"/>
        <v>Symptome</v>
      </c>
      <c r="M52" s="115">
        <f>IFERROR(VLOOKUP(Abfalldokumentation!$O52,Kennzahlen!S:U,3,FALSE)*Abfalldokumentation!$B52,"0")</f>
        <v>31.5</v>
      </c>
      <c r="N52" s="105" t="str">
        <f>IF(ISBLANK(Q52),VLOOKUP(Abfalldokumentation!$O52,'Linien - BU'!R:S,2,FALSE),Q52)</f>
        <v>L16</v>
      </c>
      <c r="O52" s="67">
        <f t="shared" si="5"/>
        <v>29501055</v>
      </c>
      <c r="P52" s="67">
        <f t="shared" si="6"/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AA52" s="2"/>
      <c r="AB52" s="2"/>
      <c r="AC52" s="2"/>
    </row>
    <row r="53" spans="1:29" ht="30" customHeight="1" x14ac:dyDescent="0.25">
      <c r="A53" s="102" t="str">
        <f>VLOOKUP(N53,'Linien - BU'!A:B,2,FALSE)</f>
        <v>Verkauf</v>
      </c>
      <c r="B53" s="114">
        <f t="shared" si="0"/>
        <v>546</v>
      </c>
      <c r="C53" s="95">
        <f>Abfalldokumentation!$U53</f>
        <v>44431</v>
      </c>
      <c r="D53" s="90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103" t="str">
        <f>IFERROR(VLOOKUP(Abfalldokumentation!$O53,Artikel!A:C,3,FALSE),Abfalldokumentation!$O53)</f>
        <v>VOS GRW-NATUR ZIPFEL 35</v>
      </c>
      <c r="F53" s="103" t="str">
        <f>VLOOKUP(T53,'Liste Gründe'!A:D,2,FALSE)</f>
        <v>Schimmel</v>
      </c>
      <c r="G53" s="103" t="str">
        <f>IF(ISBLANK(V53),VLOOKUP(Abfalldokumentation!$P53,'Liste Gründe'!A:D,3,FALSE),V53)</f>
        <v>keinen Abnehmer/kein Schälpersonal</v>
      </c>
      <c r="H53" s="103" t="str">
        <f>IF(ISBLANK(Abfalldokumentation!$W53),"-",Abfalldokumentation!$W53)</f>
        <v>keinen Abnehmer/Schälen</v>
      </c>
      <c r="I53" s="114">
        <f t="shared" si="1"/>
        <v>34</v>
      </c>
      <c r="J53" s="103" t="str">
        <f t="shared" si="2"/>
        <v>Produkte</v>
      </c>
      <c r="K53" s="103" t="str">
        <f t="shared" si="3"/>
        <v>BUs</v>
      </c>
      <c r="L53" s="103" t="str">
        <f t="shared" si="4"/>
        <v>Symptome</v>
      </c>
      <c r="M53" s="114">
        <f>IFERROR(VLOOKUP(Abfalldokumentation!$O53,Kennzahlen!S:U,3,FALSE)*Abfalldokumentation!$B53,"0")</f>
        <v>273</v>
      </c>
      <c r="N53" s="103" t="str">
        <f>IF(ISBLANK(Q53),VLOOKUP(Abfalldokumentation!$O53,'Linien - BU'!R:S,2,FALSE),Q53)</f>
        <v>Verkauf</v>
      </c>
      <c r="O53" s="67">
        <f t="shared" si="5"/>
        <v>29501063</v>
      </c>
      <c r="P53" s="6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AA53" s="2"/>
      <c r="AB53" s="2"/>
      <c r="AC53" s="2"/>
    </row>
    <row r="54" spans="1:29" ht="30" customHeight="1" x14ac:dyDescent="0.25">
      <c r="A54" s="104" t="str">
        <f>VLOOKUP(N54,'Linien - BU'!A:B,2,FALSE)</f>
        <v>Verkauf</v>
      </c>
      <c r="B54" s="115">
        <f t="shared" si="0"/>
        <v>252</v>
      </c>
      <c r="C54" s="96">
        <f>Abfalldokumentation!$U54</f>
        <v>44431</v>
      </c>
      <c r="D54" s="90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105" t="str">
        <f>IFERROR(VLOOKUP(Abfalldokumentation!$O54,Artikel!A:C,3,FALSE),Abfalldokumentation!$O54)</f>
        <v>VOS GRW-SCHI ZIPFEL 350</v>
      </c>
      <c r="F54" s="105" t="str">
        <f>VLOOKUP(T54,'Liste Gründe'!A:D,2,FALSE)</f>
        <v>Schimmel</v>
      </c>
      <c r="G54" s="105" t="str">
        <f>IF(ISBLANK(V54),VLOOKUP(Abfalldokumentation!$P54,'Liste Gründe'!A:D,3,FALSE),V54)</f>
        <v>keinen Abnehmer/kein Schälpersonal</v>
      </c>
      <c r="H54" s="105" t="str">
        <f>IF(ISBLANK(Abfalldokumentation!$W54),"-",Abfalldokumentation!$W54)</f>
        <v>keinen Abnehmer/Schälen</v>
      </c>
      <c r="I54" s="115">
        <f t="shared" si="1"/>
        <v>34</v>
      </c>
      <c r="J54" s="105" t="str">
        <f t="shared" si="2"/>
        <v>Produkte</v>
      </c>
      <c r="K54" s="105" t="str">
        <f t="shared" si="3"/>
        <v>BUs</v>
      </c>
      <c r="L54" s="105" t="str">
        <f t="shared" si="4"/>
        <v>Symptome</v>
      </c>
      <c r="M54" s="115">
        <f>IFERROR(VLOOKUP(Abfalldokumentation!$O54,Kennzahlen!S:U,3,FALSE)*Abfalldokumentation!$B54,"0")</f>
        <v>126</v>
      </c>
      <c r="N54" s="105" t="str">
        <f>IF(ISBLANK(Q54),VLOOKUP(Abfalldokumentation!$O54,'Linien - BU'!R:S,2,FALSE),Q54)</f>
        <v>Verkauf</v>
      </c>
      <c r="O54" s="67">
        <f t="shared" si="5"/>
        <v>29501064</v>
      </c>
      <c r="P54" s="6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AA54" s="2"/>
      <c r="AB54" s="2"/>
      <c r="AC54" s="2"/>
    </row>
    <row r="55" spans="1:29" ht="30" customHeight="1" x14ac:dyDescent="0.25">
      <c r="A55" s="102" t="str">
        <f>VLOOKUP(N55,'Linien - BU'!A:B,2,FALSE)</f>
        <v>Verkauf</v>
      </c>
      <c r="B55" s="114">
        <f t="shared" si="0"/>
        <v>252</v>
      </c>
      <c r="C55" s="95">
        <f>Abfalldokumentation!$U55</f>
        <v>44431</v>
      </c>
      <c r="D55" s="90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103" t="str">
        <f>IFERROR(VLOOKUP(Abfalldokumentation!$O55,Artikel!A:C,3,FALSE),Abfalldokumentation!$O55)</f>
        <v>VOS GRW-SCHI-NAT ENDSTÜ</v>
      </c>
      <c r="F55" s="103" t="str">
        <f>VLOOKUP(T55,'Liste Gründe'!A:D,2,FALSE)</f>
        <v>Schimmel</v>
      </c>
      <c r="G55" s="103" t="str">
        <f>IF(ISBLANK(V55),VLOOKUP(Abfalldokumentation!$P55,'Liste Gründe'!A:D,3,FALSE),V55)</f>
        <v>keinen Abnehmer/kein Schälpersonal</v>
      </c>
      <c r="H55" s="103" t="str">
        <f>IF(ISBLANK(Abfalldokumentation!$W55),"-",Abfalldokumentation!$W55)</f>
        <v>keinen Abnehmer/Schälen</v>
      </c>
      <c r="I55" s="114">
        <f t="shared" si="1"/>
        <v>34</v>
      </c>
      <c r="J55" s="103" t="str">
        <f t="shared" si="2"/>
        <v>Produkte</v>
      </c>
      <c r="K55" s="103" t="str">
        <f t="shared" si="3"/>
        <v>BUs</v>
      </c>
      <c r="L55" s="103" t="str">
        <f t="shared" si="4"/>
        <v>Symptome</v>
      </c>
      <c r="M55" s="114">
        <f>IFERROR(VLOOKUP(Abfalldokumentation!$O55,Kennzahlen!S:U,3,FALSE)*Abfalldokumentation!$B55,"0")</f>
        <v>126</v>
      </c>
      <c r="N55" s="103" t="str">
        <f>IF(ISBLANK(Q55),VLOOKUP(Abfalldokumentation!$O55,'Linien - BU'!R:S,2,FALSE),Q55)</f>
        <v>Verkauf</v>
      </c>
      <c r="O55" s="67">
        <f t="shared" si="5"/>
        <v>29501070</v>
      </c>
      <c r="P55" s="6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AA55" s="2"/>
      <c r="AB55" s="2"/>
      <c r="AC55" s="2"/>
    </row>
    <row r="56" spans="1:29" ht="30" customHeight="1" x14ac:dyDescent="0.25">
      <c r="A56" s="104" t="str">
        <f>VLOOKUP(N56,'Linien - BU'!A:B,2,FALSE)</f>
        <v>Verkauf</v>
      </c>
      <c r="B56" s="115">
        <f t="shared" si="0"/>
        <v>177</v>
      </c>
      <c r="C56" s="96">
        <f>Abfalldokumentation!$U56</f>
        <v>44431</v>
      </c>
      <c r="D56" s="90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105" t="str">
        <f>IFERROR(VLOOKUP(Abfalldokumentation!$O56,Artikel!A:C,3,FALSE),Abfalldokumentation!$O56)</f>
        <v>VOS VS-SCHI ZIPFEL</v>
      </c>
      <c r="F56" s="105" t="str">
        <f>VLOOKUP(T56,'Liste Gründe'!A:D,2,FALSE)</f>
        <v>Schimmel</v>
      </c>
      <c r="G56" s="105" t="str">
        <f>IF(ISBLANK(V56),VLOOKUP(Abfalldokumentation!$P56,'Liste Gründe'!A:D,3,FALSE),V56)</f>
        <v>keinen Abnehmer/kein Schälpersonal</v>
      </c>
      <c r="H56" s="105" t="str">
        <f>IF(ISBLANK(Abfalldokumentation!$W56),"-",Abfalldokumentation!$W56)</f>
        <v>keinen Abnehmer/Schälen</v>
      </c>
      <c r="I56" s="115">
        <f t="shared" si="1"/>
        <v>34</v>
      </c>
      <c r="J56" s="105" t="str">
        <f t="shared" si="2"/>
        <v>Produkte</v>
      </c>
      <c r="K56" s="105" t="str">
        <f t="shared" si="3"/>
        <v>BUs</v>
      </c>
      <c r="L56" s="105" t="str">
        <f t="shared" si="4"/>
        <v>Symptome</v>
      </c>
      <c r="M56" s="115">
        <f>IFERROR(VLOOKUP(Abfalldokumentation!$O56,Kennzahlen!S:U,3,FALSE)*Abfalldokumentation!$B56,"0")</f>
        <v>88.5</v>
      </c>
      <c r="N56" s="105" t="str">
        <f>IF(ISBLANK(Q56),VLOOKUP(Abfalldokumentation!$O56,'Linien - BU'!R:S,2,FALSE),Q56)</f>
        <v>Verkauf</v>
      </c>
      <c r="O56" s="67">
        <f t="shared" si="5"/>
        <v>29501086</v>
      </c>
      <c r="P56" s="6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AA56" s="2"/>
      <c r="AB56" s="2"/>
      <c r="AC56" s="2"/>
    </row>
    <row r="57" spans="1:29" ht="30" customHeight="1" x14ac:dyDescent="0.25">
      <c r="A57" s="102" t="str">
        <f>VLOOKUP(N57,'Linien - BU'!A:B,2,FALSE)</f>
        <v>Verkauf</v>
      </c>
      <c r="B57" s="114">
        <f t="shared" si="0"/>
        <v>207.5</v>
      </c>
      <c r="C57" s="95">
        <f>Abfalldokumentation!$U57</f>
        <v>44431</v>
      </c>
      <c r="D57" s="90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103" t="str">
        <f>IFERROR(VLOOKUP(Abfalldokumentation!$O57,Artikel!A:C,3,FALSE),Abfalldokumentation!$O57)</f>
        <v>VOS VS-CHILI ZIPFEL</v>
      </c>
      <c r="F57" s="103" t="str">
        <f>VLOOKUP(T57,'Liste Gründe'!A:D,2,FALSE)</f>
        <v>Schimmel</v>
      </c>
      <c r="G57" s="103" t="str">
        <f>IF(ISBLANK(V57),VLOOKUP(Abfalldokumentation!$P57,'Liste Gründe'!A:D,3,FALSE),V57)</f>
        <v>keinen Abnehmer/kein Schälpersonal</v>
      </c>
      <c r="H57" s="103" t="str">
        <f>IF(ISBLANK(Abfalldokumentation!$W57),"-",Abfalldokumentation!$W57)</f>
        <v>keinen Abnehmer/Schälen</v>
      </c>
      <c r="I57" s="114">
        <f t="shared" si="1"/>
        <v>34</v>
      </c>
      <c r="J57" s="103" t="str">
        <f t="shared" si="2"/>
        <v>Produkte</v>
      </c>
      <c r="K57" s="103" t="str">
        <f t="shared" si="3"/>
        <v>BUs</v>
      </c>
      <c r="L57" s="103" t="str">
        <f t="shared" si="4"/>
        <v>Symptome</v>
      </c>
      <c r="M57" s="114">
        <f>IFERROR(VLOOKUP(Abfalldokumentation!$O57,Kennzahlen!S:U,3,FALSE)*Abfalldokumentation!$B57,"0")</f>
        <v>103.75</v>
      </c>
      <c r="N57" s="103" t="str">
        <f>IF(ISBLANK(Q57),VLOOKUP(Abfalldokumentation!$O57,'Linien - BU'!R:S,2,FALSE),Q57)</f>
        <v>Verkauf</v>
      </c>
      <c r="O57" s="67">
        <f t="shared" si="5"/>
        <v>29501087</v>
      </c>
      <c r="P57" s="6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AA57" s="2"/>
      <c r="AB57" s="2"/>
      <c r="AC57" s="2"/>
    </row>
    <row r="58" spans="1:29" ht="30" customHeight="1" x14ac:dyDescent="0.25">
      <c r="A58" s="104" t="str">
        <f>VLOOKUP(N58,'Linien - BU'!A:B,2,FALSE)</f>
        <v>BU3</v>
      </c>
      <c r="B58" s="115">
        <f t="shared" si="0"/>
        <v>72.5</v>
      </c>
      <c r="C58" s="96">
        <f>Abfalldokumentation!$U58</f>
        <v>44431</v>
      </c>
      <c r="D58" s="90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105" t="str">
        <f>IFERROR(VLOOKUP(Abfalldokumentation!$O58,Artikel!A:C,3,FALSE),Abfalldokumentation!$O58)</f>
        <v>VOS VEG-SCH MILD</v>
      </c>
      <c r="F58" s="105" t="str">
        <f>VLOOKUP(T58,'Liste Gründe'!A:D,2,FALSE)</f>
        <v>Schimmel</v>
      </c>
      <c r="G58" s="105" t="str">
        <f>IF(ISBLANK(V58),VLOOKUP(Abfalldokumentation!$P58,'Liste Gründe'!A:D,3,FALSE),V58)</f>
        <v>VOS &gt; Einsatz</v>
      </c>
      <c r="H58" s="105" t="str">
        <f>IF(ISBLANK(Abfalldokumentation!$W58),"-",Abfalldokumentation!$W58)</f>
        <v>-</v>
      </c>
      <c r="I58" s="115">
        <f t="shared" si="1"/>
        <v>34</v>
      </c>
      <c r="J58" s="105" t="str">
        <f t="shared" si="2"/>
        <v>Produkte</v>
      </c>
      <c r="K58" s="105" t="str">
        <f t="shared" si="3"/>
        <v>BUs</v>
      </c>
      <c r="L58" s="105" t="str">
        <f t="shared" si="4"/>
        <v>Symptome</v>
      </c>
      <c r="M58" s="115">
        <f>IFERROR(VLOOKUP(Abfalldokumentation!$O58,Kennzahlen!S:U,3,FALSE)*Abfalldokumentation!$B58,"0")</f>
        <v>36.25</v>
      </c>
      <c r="N58" s="105" t="str">
        <f>IF(ISBLANK(Q58),VLOOKUP(Abfalldokumentation!$O58,'Linien - BU'!R:S,2,FALSE),Q58)</f>
        <v>L1</v>
      </c>
      <c r="O58" s="67">
        <f t="shared" si="5"/>
        <v>29900002</v>
      </c>
      <c r="P58" s="67">
        <f t="shared" si="6"/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AA58" s="2"/>
      <c r="AB58" s="2"/>
      <c r="AC58" s="2"/>
    </row>
    <row r="59" spans="1:29" ht="30" customHeight="1" x14ac:dyDescent="0.25">
      <c r="A59" s="102" t="str">
        <f>VLOOKUP(N59,'Linien - BU'!A:B,2,FALSE)</f>
        <v>BU1</v>
      </c>
      <c r="B59" s="114">
        <f t="shared" si="0"/>
        <v>306</v>
      </c>
      <c r="C59" s="95">
        <f>Abfalldokumentation!$U59</f>
        <v>44431</v>
      </c>
      <c r="D59" s="90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103" t="str">
        <f>IFERROR(VLOOKUP(Abfalldokumentation!$O59,Artikel!A:C,3,FALSE),Abfalldokumentation!$O59)</f>
        <v>Gouda RW mit Staubkäse</v>
      </c>
      <c r="F59" s="103" t="str">
        <f>VLOOKUP(T59,'Liste Gründe'!A:D,2,FALSE)</f>
        <v>Schimmel</v>
      </c>
      <c r="G59" s="103" t="str">
        <f>IF(ISBLANK(V59),VLOOKUP(Abfalldokumentation!$P59,'Liste Gründe'!A:D,3,FALSE),V59)</f>
        <v>keine Verarbeitung</v>
      </c>
      <c r="H59" s="103" t="str">
        <f>IF(ISBLANK(Abfalldokumentation!$W59),"-",Abfalldokumentation!$W59)</f>
        <v>MHD abgelaufen</v>
      </c>
      <c r="I59" s="114">
        <f t="shared" si="1"/>
        <v>34</v>
      </c>
      <c r="J59" s="103" t="str">
        <f t="shared" si="2"/>
        <v>Produkte</v>
      </c>
      <c r="K59" s="103" t="str">
        <f t="shared" si="3"/>
        <v>BUs</v>
      </c>
      <c r="L59" s="103" t="str">
        <f t="shared" si="4"/>
        <v>Symptome</v>
      </c>
      <c r="M59" s="114" t="str">
        <f>IFERROR(VLOOKUP(Abfalldokumentation!$O59,Kennzahlen!S:U,3,FALSE)*Abfalldokumentation!$B59,"0")</f>
        <v>0</v>
      </c>
      <c r="N59" s="103" t="str">
        <f>IF(ISBLANK(Q59),VLOOKUP(Abfalldokumentation!$O59,'Linien - BU'!R:S,2,FALSE),Q59)</f>
        <v>Schmelze</v>
      </c>
      <c r="O59" s="67">
        <f t="shared" si="5"/>
        <v>31000108</v>
      </c>
      <c r="P59" s="67">
        <f t="shared" si="6"/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AA59" s="2"/>
      <c r="AB59" s="2"/>
      <c r="AC59" s="2"/>
    </row>
    <row r="60" spans="1:29" ht="30" customHeight="1" x14ac:dyDescent="0.25">
      <c r="A60" s="104" t="str">
        <f>VLOOKUP(N60,'Linien - BU'!A:B,2,FALSE)</f>
        <v>Verkauf</v>
      </c>
      <c r="B60" s="115">
        <f t="shared" si="0"/>
        <v>45</v>
      </c>
      <c r="C60" s="96">
        <f>Abfalldokumentation!$U60</f>
        <v>44431</v>
      </c>
      <c r="D60" s="90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105" t="str">
        <f>IFERROR(VLOOKUP(Abfalldokumentation!$O60,Artikel!A:C,3,FALSE),Abfalldokumentation!$O60)</f>
        <v>Div. Zipfel, Endstücke</v>
      </c>
      <c r="F60" s="105" t="str">
        <f>VLOOKUP(T60,'Liste Gründe'!A:D,2,FALSE)</f>
        <v>Schimmel</v>
      </c>
      <c r="G60" s="105" t="str">
        <f>IF(ISBLANK(V60),VLOOKUP(Abfalldokumentation!$P60,'Liste Gründe'!A:D,3,FALSE),V60)</f>
        <v>keinen Abnehmer/kein Schälpersonal</v>
      </c>
      <c r="H60" s="105" t="str">
        <f>IF(ISBLANK(Abfalldokumentation!$W60),"-",Abfalldokumentation!$W60)</f>
        <v>keinen Abnehmer/Schälen</v>
      </c>
      <c r="I60" s="115">
        <f t="shared" si="1"/>
        <v>34</v>
      </c>
      <c r="J60" s="105" t="str">
        <f t="shared" si="2"/>
        <v>Produkte</v>
      </c>
      <c r="K60" s="105" t="str">
        <f t="shared" si="3"/>
        <v>BUs</v>
      </c>
      <c r="L60" s="105" t="str">
        <f t="shared" si="4"/>
        <v>Symptome</v>
      </c>
      <c r="M60" s="115" t="str">
        <f>IFERROR(VLOOKUP(Abfalldokumentation!$O60,Kennzahlen!S:U,3,FALSE)*Abfalldokumentation!$B60,"0")</f>
        <v>0</v>
      </c>
      <c r="N60" s="105" t="str">
        <f>IF(ISBLANK(Q60),VLOOKUP(Abfalldokumentation!$O60,'Linien - BU'!R:S,2,FALSE),Q60)</f>
        <v>Verkauf</v>
      </c>
      <c r="O60" s="67" t="str">
        <f t="shared" si="5"/>
        <v>Div. Zipfel, Endstücke</v>
      </c>
      <c r="P60" s="67">
        <f t="shared" si="6"/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AA60" s="2"/>
      <c r="AB60" s="2"/>
      <c r="AC60" s="2"/>
    </row>
    <row r="61" spans="1:29" ht="30" customHeight="1" x14ac:dyDescent="0.25">
      <c r="A61" s="102" t="str">
        <f>VLOOKUP(N61,'Linien - BU'!A:B,2,FALSE)</f>
        <v>BU4</v>
      </c>
      <c r="B61" s="114">
        <f t="shared" si="0"/>
        <v>2</v>
      </c>
      <c r="C61" s="95">
        <f>Abfalldokumentation!$U61</f>
        <v>44431</v>
      </c>
      <c r="D61" s="90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103" t="str">
        <f>IFERROR(VLOOKUP(Abfalldokumentation!$O61,Artikel!A:C,3,FALSE),Abfalldokumentation!$O61)</f>
        <v>Diverses</v>
      </c>
      <c r="F61" s="103" t="str">
        <f>VLOOKUP(T61,'Liste Gründe'!A:D,2,FALSE)</f>
        <v>Linienbezogen</v>
      </c>
      <c r="G61" s="103" t="str">
        <f>IF(ISBLANK(V61),VLOOKUP(Abfalldokumentation!$P61,'Liste Gründe'!A:D,3,FALSE),V61)</f>
        <v>Maschinenabfall</v>
      </c>
      <c r="H61" s="103" t="str">
        <f>IF(ISBLANK(Abfalldokumentation!$W61),"-",Abfalldokumentation!$W61)</f>
        <v>-</v>
      </c>
      <c r="I61" s="114">
        <f t="shared" si="1"/>
        <v>34</v>
      </c>
      <c r="J61" s="103" t="str">
        <f t="shared" si="2"/>
        <v>Produkte</v>
      </c>
      <c r="K61" s="103" t="str">
        <f t="shared" si="3"/>
        <v>BUs</v>
      </c>
      <c r="L61" s="103" t="str">
        <f t="shared" si="4"/>
        <v>Symptome</v>
      </c>
      <c r="M61" s="114" t="str">
        <f>IFERROR(VLOOKUP(Abfalldokumentation!$O61,Kennzahlen!S:U,3,FALSE)*Abfalldokumentation!$B61,"0")</f>
        <v>0</v>
      </c>
      <c r="N61" s="103" t="str">
        <f>IF(ISBLANK(Q61),VLOOKUP(Abfalldokumentation!$O61,'Linien - BU'!R:S,2,FALSE),Q61)</f>
        <v>BU4</v>
      </c>
      <c r="O61" s="67" t="str">
        <f t="shared" si="5"/>
        <v>Diverses</v>
      </c>
      <c r="P61" s="67">
        <f t="shared" si="6"/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AA61" s="2"/>
      <c r="AB61" s="2"/>
      <c r="AC61" s="2"/>
    </row>
    <row r="62" spans="1:29" ht="30" customHeight="1" x14ac:dyDescent="0.25">
      <c r="A62" s="104" t="str">
        <f>VLOOKUP(N62,'Linien - BU'!A:B,2,FALSE)</f>
        <v>BU1</v>
      </c>
      <c r="B62" s="115">
        <f t="shared" si="0"/>
        <v>280</v>
      </c>
      <c r="C62" s="96">
        <f>Abfalldokumentation!$U62</f>
        <v>44431</v>
      </c>
      <c r="D62" s="90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105" t="str">
        <f>IFERROR(VLOOKUP(Abfalldokumentation!$O62,Artikel!A:C,3,FALSE),Abfalldokumentation!$O62)</f>
        <v>Diverses aus Abfüllung</v>
      </c>
      <c r="F62" s="105" t="str">
        <f>VLOOKUP(T62,'Liste Gründe'!A:D,2,FALSE)</f>
        <v>Linienbezogen</v>
      </c>
      <c r="G62" s="105" t="str">
        <f>IF(ISBLANK(V62),VLOOKUP(Abfalldokumentation!$P62,'Liste Gründe'!A:D,3,FALSE),V62)</f>
        <v>Maschinenabfall</v>
      </c>
      <c r="H62" s="105" t="str">
        <f>IF(ISBLANK(Abfalldokumentation!$W62),"-",Abfalldokumentation!$W62)</f>
        <v>-</v>
      </c>
      <c r="I62" s="115">
        <f t="shared" si="1"/>
        <v>34</v>
      </c>
      <c r="J62" s="105" t="str">
        <f t="shared" si="2"/>
        <v>Produkte</v>
      </c>
      <c r="K62" s="105" t="str">
        <f t="shared" si="3"/>
        <v>BUs</v>
      </c>
      <c r="L62" s="105" t="str">
        <f t="shared" si="4"/>
        <v>Symptome</v>
      </c>
      <c r="M62" s="115" t="str">
        <f>IFERROR(VLOOKUP(Abfalldokumentation!$O62,Kennzahlen!S:U,3,FALSE)*Abfalldokumentation!$B62,"0")</f>
        <v>0</v>
      </c>
      <c r="N62" s="105" t="str">
        <f>IF(ISBLANK(Q62),VLOOKUP(Abfalldokumentation!$O62,'Linien - BU'!R:S,2,FALSE),Q62)</f>
        <v>Abfüllung</v>
      </c>
      <c r="O62" s="67" t="str">
        <f t="shared" si="5"/>
        <v>Diverses aus Abfüllung</v>
      </c>
      <c r="P62" s="67">
        <f t="shared" si="6"/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AA62" s="2"/>
      <c r="AB62" s="2"/>
      <c r="AC62" s="2"/>
    </row>
    <row r="63" spans="1:29" ht="30" customHeight="1" x14ac:dyDescent="0.25">
      <c r="A63" s="102" t="str">
        <f>VLOOKUP(N63,'Linien - BU'!A:B,2,FALSE)</f>
        <v>BU1</v>
      </c>
      <c r="B63" s="114">
        <f t="shared" si="0"/>
        <v>279.5</v>
      </c>
      <c r="C63" s="95">
        <f>Abfalldokumentation!$U63</f>
        <v>44431</v>
      </c>
      <c r="D63" s="90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103" t="str">
        <f>IFERROR(VLOOKUP(Abfalldokumentation!$O63,Artikel!A:C,3,FALSE),Abfalldokumentation!$O63)</f>
        <v>Diverses aus Abfüllung</v>
      </c>
      <c r="F63" s="103" t="str">
        <f>VLOOKUP(T63,'Liste Gründe'!A:D,2,FALSE)</f>
        <v>Linienbezogen</v>
      </c>
      <c r="G63" s="103" t="str">
        <f>IF(ISBLANK(V63),VLOOKUP(Abfalldokumentation!$P63,'Liste Gründe'!A:D,3,FALSE),V63)</f>
        <v>Maschinenabfall</v>
      </c>
      <c r="H63" s="103" t="str">
        <f>IF(ISBLANK(Abfalldokumentation!$W63),"-",Abfalldokumentation!$W63)</f>
        <v>-</v>
      </c>
      <c r="I63" s="114">
        <f t="shared" si="1"/>
        <v>34</v>
      </c>
      <c r="J63" s="103" t="str">
        <f t="shared" si="2"/>
        <v>Produkte</v>
      </c>
      <c r="K63" s="103" t="str">
        <f t="shared" si="3"/>
        <v>BUs</v>
      </c>
      <c r="L63" s="103" t="str">
        <f t="shared" si="4"/>
        <v>Symptome</v>
      </c>
      <c r="M63" s="114" t="str">
        <f>IFERROR(VLOOKUP(Abfalldokumentation!$O63,Kennzahlen!S:U,3,FALSE)*Abfalldokumentation!$B63,"0")</f>
        <v>0</v>
      </c>
      <c r="N63" s="103" t="str">
        <f>IF(ISBLANK(Q63),VLOOKUP(Abfalldokumentation!$O63,'Linien - BU'!R:S,2,FALSE),Q63)</f>
        <v>Abfüllung</v>
      </c>
      <c r="O63" s="67" t="str">
        <f t="shared" si="5"/>
        <v>Diverses aus Abfüllung</v>
      </c>
      <c r="P63" s="67">
        <f t="shared" si="6"/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AA63" s="2"/>
      <c r="AB63" s="2"/>
      <c r="AC63" s="2"/>
    </row>
    <row r="64" spans="1:29" ht="30" customHeight="1" x14ac:dyDescent="0.25">
      <c r="A64" s="104" t="str">
        <f>VLOOKUP(N64,'Linien - BU'!A:B,2,FALSE)</f>
        <v>BU1</v>
      </c>
      <c r="B64" s="115">
        <f t="shared" si="0"/>
        <v>229</v>
      </c>
      <c r="C64" s="96">
        <f>Abfalldokumentation!$U64</f>
        <v>44431</v>
      </c>
      <c r="D64" s="90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105" t="str">
        <f>IFERROR(VLOOKUP(Abfalldokumentation!$O64,Artikel!A:C,3,FALSE),Abfalldokumentation!$O64)</f>
        <v>Diverses aus Schmelze</v>
      </c>
      <c r="F64" s="105" t="str">
        <f>VLOOKUP(T64,'Liste Gründe'!A:D,2,FALSE)</f>
        <v>Linienbezogen</v>
      </c>
      <c r="G64" s="105" t="str">
        <f>IF(ISBLANK(V64),VLOOKUP(Abfalldokumentation!$P64,'Liste Gründe'!A:D,3,FALSE),V64)</f>
        <v>Reinigung</v>
      </c>
      <c r="H64" s="105" t="str">
        <f>IF(ISBLANK(Abfalldokumentation!$W64),"-",Abfalldokumentation!$W64)</f>
        <v>-</v>
      </c>
      <c r="I64" s="115">
        <f t="shared" si="1"/>
        <v>34</v>
      </c>
      <c r="J64" s="105" t="str">
        <f t="shared" si="2"/>
        <v>Produkte</v>
      </c>
      <c r="K64" s="105" t="str">
        <f t="shared" si="3"/>
        <v>BUs</v>
      </c>
      <c r="L64" s="105" t="str">
        <f t="shared" si="4"/>
        <v>Symptome</v>
      </c>
      <c r="M64" s="115" t="str">
        <f>IFERROR(VLOOKUP(Abfalldokumentation!$O64,Kennzahlen!S:U,3,FALSE)*Abfalldokumentation!$B64,"0")</f>
        <v>0</v>
      </c>
      <c r="N64" s="105" t="str">
        <f>IF(ISBLANK(Q64),VLOOKUP(Abfalldokumentation!$O64,'Linien - BU'!R:S,2,FALSE),Q64)</f>
        <v>Schmelze</v>
      </c>
      <c r="O64" s="67" t="str">
        <f t="shared" si="5"/>
        <v>Diverses aus Schmelze</v>
      </c>
      <c r="P64" s="67">
        <f t="shared" si="6"/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AA64" s="2"/>
      <c r="AB64" s="2"/>
      <c r="AC64" s="2"/>
    </row>
    <row r="65" spans="1:29" ht="30" customHeight="1" x14ac:dyDescent="0.25">
      <c r="A65" s="102" t="str">
        <f>VLOOKUP(N65,'Linien - BU'!A:B,2,FALSE)</f>
        <v>Rest</v>
      </c>
      <c r="B65" s="114">
        <f t="shared" si="0"/>
        <v>18</v>
      </c>
      <c r="C65" s="95">
        <f>Abfalldokumentation!$U65</f>
        <v>44431</v>
      </c>
      <c r="D65" s="90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103" t="str">
        <f>IFERROR(VLOOKUP(Abfalldokumentation!$O65,Artikel!A:C,3,FALSE),Abfalldokumentation!$O65)</f>
        <v>Diverses QM</v>
      </c>
      <c r="F65" s="103" t="str">
        <f>VLOOKUP(T65,'Liste Gründe'!A:D,2,FALSE)</f>
        <v>Qualitätssicherung</v>
      </c>
      <c r="G65" s="103" t="str">
        <f>IF(ISBLANK(V65),VLOOKUP(Abfalldokumentation!$P65,'Liste Gründe'!A:D,3,FALSE),V65)</f>
        <v>Sensorik</v>
      </c>
      <c r="H65" s="103" t="str">
        <f>IF(ISBLANK(Abfalldokumentation!$W65),"-",Abfalldokumentation!$W65)</f>
        <v>Sensorik</v>
      </c>
      <c r="I65" s="114">
        <f t="shared" si="1"/>
        <v>34</v>
      </c>
      <c r="J65" s="103" t="str">
        <f t="shared" si="2"/>
        <v>Produkte</v>
      </c>
      <c r="K65" s="103" t="str">
        <f t="shared" si="3"/>
        <v>BUs</v>
      </c>
      <c r="L65" s="103" t="str">
        <f t="shared" si="4"/>
        <v>Symptome</v>
      </c>
      <c r="M65" s="114" t="str">
        <f>IFERROR(VLOOKUP(Abfalldokumentation!$O65,Kennzahlen!S:U,3,FALSE)*Abfalldokumentation!$B65,"0")</f>
        <v>0</v>
      </c>
      <c r="N65" s="103" t="str">
        <f>IF(ISBLANK(Q65),VLOOKUP(Abfalldokumentation!$O65,'Linien - BU'!R:S,2,FALSE),Q65)</f>
        <v>QM</v>
      </c>
      <c r="O65" s="67" t="str">
        <f t="shared" si="5"/>
        <v>Diverses QM</v>
      </c>
      <c r="P65" s="67">
        <f t="shared" si="6"/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AA65" s="2"/>
      <c r="AB65" s="2"/>
      <c r="AC65" s="2"/>
    </row>
    <row r="66" spans="1:29" ht="30" customHeight="1" x14ac:dyDescent="0.25">
      <c r="A66" s="104" t="str">
        <f>VLOOKUP(N66,'Linien - BU'!A:B,2,FALSE)</f>
        <v>Rest</v>
      </c>
      <c r="B66" s="115">
        <f t="shared" ref="B66:B129" si="7">S66</f>
        <v>175</v>
      </c>
      <c r="C66" s="96">
        <f>Abfalldokumentation!$U66</f>
        <v>44431</v>
      </c>
      <c r="D66" s="90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105" t="str">
        <f>IFERROR(VLOOKUP(Abfalldokumentation!$O66,Artikel!A:C,3,FALSE),Abfalldokumentation!$O66)</f>
        <v>Laborproben</v>
      </c>
      <c r="F66" s="105" t="str">
        <f>VLOOKUP(T66,'Liste Gründe'!A:D,2,FALSE)</f>
        <v>Qualitätssicherung</v>
      </c>
      <c r="G66" s="105" t="str">
        <f>IF(ISBLANK(V66),VLOOKUP(Abfalldokumentation!$P66,'Liste Gründe'!A:D,3,FALSE),V66)</f>
        <v>Laborprobe</v>
      </c>
      <c r="H66" s="105" t="str">
        <f>IF(ISBLANK(Abfalldokumentation!$W66),"-",Abfalldokumentation!$W66)</f>
        <v>Laborprobe</v>
      </c>
      <c r="I66" s="115">
        <f t="shared" ref="I66:I129" si="8">_xlfn.ISOWEEKNUM(C66)</f>
        <v>34</v>
      </c>
      <c r="J66" s="105" t="str">
        <f t="shared" ref="J66:J129" si="9">"Produkte"</f>
        <v>Produkte</v>
      </c>
      <c r="K66" s="105" t="str">
        <f t="shared" ref="K66:K129" si="10">"BUs"</f>
        <v>BUs</v>
      </c>
      <c r="L66" s="105" t="str">
        <f t="shared" ref="L66:L129" si="11">"Symptome"</f>
        <v>Symptome</v>
      </c>
      <c r="M66" s="115" t="str">
        <f>IFERROR(VLOOKUP(Abfalldokumentation!$O66,Kennzahlen!S:U,3,FALSE)*Abfalldokumentation!$B66,"0")</f>
        <v>0</v>
      </c>
      <c r="N66" s="105" t="str">
        <f>IF(ISBLANK(Q66),VLOOKUP(Abfalldokumentation!$O66,'Linien - BU'!R:S,2,FALSE),Q66)</f>
        <v>Labor</v>
      </c>
      <c r="O66" s="67" t="str">
        <f t="shared" ref="O66:O129" si="12">R66</f>
        <v>Laborproben</v>
      </c>
      <c r="P66" s="67">
        <f t="shared" ref="P66:P129" si="13"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AA66" s="2"/>
      <c r="AB66" s="2"/>
      <c r="AC66" s="2"/>
    </row>
    <row r="67" spans="1:29" ht="30" customHeight="1" x14ac:dyDescent="0.25">
      <c r="A67" s="102" t="str">
        <f>VLOOKUP(N67,'Linien - BU'!A:B,2,FALSE)</f>
        <v>BU1</v>
      </c>
      <c r="B67" s="114">
        <f t="shared" si="7"/>
        <v>44.7</v>
      </c>
      <c r="C67" s="95">
        <f>Abfalldokumentation!$U67</f>
        <v>44431</v>
      </c>
      <c r="D67" s="90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103" t="str">
        <f>IFERROR(VLOOKUP(Abfalldokumentation!$O67,Artikel!A:C,3,FALSE),Abfalldokumentation!$O67)</f>
        <v>Rinde</v>
      </c>
      <c r="F67" s="103" t="str">
        <f>VLOOKUP(T67,'Liste Gründe'!A:D,2,FALSE)</f>
        <v>Rest</v>
      </c>
      <c r="G67" s="103" t="str">
        <f>IF(ISBLANK(V67),VLOOKUP(Abfalldokumentation!$P67,'Liste Gründe'!A:D,3,FALSE),V67)</f>
        <v>geschälte Rinde</v>
      </c>
      <c r="H67" s="103" t="str">
        <f>IF(ISBLANK(Abfalldokumentation!$W67),"-",Abfalldokumentation!$W67)</f>
        <v>keine Verwendung möglich</v>
      </c>
      <c r="I67" s="114">
        <f t="shared" si="8"/>
        <v>34</v>
      </c>
      <c r="J67" s="103" t="str">
        <f t="shared" si="9"/>
        <v>Produkte</v>
      </c>
      <c r="K67" s="103" t="str">
        <f t="shared" si="10"/>
        <v>BUs</v>
      </c>
      <c r="L67" s="103" t="str">
        <f t="shared" si="11"/>
        <v>Symptome</v>
      </c>
      <c r="M67" s="114" t="str">
        <f>IFERROR(VLOOKUP(Abfalldokumentation!$O67,Kennzahlen!S:U,3,FALSE)*Abfalldokumentation!$B67,"0")</f>
        <v>0</v>
      </c>
      <c r="N67" s="103" t="str">
        <f>IF(ISBLANK(Q67),VLOOKUP(Abfalldokumentation!$O67,'Linien - BU'!R:S,2,FALSE),Q67)</f>
        <v>RWV</v>
      </c>
      <c r="O67" s="67" t="str">
        <f t="shared" si="12"/>
        <v>Rinde</v>
      </c>
      <c r="P67" s="67">
        <f t="shared" si="13"/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AA67" s="2"/>
      <c r="AB67" s="2"/>
      <c r="AC67" s="2"/>
    </row>
    <row r="68" spans="1:29" ht="30" customHeight="1" x14ac:dyDescent="0.25">
      <c r="A68" s="104" t="str">
        <f>VLOOKUP(N68,'Linien - BU'!A:B,2,FALSE)</f>
        <v>Rest</v>
      </c>
      <c r="B68" s="115">
        <f t="shared" si="7"/>
        <v>10</v>
      </c>
      <c r="C68" s="96">
        <f>Abfalldokumentation!$U68</f>
        <v>44431</v>
      </c>
      <c r="D68" s="90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105" t="str">
        <f>IFERROR(VLOOKUP(Abfalldokumentation!$O68,Artikel!A:C,3,FALSE),Abfalldokumentation!$O68)</f>
        <v>Rückstellproben</v>
      </c>
      <c r="F68" s="105" t="str">
        <f>VLOOKUP(T68,'Liste Gründe'!A:D,2,FALSE)</f>
        <v>Qualitätssicherung</v>
      </c>
      <c r="G68" s="105" t="str">
        <f>IF(ISBLANK(V68),VLOOKUP(Abfalldokumentation!$P68,'Liste Gründe'!A:D,3,FALSE),V68)</f>
        <v>Rückstellproben</v>
      </c>
      <c r="H68" s="105" t="str">
        <f>IF(ISBLANK(Abfalldokumentation!$W68),"-",Abfalldokumentation!$W68)</f>
        <v>Rückstellproben</v>
      </c>
      <c r="I68" s="115">
        <f t="shared" si="8"/>
        <v>34</v>
      </c>
      <c r="J68" s="105" t="str">
        <f t="shared" si="9"/>
        <v>Produkte</v>
      </c>
      <c r="K68" s="105" t="str">
        <f t="shared" si="10"/>
        <v>BUs</v>
      </c>
      <c r="L68" s="105" t="str">
        <f t="shared" si="11"/>
        <v>Symptome</v>
      </c>
      <c r="M68" s="115" t="str">
        <f>IFERROR(VLOOKUP(Abfalldokumentation!$O68,Kennzahlen!S:U,3,FALSE)*Abfalldokumentation!$B68,"0")</f>
        <v>0</v>
      </c>
      <c r="N68" s="105" t="str">
        <f>IF(ISBLANK(Q68),VLOOKUP(Abfalldokumentation!$O68,'Linien - BU'!R:S,2,FALSE),Q68)</f>
        <v>Labor</v>
      </c>
      <c r="O68" s="67" t="str">
        <f t="shared" si="12"/>
        <v>Rückstellproben</v>
      </c>
      <c r="P68" s="67">
        <f t="shared" si="13"/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AA68" s="2"/>
      <c r="AB68" s="2"/>
      <c r="AC68" s="2"/>
    </row>
    <row r="69" spans="1:29" ht="30" customHeight="1" x14ac:dyDescent="0.25">
      <c r="A69" s="102" t="str">
        <f>VLOOKUP(N69,'Linien - BU'!A:B,2,FALSE)</f>
        <v>BU3</v>
      </c>
      <c r="B69" s="114">
        <f t="shared" si="7"/>
        <v>306</v>
      </c>
      <c r="C69" s="95">
        <f>Abfalldokumentation!$U69</f>
        <v>44431</v>
      </c>
      <c r="D69" s="90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103" t="str">
        <f>IFERROR(VLOOKUP(Abfalldokumentation!$O69,Artikel!A:C,3,FALSE),Abfalldokumentation!$O69)</f>
        <v>VOR RW staubk</v>
      </c>
      <c r="F69" s="103" t="str">
        <f>VLOOKUP(T69,'Liste Gründe'!A:D,2,FALSE)</f>
        <v>Schimmel</v>
      </c>
      <c r="G69" s="103" t="str">
        <f>IF(ISBLANK(V69),VLOOKUP(Abfalldokumentation!$P69,'Liste Gründe'!A:D,3,FALSE),V69)</f>
        <v>Rest</v>
      </c>
      <c r="H69" s="103" t="str">
        <f>IF(ISBLANK(Abfalldokumentation!$W69),"-",Abfalldokumentation!$W69)</f>
        <v>nur bestimmter Einsatz möglich</v>
      </c>
      <c r="I69" s="114">
        <f t="shared" si="8"/>
        <v>34</v>
      </c>
      <c r="J69" s="103" t="str">
        <f t="shared" si="9"/>
        <v>Produkte</v>
      </c>
      <c r="K69" s="103" t="str">
        <f t="shared" si="10"/>
        <v>BUs</v>
      </c>
      <c r="L69" s="103" t="str">
        <f t="shared" si="11"/>
        <v>Symptome</v>
      </c>
      <c r="M69" s="114" t="str">
        <f>IFERROR(VLOOKUP(Abfalldokumentation!$O69,Kennzahlen!S:U,3,FALSE)*Abfalldokumentation!$B69,"0")</f>
        <v>0</v>
      </c>
      <c r="N69" s="103" t="str">
        <f>IF(ISBLANK(Q69),VLOOKUP(Abfalldokumentation!$O69,'Linien - BU'!R:S,2,FALSE),Q69)</f>
        <v>WVP</v>
      </c>
      <c r="O69" s="67" t="str">
        <f t="shared" si="12"/>
        <v>VOR RW staubk</v>
      </c>
      <c r="P69" s="67">
        <f t="shared" si="13"/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AA69" s="2"/>
      <c r="AB69" s="2"/>
      <c r="AC69" s="2"/>
    </row>
    <row r="70" spans="1:29" ht="30" customHeight="1" x14ac:dyDescent="0.25">
      <c r="A70" s="104" t="str">
        <f>VLOOKUP(N70,'Linien - BU'!A:B,2,FALSE)</f>
        <v>BU3</v>
      </c>
      <c r="B70" s="115">
        <f t="shared" si="7"/>
        <v>547</v>
      </c>
      <c r="C70" s="96">
        <f>Abfalldokumentation!$U70</f>
        <v>44432</v>
      </c>
      <c r="D70" s="90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105" t="str">
        <f>IFERROR(VLOOKUP(Abfalldokumentation!$O70,Artikel!A:C,3,FALSE),Abfalldokumentation!$O70)</f>
        <v>VOS RW NATUR AMM CO REZ</v>
      </c>
      <c r="F70" s="105" t="str">
        <f>VLOOKUP(T70,'Liste Gründe'!A:D,2,FALSE)</f>
        <v>Rest</v>
      </c>
      <c r="G70" s="105" t="str">
        <f>IF(ISBLANK(V70),VLOOKUP(Abfalldokumentation!$P70,'Liste Gründe'!A:D,3,FALSE),V70)</f>
        <v>Retoure</v>
      </c>
      <c r="H70" s="105" t="str">
        <f>IF(ISBLANK(Abfalldokumentation!$W70),"-",Abfalldokumentation!$W70)</f>
        <v>Rückrufaktion</v>
      </c>
      <c r="I70" s="115">
        <f t="shared" si="8"/>
        <v>34</v>
      </c>
      <c r="J70" s="105" t="str">
        <f t="shared" si="9"/>
        <v>Produkte</v>
      </c>
      <c r="K70" s="105" t="str">
        <f t="shared" si="10"/>
        <v>BUs</v>
      </c>
      <c r="L70" s="105" t="str">
        <f t="shared" si="11"/>
        <v>Symptome</v>
      </c>
      <c r="M70" s="115">
        <f>IFERROR(VLOOKUP(Abfalldokumentation!$O70,Kennzahlen!S:U,3,FALSE)*Abfalldokumentation!$B70,"0")</f>
        <v>273.5</v>
      </c>
      <c r="N70" s="105" t="str">
        <f>IF(ISBLANK(Q70),VLOOKUP(Abfalldokumentation!$O70,'Linien - BU'!R:S,2,FALSE),Q70)</f>
        <v>WVP</v>
      </c>
      <c r="O70" s="67">
        <f t="shared" si="12"/>
        <v>29501022</v>
      </c>
      <c r="P70" s="67">
        <f t="shared" si="13"/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AA70" s="2"/>
      <c r="AB70" s="2"/>
      <c r="AC70" s="2"/>
    </row>
    <row r="71" spans="1:29" ht="30" customHeight="1" x14ac:dyDescent="0.25">
      <c r="A71" s="102" t="str">
        <f>VLOOKUP(N71,'Linien - BU'!A:B,2,FALSE)</f>
        <v>BU1</v>
      </c>
      <c r="B71" s="114">
        <f t="shared" si="7"/>
        <v>143</v>
      </c>
      <c r="C71" s="95">
        <f>Abfalldokumentation!$U71</f>
        <v>44432</v>
      </c>
      <c r="D71" s="90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103" t="str">
        <f>IFERROR(VLOOKUP(Abfalldokumentation!$O71,Artikel!A:C,3,FALSE),Abfalldokumentation!$O71)</f>
        <v>VOS URW-SPASTUP-3500034</v>
      </c>
      <c r="F71" s="103" t="str">
        <f>VLOOKUP(T71,'Liste Gründe'!A:D,2,FALSE)</f>
        <v>Schimmel</v>
      </c>
      <c r="G71" s="103" t="str">
        <f>IF(ISBLANK(V71),VLOOKUP(Abfalldokumentation!$P71,'Liste Gründe'!A:D,3,FALSE),V71)</f>
        <v>keine Verarbeitung</v>
      </c>
      <c r="H71" s="103" t="str">
        <f>IF(ISBLANK(Abfalldokumentation!$W71),"-",Abfalldokumentation!$W71)</f>
        <v>Aufgrund Konsistenz nicht genommen. Zu wenig VOS verarbeitet. Vom Warmen ins Kalte -&gt; Schimmel</v>
      </c>
      <c r="I71" s="114">
        <f t="shared" si="8"/>
        <v>34</v>
      </c>
      <c r="J71" s="103" t="str">
        <f t="shared" si="9"/>
        <v>Produkte</v>
      </c>
      <c r="K71" s="103" t="str">
        <f t="shared" si="10"/>
        <v>BUs</v>
      </c>
      <c r="L71" s="103" t="str">
        <f t="shared" si="11"/>
        <v>Symptome</v>
      </c>
      <c r="M71" s="114">
        <f>IFERROR(VLOOKUP(Abfalldokumentation!$O71,Kennzahlen!S:U,3,FALSE)*Abfalldokumentation!$B71,"0")</f>
        <v>71.5</v>
      </c>
      <c r="N71" s="103" t="str">
        <f>IF(ISBLANK(Q71),VLOOKUP(Abfalldokumentation!$O71,'Linien - BU'!R:S,2,FALSE),Q71)</f>
        <v>Schmelze</v>
      </c>
      <c r="O71" s="67">
        <f t="shared" si="12"/>
        <v>29501052</v>
      </c>
      <c r="P71" s="67">
        <f t="shared" si="13"/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AA71" s="2"/>
      <c r="AB71" s="2"/>
      <c r="AC71" s="2"/>
    </row>
    <row r="72" spans="1:29" ht="30" customHeight="1" x14ac:dyDescent="0.25">
      <c r="A72" s="104" t="str">
        <f>VLOOKUP(N72,'Linien - BU'!A:B,2,FALSE)</f>
        <v>BU3</v>
      </c>
      <c r="B72" s="115">
        <f t="shared" si="7"/>
        <v>290</v>
      </c>
      <c r="C72" s="96">
        <f>Abfalldokumentation!$U72</f>
        <v>44432</v>
      </c>
      <c r="D72" s="90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105" t="str">
        <f>IFERROR(VLOOKUP(Abfalldokumentation!$O72,Artikel!A:C,3,FALSE),Abfalldokumentation!$O72)</f>
        <v>VOS VEG-SCH-WÜRZIG-VAKU</v>
      </c>
      <c r="F72" s="105" t="str">
        <f>VLOOKUP(T72,'Liste Gründe'!A:D,2,FALSE)</f>
        <v>Schimmel</v>
      </c>
      <c r="G72" s="105" t="str">
        <f>IF(ISBLANK(V72),VLOOKUP(Abfalldokumentation!$P72,'Liste Gründe'!A:D,3,FALSE),V72)</f>
        <v>VOS &gt; Einsatz</v>
      </c>
      <c r="H72" s="105" t="str">
        <f>IF(ISBLANK(Abfalldokumentation!$W72),"-",Abfalldokumentation!$W72)</f>
        <v>-</v>
      </c>
      <c r="I72" s="115">
        <f t="shared" si="8"/>
        <v>34</v>
      </c>
      <c r="J72" s="105" t="str">
        <f t="shared" si="9"/>
        <v>Produkte</v>
      </c>
      <c r="K72" s="105" t="str">
        <f t="shared" si="10"/>
        <v>BUs</v>
      </c>
      <c r="L72" s="105" t="str">
        <f t="shared" si="11"/>
        <v>Symptome</v>
      </c>
      <c r="M72" s="115">
        <f>IFERROR(VLOOKUP(Abfalldokumentation!$O72,Kennzahlen!S:U,3,FALSE)*Abfalldokumentation!$B72,"0")</f>
        <v>149.06</v>
      </c>
      <c r="N72" s="105" t="str">
        <f>IF(ISBLANK(Q72),VLOOKUP(Abfalldokumentation!$O72,'Linien - BU'!R:S,2,FALSE),Q72)</f>
        <v>L1</v>
      </c>
      <c r="O72" s="67">
        <f t="shared" si="12"/>
        <v>49900002</v>
      </c>
      <c r="P72" s="67">
        <f t="shared" si="13"/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AA72" s="2"/>
      <c r="AB72" s="2"/>
      <c r="AC72" s="2"/>
    </row>
    <row r="73" spans="1:29" ht="30" customHeight="1" x14ac:dyDescent="0.25">
      <c r="A73" s="102" t="str">
        <f>VLOOKUP(N73,'Linien - BU'!A:B,2,FALSE)</f>
        <v>BU2</v>
      </c>
      <c r="B73" s="114">
        <f t="shared" si="7"/>
        <v>188</v>
      </c>
      <c r="C73" s="95">
        <f>Abfalldokumentation!$U73</f>
        <v>44432</v>
      </c>
      <c r="D73" s="90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103" t="str">
        <f>IFERROR(VLOOKUP(Abfalldokumentation!$O73,Artikel!A:C,3,FALSE),Abfalldokumentation!$O73)</f>
        <v>Blöcke</v>
      </c>
      <c r="F73" s="103" t="str">
        <f>VLOOKUP(T73,'Liste Gründe'!A:D,2,FALSE)</f>
        <v>Schimmel</v>
      </c>
      <c r="G73" s="103" t="str">
        <f>IF(ISBLANK(V73),VLOOKUP(Abfalldokumentation!$P73,'Liste Gründe'!A:D,3,FALSE),V73)</f>
        <v>Luftzieher/Folienriss durch Transport</v>
      </c>
      <c r="H73" s="103" t="str">
        <f>IF(ISBLANK(Abfalldokumentation!$W73),"-",Abfalldokumentation!$W73)</f>
        <v>Luftzieher/Folienriss durch Transport</v>
      </c>
      <c r="I73" s="114">
        <f t="shared" si="8"/>
        <v>34</v>
      </c>
      <c r="J73" s="103" t="str">
        <f t="shared" si="9"/>
        <v>Produkte</v>
      </c>
      <c r="K73" s="103" t="str">
        <f t="shared" si="10"/>
        <v>BUs</v>
      </c>
      <c r="L73" s="103" t="str">
        <f t="shared" si="11"/>
        <v>Symptome</v>
      </c>
      <c r="M73" s="114" t="str">
        <f>IFERROR(VLOOKUP(Abfalldokumentation!$O73,Kennzahlen!S:U,3,FALSE)*Abfalldokumentation!$B73,"0")</f>
        <v>0</v>
      </c>
      <c r="N73" s="103" t="str">
        <f>IF(ISBLANK(Q73),VLOOKUP(Abfalldokumentation!$O73,'Linien - BU'!R:S,2,FALSE),Q73)</f>
        <v>BU2</v>
      </c>
      <c r="O73" s="67" t="str">
        <f t="shared" si="12"/>
        <v>Blöcke</v>
      </c>
      <c r="P73" s="67">
        <f t="shared" si="13"/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AA73" s="2"/>
      <c r="AB73" s="2"/>
      <c r="AC73" s="2"/>
    </row>
    <row r="74" spans="1:29" ht="30" customHeight="1" x14ac:dyDescent="0.25">
      <c r="A74" s="104" t="str">
        <f>VLOOKUP(N74,'Linien - BU'!A:B,2,FALSE)</f>
        <v>BU1</v>
      </c>
      <c r="B74" s="115">
        <f t="shared" si="7"/>
        <v>203</v>
      </c>
      <c r="C74" s="96">
        <f>Abfalldokumentation!$U74</f>
        <v>44432</v>
      </c>
      <c r="D74" s="90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105" t="str">
        <f>IFERROR(VLOOKUP(Abfalldokumentation!$O74,Artikel!A:C,3,FALSE),Abfalldokumentation!$O74)</f>
        <v>Diverses aus Abfüllung</v>
      </c>
      <c r="F74" s="105" t="str">
        <f>VLOOKUP(T74,'Liste Gründe'!A:D,2,FALSE)</f>
        <v>Linienbezogen</v>
      </c>
      <c r="G74" s="105" t="str">
        <f>IF(ISBLANK(V74),VLOOKUP(Abfalldokumentation!$P74,'Liste Gründe'!A:D,3,FALSE),V74)</f>
        <v>Reinigung</v>
      </c>
      <c r="H74" s="105" t="str">
        <f>IF(ISBLANK(Abfalldokumentation!$W74),"-",Abfalldokumentation!$W74)</f>
        <v>-</v>
      </c>
      <c r="I74" s="115">
        <f t="shared" si="8"/>
        <v>34</v>
      </c>
      <c r="J74" s="105" t="str">
        <f t="shared" si="9"/>
        <v>Produkte</v>
      </c>
      <c r="K74" s="105" t="str">
        <f t="shared" si="10"/>
        <v>BUs</v>
      </c>
      <c r="L74" s="105" t="str">
        <f t="shared" si="11"/>
        <v>Symptome</v>
      </c>
      <c r="M74" s="115" t="str">
        <f>IFERROR(VLOOKUP(Abfalldokumentation!$O74,Kennzahlen!S:U,3,FALSE)*Abfalldokumentation!$B74,"0")</f>
        <v>0</v>
      </c>
      <c r="N74" s="105" t="str">
        <f>IF(ISBLANK(Q74),VLOOKUP(Abfalldokumentation!$O74,'Linien - BU'!R:S,2,FALSE),Q74)</f>
        <v>Abfüllung</v>
      </c>
      <c r="O74" s="67" t="str">
        <f t="shared" si="12"/>
        <v>Diverses aus Abfüllung</v>
      </c>
      <c r="P74" s="67">
        <f t="shared" si="13"/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AA74" s="2"/>
      <c r="AB74" s="2"/>
      <c r="AC74" s="2"/>
    </row>
    <row r="75" spans="1:29" ht="30" customHeight="1" x14ac:dyDescent="0.25">
      <c r="A75" s="102" t="str">
        <f>VLOOKUP(N75,'Linien - BU'!A:B,2,FALSE)</f>
        <v>Rest</v>
      </c>
      <c r="B75" s="114">
        <f t="shared" si="7"/>
        <v>75</v>
      </c>
      <c r="C75" s="95">
        <f>Abfalldokumentation!$U75</f>
        <v>44432</v>
      </c>
      <c r="D75" s="90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103" t="str">
        <f>IFERROR(VLOOKUP(Abfalldokumentation!$O75,Artikel!A:C,3,FALSE),Abfalldokumentation!$O75)</f>
        <v>Laborproben</v>
      </c>
      <c r="F75" s="103" t="str">
        <f>VLOOKUP(T75,'Liste Gründe'!A:D,2,FALSE)</f>
        <v>Qualitätssicherung</v>
      </c>
      <c r="G75" s="103" t="str">
        <f>IF(ISBLANK(V75),VLOOKUP(Abfalldokumentation!$P75,'Liste Gründe'!A:D,3,FALSE),V75)</f>
        <v>Einwaage Labor</v>
      </c>
      <c r="H75" s="103" t="str">
        <f>IF(ISBLANK(Abfalldokumentation!$W75),"-",Abfalldokumentation!$W75)</f>
        <v>Einwaage Labor</v>
      </c>
      <c r="I75" s="114">
        <f t="shared" si="8"/>
        <v>34</v>
      </c>
      <c r="J75" s="103" t="str">
        <f t="shared" si="9"/>
        <v>Produkte</v>
      </c>
      <c r="K75" s="103" t="str">
        <f t="shared" si="10"/>
        <v>BUs</v>
      </c>
      <c r="L75" s="103" t="str">
        <f t="shared" si="11"/>
        <v>Symptome</v>
      </c>
      <c r="M75" s="114" t="str">
        <f>IFERROR(VLOOKUP(Abfalldokumentation!$O75,Kennzahlen!S:U,3,FALSE)*Abfalldokumentation!$B75,"0")</f>
        <v>0</v>
      </c>
      <c r="N75" s="103" t="str">
        <f>IF(ISBLANK(Q75),VLOOKUP(Abfalldokumentation!$O75,'Linien - BU'!R:S,2,FALSE),Q75)</f>
        <v>Labor</v>
      </c>
      <c r="O75" s="67" t="str">
        <f t="shared" si="12"/>
        <v>Laborproben</v>
      </c>
      <c r="P75" s="67">
        <f t="shared" si="13"/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AA75" s="2"/>
      <c r="AB75" s="2"/>
      <c r="AC75" s="2"/>
    </row>
    <row r="76" spans="1:29" ht="30" customHeight="1" x14ac:dyDescent="0.25">
      <c r="A76" s="104" t="str">
        <f>VLOOKUP(N76,'Linien - BU'!A:B,2,FALSE)</f>
        <v>Rest</v>
      </c>
      <c r="B76" s="115">
        <f t="shared" si="7"/>
        <v>54</v>
      </c>
      <c r="C76" s="96">
        <f>Abfalldokumentation!$U76</f>
        <v>44432</v>
      </c>
      <c r="D76" s="90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105" t="str">
        <f>IFERROR(VLOOKUP(Abfalldokumentation!$O76,Artikel!A:C,3,FALSE),Abfalldokumentation!$O76)</f>
        <v>Rückstellproben</v>
      </c>
      <c r="F76" s="105" t="str">
        <f>VLOOKUP(T76,'Liste Gründe'!A:D,2,FALSE)</f>
        <v>Qualitätssicherung</v>
      </c>
      <c r="G76" s="105" t="str">
        <f>IF(ISBLANK(V76),VLOOKUP(Abfalldokumentation!$P76,'Liste Gründe'!A:D,3,FALSE),V76)</f>
        <v>Rückstellproben</v>
      </c>
      <c r="H76" s="105" t="str">
        <f>IF(ISBLANK(Abfalldokumentation!$W76),"-",Abfalldokumentation!$W76)</f>
        <v>Rückstellproben</v>
      </c>
      <c r="I76" s="115">
        <f t="shared" si="8"/>
        <v>34</v>
      </c>
      <c r="J76" s="105" t="str">
        <f t="shared" si="9"/>
        <v>Produkte</v>
      </c>
      <c r="K76" s="105" t="str">
        <f t="shared" si="10"/>
        <v>BUs</v>
      </c>
      <c r="L76" s="105" t="str">
        <f t="shared" si="11"/>
        <v>Symptome</v>
      </c>
      <c r="M76" s="115" t="str">
        <f>IFERROR(VLOOKUP(Abfalldokumentation!$O76,Kennzahlen!S:U,3,FALSE)*Abfalldokumentation!$B76,"0")</f>
        <v>0</v>
      </c>
      <c r="N76" s="105" t="str">
        <f>IF(ISBLANK(Q76),VLOOKUP(Abfalldokumentation!$O76,'Linien - BU'!R:S,2,FALSE),Q76)</f>
        <v>Labor</v>
      </c>
      <c r="O76" s="67" t="str">
        <f t="shared" si="12"/>
        <v>Rückstellproben</v>
      </c>
      <c r="P76" s="67">
        <f t="shared" si="13"/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AA76" s="2"/>
      <c r="AB76" s="2"/>
      <c r="AC76" s="2"/>
    </row>
    <row r="77" spans="1:29" ht="30" customHeight="1" x14ac:dyDescent="0.25">
      <c r="A77" s="102" t="str">
        <f>VLOOKUP(N77,'Linien - BU'!A:B,2,FALSE)</f>
        <v>BU1</v>
      </c>
      <c r="B77" s="114">
        <f t="shared" si="7"/>
        <v>46</v>
      </c>
      <c r="C77" s="95">
        <f>Abfalldokumentation!$U77</f>
        <v>44433</v>
      </c>
      <c r="D77" s="90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103" t="str">
        <f>IFERROR(VLOOKUP(Abfalldokumentation!$O77,Artikel!A:C,3,FALSE),Abfalldokumentation!$O77)</f>
        <v>VOS Räucher Natur Natri</v>
      </c>
      <c r="F77" s="103" t="str">
        <f>VLOOKUP(T77,'Liste Gründe'!A:D,2,FALSE)</f>
        <v>Rest</v>
      </c>
      <c r="G77" s="103" t="str">
        <f>IF(ISBLANK(V77),VLOOKUP(Abfalldokumentation!$P77,'Liste Gründe'!A:D,3,FALSE),V77)</f>
        <v>geschälte Rinde</v>
      </c>
      <c r="H77" s="103" t="str">
        <f>IF(ISBLANK(Abfalldokumentation!$W77),"-",Abfalldokumentation!$W77)</f>
        <v>keine Verwendung möglich</v>
      </c>
      <c r="I77" s="114">
        <f t="shared" si="8"/>
        <v>34</v>
      </c>
      <c r="J77" s="103" t="str">
        <f t="shared" si="9"/>
        <v>Produkte</v>
      </c>
      <c r="K77" s="103" t="str">
        <f t="shared" si="10"/>
        <v>BUs</v>
      </c>
      <c r="L77" s="103" t="str">
        <f t="shared" si="11"/>
        <v>Symptome</v>
      </c>
      <c r="M77" s="114">
        <f>IFERROR(VLOOKUP(Abfalldokumentation!$O77,Kennzahlen!S:U,3,FALSE)*Abfalldokumentation!$B77,"0")</f>
        <v>23</v>
      </c>
      <c r="N77" s="103" t="str">
        <f>IF(ISBLANK(Q77),VLOOKUP(Abfalldokumentation!$O77,'Linien - BU'!R:S,2,FALSE),Q77)</f>
        <v>RWV</v>
      </c>
      <c r="O77" s="67">
        <f t="shared" si="12"/>
        <v>29500498</v>
      </c>
      <c r="P77" s="67">
        <f t="shared" si="13"/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AA77" s="2"/>
      <c r="AB77" s="2"/>
      <c r="AC77" s="2"/>
    </row>
    <row r="78" spans="1:29" ht="30" customHeight="1" x14ac:dyDescent="0.25">
      <c r="A78" s="104" t="str">
        <f>VLOOKUP(N78,'Linien - BU'!A:B,2,FALSE)</f>
        <v>BU3</v>
      </c>
      <c r="B78" s="115">
        <f t="shared" si="7"/>
        <v>1.2</v>
      </c>
      <c r="C78" s="96">
        <f>Abfalldokumentation!$U78</f>
        <v>44433</v>
      </c>
      <c r="D78" s="90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105" t="str">
        <f>IFERROR(VLOOKUP(Abfalldokumentation!$O78,Artikel!A:C,3,FALSE),Abfalldokumentation!$O78)</f>
        <v>VOS Räucher Natur Natri</v>
      </c>
      <c r="F78" s="105" t="str">
        <f>VLOOKUP(T78,'Liste Gründe'!A:D,2,FALSE)</f>
        <v>Linienbezogen</v>
      </c>
      <c r="G78" s="105" t="str">
        <f>IF(ISBLANK(V78),VLOOKUP(Abfalldokumentation!$P78,'Liste Gründe'!A:D,3,FALSE),V78)</f>
        <v>Maschinenabfall</v>
      </c>
      <c r="H78" s="105" t="str">
        <f>IF(ISBLANK(Abfalldokumentation!$W78),"-",Abfalldokumentation!$W78)</f>
        <v>nicht eindeutig</v>
      </c>
      <c r="I78" s="115">
        <f t="shared" si="8"/>
        <v>34</v>
      </c>
      <c r="J78" s="105" t="str">
        <f t="shared" si="9"/>
        <v>Produkte</v>
      </c>
      <c r="K78" s="105" t="str">
        <f t="shared" si="10"/>
        <v>BUs</v>
      </c>
      <c r="L78" s="105" t="str">
        <f t="shared" si="11"/>
        <v>Symptome</v>
      </c>
      <c r="M78" s="115">
        <f>IFERROR(VLOOKUP(Abfalldokumentation!$O78,Kennzahlen!S:U,3,FALSE)*Abfalldokumentation!$B78,"0")</f>
        <v>0.6</v>
      </c>
      <c r="N78" s="105" t="str">
        <f>IF(ISBLANK(Q78),VLOOKUP(Abfalldokumentation!$O78,'Linien - BU'!R:S,2,FALSE),Q78)</f>
        <v>WVP</v>
      </c>
      <c r="O78" s="67">
        <f t="shared" si="12"/>
        <v>29500498</v>
      </c>
      <c r="P78" s="67">
        <f t="shared" si="13"/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AA78" s="2"/>
      <c r="AB78" s="2"/>
      <c r="AC78" s="2"/>
    </row>
    <row r="79" spans="1:29" ht="30" customHeight="1" x14ac:dyDescent="0.25">
      <c r="A79" s="102" t="str">
        <f>VLOOKUP(N79,'Linien - BU'!A:B,2,FALSE)</f>
        <v>BU3</v>
      </c>
      <c r="B79" s="114">
        <f t="shared" si="7"/>
        <v>30</v>
      </c>
      <c r="C79" s="95">
        <f>Abfalldokumentation!$U79</f>
        <v>44433</v>
      </c>
      <c r="D79" s="90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103" t="str">
        <f>IFERROR(VLOOKUP(Abfalldokumentation!$O79,Artikel!A:C,3,FALSE),Abfalldokumentation!$O79)</f>
        <v>VOS RW-NUSS OGT</v>
      </c>
      <c r="F79" s="103" t="str">
        <f>VLOOKUP(T79,'Liste Gründe'!A:D,2,FALSE)</f>
        <v>Schimmel</v>
      </c>
      <c r="G79" s="103" t="str">
        <f>IF(ISBLANK(V79),VLOOKUP(Abfalldokumentation!$P79,'Liste Gründe'!A:D,3,FALSE),V79)</f>
        <v>Rest</v>
      </c>
      <c r="H79" s="103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114">
        <f t="shared" si="8"/>
        <v>34</v>
      </c>
      <c r="J79" s="103" t="str">
        <f t="shared" si="9"/>
        <v>Produkte</v>
      </c>
      <c r="K79" s="103" t="str">
        <f t="shared" si="10"/>
        <v>BUs</v>
      </c>
      <c r="L79" s="103" t="str">
        <f t="shared" si="11"/>
        <v>Symptome</v>
      </c>
      <c r="M79" s="114">
        <f>IFERROR(VLOOKUP(Abfalldokumentation!$O79,Kennzahlen!S:U,3,FALSE)*Abfalldokumentation!$B79,"0")</f>
        <v>15</v>
      </c>
      <c r="N79" s="103" t="str">
        <f>IF(ISBLANK(Q79),VLOOKUP(Abfalldokumentation!$O79,'Linien - BU'!R:S,2,FALSE),Q79)</f>
        <v>L16</v>
      </c>
      <c r="O79" s="67">
        <f t="shared" si="12"/>
        <v>29500861</v>
      </c>
      <c r="P79" s="67">
        <f t="shared" si="13"/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AA79" s="2"/>
      <c r="AB79" s="2"/>
      <c r="AC79" s="2"/>
    </row>
    <row r="80" spans="1:29" ht="30" customHeight="1" x14ac:dyDescent="0.25">
      <c r="A80" s="104" t="str">
        <f>VLOOKUP(N80,'Linien - BU'!A:B,2,FALSE)</f>
        <v>BU1</v>
      </c>
      <c r="B80" s="115">
        <f t="shared" si="7"/>
        <v>44</v>
      </c>
      <c r="C80" s="96">
        <f>Abfalldokumentation!$U80</f>
        <v>44433</v>
      </c>
      <c r="D80" s="90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105" t="str">
        <f>IFERROR(VLOOKUP(Abfalldokumentation!$O80,Artikel!A:C,3,FALSE),Abfalldokumentation!$O80)</f>
        <v>VOS-ABS ENTSORGUNG</v>
      </c>
      <c r="F80" s="105" t="str">
        <f>VLOOKUP(T80,'Liste Gründe'!A:D,2,FALSE)</f>
        <v>Rest</v>
      </c>
      <c r="G80" s="105" t="str">
        <f>IF(ISBLANK(V80),VLOOKUP(Abfalldokumentation!$P80,'Liste Gründe'!A:D,3,FALSE),V80)</f>
        <v>geschälte Rinde</v>
      </c>
      <c r="H80" s="105" t="str">
        <f>IF(ISBLANK(Abfalldokumentation!$W80),"-",Abfalldokumentation!$W80)</f>
        <v>keine Verwendung möglich</v>
      </c>
      <c r="I80" s="115">
        <f t="shared" si="8"/>
        <v>34</v>
      </c>
      <c r="J80" s="105" t="str">
        <f t="shared" si="9"/>
        <v>Produkte</v>
      </c>
      <c r="K80" s="105" t="str">
        <f t="shared" si="10"/>
        <v>BUs</v>
      </c>
      <c r="L80" s="105" t="str">
        <f t="shared" si="11"/>
        <v>Symptome</v>
      </c>
      <c r="M80" s="115">
        <f>IFERROR(VLOOKUP(Abfalldokumentation!$O80,Kennzahlen!S:U,3,FALSE)*Abfalldokumentation!$B80,"0")</f>
        <v>0.44</v>
      </c>
      <c r="N80" s="105" t="str">
        <f>IF(ISBLANK(Q80),VLOOKUP(Abfalldokumentation!$O80,'Linien - BU'!R:S,2,FALSE),Q80)</f>
        <v>RWV</v>
      </c>
      <c r="O80" s="67">
        <f t="shared" si="12"/>
        <v>29500917</v>
      </c>
      <c r="P80" s="67">
        <f t="shared" si="13"/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AA80" s="2"/>
      <c r="AB80" s="2"/>
      <c r="AC80" s="2"/>
    </row>
    <row r="81" spans="1:29" ht="30" customHeight="1" x14ac:dyDescent="0.25">
      <c r="A81" s="102" t="str">
        <f>VLOOKUP(N81,'Linien - BU'!A:B,2,FALSE)</f>
        <v>BU1</v>
      </c>
      <c r="B81" s="114">
        <f t="shared" si="7"/>
        <v>131.6</v>
      </c>
      <c r="C81" s="95">
        <f>Abfalldokumentation!$U81</f>
        <v>44433</v>
      </c>
      <c r="D81" s="90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103" t="str">
        <f>IFERROR(VLOOKUP(Abfalldokumentation!$O81,Artikel!A:C,3,FALSE),Abfalldokumentation!$O81)</f>
        <v>Würste 6700g Räucher na</v>
      </c>
      <c r="F81" s="103" t="str">
        <f>VLOOKUP(T81,'Liste Gründe'!A:D,2,FALSE)</f>
        <v>Linienbezogen</v>
      </c>
      <c r="G81" s="103" t="str">
        <f>IF(ISBLANK(V81),VLOOKUP(Abfalldokumentation!$P81,'Liste Gründe'!A:D,3,FALSE),V81)</f>
        <v>Bodenabfall Abfüllung</v>
      </c>
      <c r="H81" s="103" t="str">
        <f>IF(ISBLANK(Abfalldokumentation!$W81),"-",Abfalldokumentation!$W81)</f>
        <v>Darm geplatzt</v>
      </c>
      <c r="I81" s="114">
        <f t="shared" si="8"/>
        <v>34</v>
      </c>
      <c r="J81" s="103" t="str">
        <f t="shared" si="9"/>
        <v>Produkte</v>
      </c>
      <c r="K81" s="103" t="str">
        <f t="shared" si="10"/>
        <v>BUs</v>
      </c>
      <c r="L81" s="103" t="str">
        <f t="shared" si="11"/>
        <v>Symptome</v>
      </c>
      <c r="M81" s="114" t="str">
        <f>IFERROR(VLOOKUP(Abfalldokumentation!$O81,Kennzahlen!S:U,3,FALSE)*Abfalldokumentation!$B81,"0")</f>
        <v>0</v>
      </c>
      <c r="N81" s="103" t="str">
        <f>IF(ISBLANK(Q81),VLOOKUP(Abfalldokumentation!$O81,'Linien - BU'!R:S,2,FALSE),Q81)</f>
        <v>Abfüllung</v>
      </c>
      <c r="O81" s="67">
        <f t="shared" si="12"/>
        <v>31000084</v>
      </c>
      <c r="P81" s="67">
        <f t="shared" si="13"/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AA81" s="2"/>
      <c r="AB81" s="2"/>
      <c r="AC81" s="2"/>
    </row>
    <row r="82" spans="1:29" ht="30" customHeight="1" x14ac:dyDescent="0.25">
      <c r="A82" s="104" t="str">
        <f>VLOOKUP(N82,'Linien - BU'!A:B,2,FALSE)</f>
        <v>BU3</v>
      </c>
      <c r="B82" s="115">
        <f t="shared" si="7"/>
        <v>450</v>
      </c>
      <c r="C82" s="96">
        <f>Abfalldokumentation!$U82</f>
        <v>44433</v>
      </c>
      <c r="D82" s="90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105" t="str">
        <f>IFERROR(VLOOKUP(Abfalldokumentation!$O82,Artikel!A:C,3,FALSE),Abfalldokumentation!$O82)</f>
        <v>VOS VEG-SCH-WÜRZIG-VAKU</v>
      </c>
      <c r="F82" s="105" t="str">
        <f>VLOOKUP(T82,'Liste Gründe'!A:D,2,FALSE)</f>
        <v>Rest</v>
      </c>
      <c r="G82" s="105" t="str">
        <f>IF(ISBLANK(V82),VLOOKUP(Abfalldokumentation!$P82,'Liste Gründe'!A:D,3,FALSE),V82)</f>
        <v>Fremdkörper</v>
      </c>
      <c r="H82" s="105" t="str">
        <f>IF(ISBLANK(Abfalldokumentation!$W82),"-",Abfalldokumentation!$W82)</f>
        <v>Schmutz</v>
      </c>
      <c r="I82" s="115">
        <f t="shared" si="8"/>
        <v>34</v>
      </c>
      <c r="J82" s="105" t="str">
        <f t="shared" si="9"/>
        <v>Produkte</v>
      </c>
      <c r="K82" s="105" t="str">
        <f t="shared" si="10"/>
        <v>BUs</v>
      </c>
      <c r="L82" s="105" t="str">
        <f t="shared" si="11"/>
        <v>Symptome</v>
      </c>
      <c r="M82" s="115">
        <f>IFERROR(VLOOKUP(Abfalldokumentation!$O82,Kennzahlen!S:U,3,FALSE)*Abfalldokumentation!$B82,"0")</f>
        <v>231.3</v>
      </c>
      <c r="N82" s="105" t="str">
        <f>IF(ISBLANK(Q82),VLOOKUP(Abfalldokumentation!$O82,'Linien - BU'!R:S,2,FALSE),Q82)</f>
        <v>L1</v>
      </c>
      <c r="O82" s="67">
        <f t="shared" si="12"/>
        <v>49900002</v>
      </c>
      <c r="P82" s="67">
        <f t="shared" si="13"/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AA82" s="2"/>
      <c r="AB82" s="2"/>
      <c r="AC82" s="2"/>
    </row>
    <row r="83" spans="1:29" ht="30" customHeight="1" x14ac:dyDescent="0.25">
      <c r="A83" s="102" t="str">
        <f>VLOOKUP(N83,'Linien - BU'!A:B,2,FALSE)</f>
        <v>BU3</v>
      </c>
      <c r="B83" s="114">
        <f t="shared" si="7"/>
        <v>11</v>
      </c>
      <c r="C83" s="95">
        <f>Abfalldokumentation!$U83</f>
        <v>44433</v>
      </c>
      <c r="D83" s="90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103" t="str">
        <f>IFERROR(VLOOKUP(Abfalldokumentation!$O83,Artikel!A:C,3,FALSE),Abfalldokumentation!$O83)</f>
        <v>VOS VEG-SCH-WÜRZIG-VAKU</v>
      </c>
      <c r="F83" s="103" t="str">
        <f>VLOOKUP(T83,'Liste Gründe'!A:D,2,FALSE)</f>
        <v>Rest</v>
      </c>
      <c r="G83" s="103" t="str">
        <f>IF(ISBLANK(V83),VLOOKUP(Abfalldokumentation!$P83,'Liste Gründe'!A:D,3,FALSE),V83)</f>
        <v>Fremdkörper</v>
      </c>
      <c r="H83" s="103" t="str">
        <f>IF(ISBLANK(Abfalldokumentation!$W83),"-",Abfalldokumentation!$W83)</f>
        <v>Schmutz</v>
      </c>
      <c r="I83" s="114">
        <f t="shared" si="8"/>
        <v>34</v>
      </c>
      <c r="J83" s="103" t="str">
        <f t="shared" si="9"/>
        <v>Produkte</v>
      </c>
      <c r="K83" s="103" t="str">
        <f t="shared" si="10"/>
        <v>BUs</v>
      </c>
      <c r="L83" s="103" t="str">
        <f t="shared" si="11"/>
        <v>Symptome</v>
      </c>
      <c r="M83" s="114">
        <f>IFERROR(VLOOKUP(Abfalldokumentation!$O83,Kennzahlen!S:U,3,FALSE)*Abfalldokumentation!$B83,"0")</f>
        <v>5.6539999999999999</v>
      </c>
      <c r="N83" s="103" t="str">
        <f>IF(ISBLANK(Q83),VLOOKUP(Abfalldokumentation!$O83,'Linien - BU'!R:S,2,FALSE),Q83)</f>
        <v>L1</v>
      </c>
      <c r="O83" s="67">
        <f t="shared" si="12"/>
        <v>49900002</v>
      </c>
      <c r="P83" s="67">
        <f t="shared" si="13"/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AA83" s="2"/>
      <c r="AB83" s="2"/>
      <c r="AC83" s="2"/>
    </row>
    <row r="84" spans="1:29" ht="30" customHeight="1" x14ac:dyDescent="0.25">
      <c r="A84" s="104" t="str">
        <f>VLOOKUP(N84,'Linien - BU'!A:B,2,FALSE)</f>
        <v>Verkauf</v>
      </c>
      <c r="B84" s="115">
        <f t="shared" si="7"/>
        <v>220</v>
      </c>
      <c r="C84" s="96">
        <f>Abfalldokumentation!$U84</f>
        <v>44433</v>
      </c>
      <c r="D84" s="90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105" t="str">
        <f>IFERROR(VLOOKUP(Abfalldokumentation!$O84,Artikel!A:C,3,FALSE),Abfalldokumentation!$O84)</f>
        <v>Div. Zipfel, Endstücke</v>
      </c>
      <c r="F84" s="105" t="str">
        <f>VLOOKUP(T84,'Liste Gründe'!A:D,2,FALSE)</f>
        <v>Schimmel</v>
      </c>
      <c r="G84" s="105" t="str">
        <f>IF(ISBLANK(V84),VLOOKUP(Abfalldokumentation!$P84,'Liste Gründe'!A:D,3,FALSE),V84)</f>
        <v>keinen Abnehmer/kein Schälpersonal</v>
      </c>
      <c r="H84" s="105" t="str">
        <f>IF(ISBLANK(Abfalldokumentation!$W84),"-",Abfalldokumentation!$W84)</f>
        <v>keinen Abnehmer/Schälen</v>
      </c>
      <c r="I84" s="115">
        <f t="shared" si="8"/>
        <v>34</v>
      </c>
      <c r="J84" s="105" t="str">
        <f t="shared" si="9"/>
        <v>Produkte</v>
      </c>
      <c r="K84" s="105" t="str">
        <f t="shared" si="10"/>
        <v>BUs</v>
      </c>
      <c r="L84" s="105" t="str">
        <f t="shared" si="11"/>
        <v>Symptome</v>
      </c>
      <c r="M84" s="115" t="str">
        <f>IFERROR(VLOOKUP(Abfalldokumentation!$O84,Kennzahlen!S:U,3,FALSE)*Abfalldokumentation!$B84,"0")</f>
        <v>0</v>
      </c>
      <c r="N84" s="105" t="str">
        <f>IF(ISBLANK(Q84),VLOOKUP(Abfalldokumentation!$O84,'Linien - BU'!R:S,2,FALSE),Q84)</f>
        <v>Verkauf</v>
      </c>
      <c r="O84" s="67" t="str">
        <f t="shared" si="12"/>
        <v>Div. Zipfel, Endstücke</v>
      </c>
      <c r="P84" s="67">
        <f t="shared" si="13"/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AA84" s="2"/>
      <c r="AB84" s="2"/>
      <c r="AC84" s="2"/>
    </row>
    <row r="85" spans="1:29" ht="30" customHeight="1" x14ac:dyDescent="0.25">
      <c r="A85" s="102" t="str">
        <f>VLOOKUP(N85,'Linien - BU'!A:B,2,FALSE)</f>
        <v>Verkauf</v>
      </c>
      <c r="B85" s="114">
        <f t="shared" si="7"/>
        <v>30</v>
      </c>
      <c r="C85" s="95">
        <f>Abfalldokumentation!$U85</f>
        <v>44433</v>
      </c>
      <c r="D85" s="90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103" t="str">
        <f>IFERROR(VLOOKUP(Abfalldokumentation!$O85,Artikel!A:C,3,FALSE),Abfalldokumentation!$O85)</f>
        <v>Div. Zipfel, Endstücke</v>
      </c>
      <c r="F85" s="103" t="str">
        <f>VLOOKUP(T85,'Liste Gründe'!A:D,2,FALSE)</f>
        <v>Schimmel</v>
      </c>
      <c r="G85" s="103" t="str">
        <f>IF(ISBLANK(V85),VLOOKUP(Abfalldokumentation!$P85,'Liste Gründe'!A:D,3,FALSE),V85)</f>
        <v>keinen Abnehmer/kein Schälpersonal</v>
      </c>
      <c r="H85" s="103" t="str">
        <f>IF(ISBLANK(Abfalldokumentation!$W85),"-",Abfalldokumentation!$W85)</f>
        <v>keinen Abnehmer/Schälen</v>
      </c>
      <c r="I85" s="114">
        <f t="shared" si="8"/>
        <v>34</v>
      </c>
      <c r="J85" s="103" t="str">
        <f t="shared" si="9"/>
        <v>Produkte</v>
      </c>
      <c r="K85" s="103" t="str">
        <f t="shared" si="10"/>
        <v>BUs</v>
      </c>
      <c r="L85" s="103" t="str">
        <f t="shared" si="11"/>
        <v>Symptome</v>
      </c>
      <c r="M85" s="114" t="str">
        <f>IFERROR(VLOOKUP(Abfalldokumentation!$O85,Kennzahlen!S:U,3,FALSE)*Abfalldokumentation!$B85,"0")</f>
        <v>0</v>
      </c>
      <c r="N85" s="103" t="str">
        <f>IF(ISBLANK(Q85),VLOOKUP(Abfalldokumentation!$O85,'Linien - BU'!R:S,2,FALSE),Q85)</f>
        <v>Verkauf</v>
      </c>
      <c r="O85" s="67" t="str">
        <f t="shared" si="12"/>
        <v>Div. Zipfel, Endstücke</v>
      </c>
      <c r="P85" s="67">
        <f t="shared" si="13"/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AA85" s="2"/>
      <c r="AB85" s="2"/>
      <c r="AC85" s="2"/>
    </row>
    <row r="86" spans="1:29" ht="30" customHeight="1" x14ac:dyDescent="0.25">
      <c r="A86" s="104" t="str">
        <f>VLOOKUP(N86,'Linien - BU'!A:B,2,FALSE)</f>
        <v>Verkauf</v>
      </c>
      <c r="B86" s="115">
        <f t="shared" si="7"/>
        <v>85.2</v>
      </c>
      <c r="C86" s="96">
        <f>Abfalldokumentation!$U86</f>
        <v>44433</v>
      </c>
      <c r="D86" s="90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105" t="str">
        <f>IFERROR(VLOOKUP(Abfalldokumentation!$O86,Artikel!A:C,3,FALSE),Abfalldokumentation!$O86)</f>
        <v>Div. Zipfel, Endstücke</v>
      </c>
      <c r="F86" s="105" t="str">
        <f>VLOOKUP(T86,'Liste Gründe'!A:D,2,FALSE)</f>
        <v>Schimmel</v>
      </c>
      <c r="G86" s="105" t="str">
        <f>IF(ISBLANK(V86),VLOOKUP(Abfalldokumentation!$P86,'Liste Gründe'!A:D,3,FALSE),V86)</f>
        <v>keinen Abnehmer/kein Schälpersonal</v>
      </c>
      <c r="H86" s="105" t="str">
        <f>IF(ISBLANK(Abfalldokumentation!$W86),"-",Abfalldokumentation!$W86)</f>
        <v>keinen Abnehmer/Schälen</v>
      </c>
      <c r="I86" s="115">
        <f t="shared" si="8"/>
        <v>34</v>
      </c>
      <c r="J86" s="105" t="str">
        <f t="shared" si="9"/>
        <v>Produkte</v>
      </c>
      <c r="K86" s="105" t="str">
        <f t="shared" si="10"/>
        <v>BUs</v>
      </c>
      <c r="L86" s="105" t="str">
        <f t="shared" si="11"/>
        <v>Symptome</v>
      </c>
      <c r="M86" s="115" t="str">
        <f>IFERROR(VLOOKUP(Abfalldokumentation!$O86,Kennzahlen!S:U,3,FALSE)*Abfalldokumentation!$B86,"0")</f>
        <v>0</v>
      </c>
      <c r="N86" s="105" t="str">
        <f>IF(ISBLANK(Q86),VLOOKUP(Abfalldokumentation!$O86,'Linien - BU'!R:S,2,FALSE),Q86)</f>
        <v>Verkauf</v>
      </c>
      <c r="O86" s="67" t="str">
        <f t="shared" si="12"/>
        <v>Div. Zipfel, Endstücke</v>
      </c>
      <c r="P86" s="67">
        <f t="shared" si="13"/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AA86" s="2"/>
      <c r="AB86" s="2"/>
      <c r="AC86" s="2"/>
    </row>
    <row r="87" spans="1:29" ht="30" customHeight="1" x14ac:dyDescent="0.25">
      <c r="A87" s="102" t="str">
        <f>VLOOKUP(N87,'Linien - BU'!A:B,2,FALSE)</f>
        <v>Verkauf</v>
      </c>
      <c r="B87" s="114">
        <f t="shared" si="7"/>
        <v>140</v>
      </c>
      <c r="C87" s="95">
        <f>Abfalldokumentation!$U87</f>
        <v>44433</v>
      </c>
      <c r="D87" s="90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103" t="str">
        <f>IFERROR(VLOOKUP(Abfalldokumentation!$O87,Artikel!A:C,3,FALSE),Abfalldokumentation!$O87)</f>
        <v>Div. Zipfel, Endstücke</v>
      </c>
      <c r="F87" s="103" t="str">
        <f>VLOOKUP(T87,'Liste Gründe'!A:D,2,FALSE)</f>
        <v>Schimmel</v>
      </c>
      <c r="G87" s="103" t="str">
        <f>IF(ISBLANK(V87),VLOOKUP(Abfalldokumentation!$P87,'Liste Gründe'!A:D,3,FALSE),V87)</f>
        <v>keinen Abnehmer/kein Schälpersonal</v>
      </c>
      <c r="H87" s="103" t="str">
        <f>IF(ISBLANK(Abfalldokumentation!$W87),"-",Abfalldokumentation!$W87)</f>
        <v>keinen Abnehmer/Schälen</v>
      </c>
      <c r="I87" s="114">
        <f t="shared" si="8"/>
        <v>34</v>
      </c>
      <c r="J87" s="103" t="str">
        <f t="shared" si="9"/>
        <v>Produkte</v>
      </c>
      <c r="K87" s="103" t="str">
        <f t="shared" si="10"/>
        <v>BUs</v>
      </c>
      <c r="L87" s="103" t="str">
        <f t="shared" si="11"/>
        <v>Symptome</v>
      </c>
      <c r="M87" s="114" t="str">
        <f>IFERROR(VLOOKUP(Abfalldokumentation!$O87,Kennzahlen!S:U,3,FALSE)*Abfalldokumentation!$B87,"0")</f>
        <v>0</v>
      </c>
      <c r="N87" s="103" t="str">
        <f>IF(ISBLANK(Q87),VLOOKUP(Abfalldokumentation!$O87,'Linien - BU'!R:S,2,FALSE),Q87)</f>
        <v>Verkauf</v>
      </c>
      <c r="O87" s="67" t="str">
        <f t="shared" si="12"/>
        <v>Div. Zipfel, Endstücke</v>
      </c>
      <c r="P87" s="67">
        <f t="shared" si="13"/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AA87" s="2"/>
      <c r="AB87" s="2"/>
      <c r="AC87" s="2"/>
    </row>
    <row r="88" spans="1:29" ht="30" customHeight="1" x14ac:dyDescent="0.25">
      <c r="A88" s="104" t="str">
        <f>VLOOKUP(N88,'Linien - BU'!A:B,2,FALSE)</f>
        <v>Verkauf</v>
      </c>
      <c r="B88" s="115">
        <f t="shared" si="7"/>
        <v>250</v>
      </c>
      <c r="C88" s="96">
        <f>Abfalldokumentation!$U88</f>
        <v>44433</v>
      </c>
      <c r="D88" s="90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105" t="str">
        <f>IFERROR(VLOOKUP(Abfalldokumentation!$O88,Artikel!A:C,3,FALSE),Abfalldokumentation!$O88)</f>
        <v>Div. Zipfel, Endstücke</v>
      </c>
      <c r="F88" s="105" t="str">
        <f>VLOOKUP(T88,'Liste Gründe'!A:D,2,FALSE)</f>
        <v>Schimmel</v>
      </c>
      <c r="G88" s="105" t="str">
        <f>IF(ISBLANK(V88),VLOOKUP(Abfalldokumentation!$P88,'Liste Gründe'!A:D,3,FALSE),V88)</f>
        <v>keinen Abnehmer/kein Schälpersonal</v>
      </c>
      <c r="H88" s="105" t="str">
        <f>IF(ISBLANK(Abfalldokumentation!$W88),"-",Abfalldokumentation!$W88)</f>
        <v>keinen Abnehmer/Schälen</v>
      </c>
      <c r="I88" s="115">
        <f t="shared" si="8"/>
        <v>34</v>
      </c>
      <c r="J88" s="105" t="str">
        <f t="shared" si="9"/>
        <v>Produkte</v>
      </c>
      <c r="K88" s="105" t="str">
        <f t="shared" si="10"/>
        <v>BUs</v>
      </c>
      <c r="L88" s="105" t="str">
        <f t="shared" si="11"/>
        <v>Symptome</v>
      </c>
      <c r="M88" s="115" t="str">
        <f>IFERROR(VLOOKUP(Abfalldokumentation!$O88,Kennzahlen!S:U,3,FALSE)*Abfalldokumentation!$B88,"0")</f>
        <v>0</v>
      </c>
      <c r="N88" s="105" t="str">
        <f>IF(ISBLANK(Q88),VLOOKUP(Abfalldokumentation!$O88,'Linien - BU'!R:S,2,FALSE),Q88)</f>
        <v>Verkauf</v>
      </c>
      <c r="O88" s="67" t="str">
        <f t="shared" si="12"/>
        <v>Div. Zipfel, Endstücke</v>
      </c>
      <c r="P88" s="67">
        <f t="shared" si="13"/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AA88" s="2"/>
      <c r="AB88" s="2"/>
      <c r="AC88" s="2"/>
    </row>
    <row r="89" spans="1:29" ht="30" customHeight="1" x14ac:dyDescent="0.25">
      <c r="A89" s="102" t="str">
        <f>VLOOKUP(N89,'Linien - BU'!A:B,2,FALSE)</f>
        <v>BU1</v>
      </c>
      <c r="B89" s="114">
        <f t="shared" si="7"/>
        <v>30</v>
      </c>
      <c r="C89" s="95">
        <f>Abfalldokumentation!$U89</f>
        <v>44433</v>
      </c>
      <c r="D89" s="90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103" t="str">
        <f>IFERROR(VLOOKUP(Abfalldokumentation!$O89,Artikel!A:C,3,FALSE),Abfalldokumentation!$O89)</f>
        <v>Diverses</v>
      </c>
      <c r="F89" s="103" t="str">
        <f>VLOOKUP(T89,'Liste Gründe'!A:D,2,FALSE)</f>
        <v>Linienbezogen</v>
      </c>
      <c r="G89" s="103" t="str">
        <f>IF(ISBLANK(V89),VLOOKUP(Abfalldokumentation!$P89,'Liste Gründe'!A:D,3,FALSE),V89)</f>
        <v>Maschinenabfall</v>
      </c>
      <c r="H89" s="103" t="str">
        <f>IF(ISBLANK(Abfalldokumentation!$W89),"-",Abfalldokumentation!$W89)</f>
        <v>-</v>
      </c>
      <c r="I89" s="114">
        <f t="shared" si="8"/>
        <v>34</v>
      </c>
      <c r="J89" s="103" t="str">
        <f t="shared" si="9"/>
        <v>Produkte</v>
      </c>
      <c r="K89" s="103" t="str">
        <f t="shared" si="10"/>
        <v>BUs</v>
      </c>
      <c r="L89" s="103" t="str">
        <f t="shared" si="11"/>
        <v>Symptome</v>
      </c>
      <c r="M89" s="114" t="str">
        <f>IFERROR(VLOOKUP(Abfalldokumentation!$O89,Kennzahlen!S:U,3,FALSE)*Abfalldokumentation!$B89,"0")</f>
        <v>0</v>
      </c>
      <c r="N89" s="103" t="str">
        <f>IF(ISBLANK(Q89),VLOOKUP(Abfalldokumentation!$O89,'Linien - BU'!R:S,2,FALSE),Q89)</f>
        <v>Strudelline</v>
      </c>
      <c r="O89" s="67" t="str">
        <f t="shared" si="12"/>
        <v>Diverses</v>
      </c>
      <c r="P89" s="67">
        <f t="shared" si="13"/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AA89" s="2"/>
      <c r="AB89" s="2"/>
      <c r="AC89" s="2"/>
    </row>
    <row r="90" spans="1:29" ht="30" customHeight="1" x14ac:dyDescent="0.25">
      <c r="A90" s="104" t="str">
        <f>VLOOKUP(N90,'Linien - BU'!A:B,2,FALSE)</f>
        <v>BU1</v>
      </c>
      <c r="B90" s="115">
        <f t="shared" si="7"/>
        <v>320</v>
      </c>
      <c r="C90" s="96">
        <f>Abfalldokumentation!$U90</f>
        <v>44433</v>
      </c>
      <c r="D90" s="90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105" t="str">
        <f>IFERROR(VLOOKUP(Abfalldokumentation!$O90,Artikel!A:C,3,FALSE),Abfalldokumentation!$O90)</f>
        <v>Diverses aus Abfüllung</v>
      </c>
      <c r="F90" s="105" t="str">
        <f>VLOOKUP(T90,'Liste Gründe'!A:D,2,FALSE)</f>
        <v>Linienbezogen</v>
      </c>
      <c r="G90" s="105" t="str">
        <f>IF(ISBLANK(V90),VLOOKUP(Abfalldokumentation!$P90,'Liste Gründe'!A:D,3,FALSE),V90)</f>
        <v>Maschinenabfall</v>
      </c>
      <c r="H90" s="105" t="str">
        <f>IF(ISBLANK(Abfalldokumentation!$W90),"-",Abfalldokumentation!$W90)</f>
        <v>-</v>
      </c>
      <c r="I90" s="115">
        <f t="shared" si="8"/>
        <v>34</v>
      </c>
      <c r="J90" s="105" t="str">
        <f t="shared" si="9"/>
        <v>Produkte</v>
      </c>
      <c r="K90" s="105" t="str">
        <f t="shared" si="10"/>
        <v>BUs</v>
      </c>
      <c r="L90" s="105" t="str">
        <f t="shared" si="11"/>
        <v>Symptome</v>
      </c>
      <c r="M90" s="115" t="str">
        <f>IFERROR(VLOOKUP(Abfalldokumentation!$O90,Kennzahlen!S:U,3,FALSE)*Abfalldokumentation!$B90,"0")</f>
        <v>0</v>
      </c>
      <c r="N90" s="105" t="str">
        <f>IF(ISBLANK(Q90),VLOOKUP(Abfalldokumentation!$O90,'Linien - BU'!R:S,2,FALSE),Q90)</f>
        <v>Abfüllung</v>
      </c>
      <c r="O90" s="67" t="str">
        <f t="shared" si="12"/>
        <v>Diverses aus Abfüllung</v>
      </c>
      <c r="P90" s="67">
        <f t="shared" si="13"/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AA90" s="2"/>
      <c r="AB90" s="2"/>
      <c r="AC90" s="2"/>
    </row>
    <row r="91" spans="1:29" ht="30" customHeight="1" x14ac:dyDescent="0.25">
      <c r="A91" s="102" t="str">
        <f>VLOOKUP(N91,'Linien - BU'!A:B,2,FALSE)</f>
        <v>BU1</v>
      </c>
      <c r="B91" s="114">
        <f t="shared" si="7"/>
        <v>146.4</v>
      </c>
      <c r="C91" s="95">
        <f>Abfalldokumentation!$U91</f>
        <v>44433</v>
      </c>
      <c r="D91" s="90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103" t="str">
        <f>IFERROR(VLOOKUP(Abfalldokumentation!$O91,Artikel!A:C,3,FALSE),Abfalldokumentation!$O91)</f>
        <v>Diverses aus Abfüllung</v>
      </c>
      <c r="F91" s="103" t="str">
        <f>VLOOKUP(T91,'Liste Gründe'!A:D,2,FALSE)</f>
        <v>Linienbezogen</v>
      </c>
      <c r="G91" s="103" t="str">
        <f>IF(ISBLANK(V91),VLOOKUP(Abfalldokumentation!$P91,'Liste Gründe'!A:D,3,FALSE),V91)</f>
        <v>Reinigung</v>
      </c>
      <c r="H91" s="103" t="str">
        <f>IF(ISBLANK(Abfalldokumentation!$W91),"-",Abfalldokumentation!$W91)</f>
        <v>-</v>
      </c>
      <c r="I91" s="114">
        <f t="shared" si="8"/>
        <v>34</v>
      </c>
      <c r="J91" s="103" t="str">
        <f t="shared" si="9"/>
        <v>Produkte</v>
      </c>
      <c r="K91" s="103" t="str">
        <f t="shared" si="10"/>
        <v>BUs</v>
      </c>
      <c r="L91" s="103" t="str">
        <f t="shared" si="11"/>
        <v>Symptome</v>
      </c>
      <c r="M91" s="114" t="str">
        <f>IFERROR(VLOOKUP(Abfalldokumentation!$O91,Kennzahlen!S:U,3,FALSE)*Abfalldokumentation!$B91,"0")</f>
        <v>0</v>
      </c>
      <c r="N91" s="103" t="str">
        <f>IF(ISBLANK(Q91),VLOOKUP(Abfalldokumentation!$O91,'Linien - BU'!R:S,2,FALSE),Q91)</f>
        <v>Abfüllung</v>
      </c>
      <c r="O91" s="67" t="str">
        <f t="shared" si="12"/>
        <v>Diverses aus Abfüllung</v>
      </c>
      <c r="P91" s="67">
        <f t="shared" si="13"/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AA91" s="2"/>
      <c r="AB91" s="2"/>
      <c r="AC91" s="2"/>
    </row>
    <row r="92" spans="1:29" ht="30" customHeight="1" x14ac:dyDescent="0.25">
      <c r="A92" s="104" t="str">
        <f>VLOOKUP(N92,'Linien - BU'!A:B,2,FALSE)</f>
        <v>BU1</v>
      </c>
      <c r="B92" s="115">
        <f t="shared" si="7"/>
        <v>10</v>
      </c>
      <c r="C92" s="96">
        <f>Abfalldokumentation!$U92</f>
        <v>44433</v>
      </c>
      <c r="D92" s="90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105" t="str">
        <f>IFERROR(VLOOKUP(Abfalldokumentation!$O92,Artikel!A:C,3,FALSE),Abfalldokumentation!$O92)</f>
        <v>Diverses aus Schmelze</v>
      </c>
      <c r="F92" s="105" t="str">
        <f>VLOOKUP(T92,'Liste Gründe'!A:D,2,FALSE)</f>
        <v>Linienbezogen</v>
      </c>
      <c r="G92" s="105" t="str">
        <f>IF(ISBLANK(V92),VLOOKUP(Abfalldokumentation!$P92,'Liste Gründe'!A:D,3,FALSE),V92)</f>
        <v>Reinigung</v>
      </c>
      <c r="H92" s="105" t="str">
        <f>IF(ISBLANK(Abfalldokumentation!$W92),"-",Abfalldokumentation!$W92)</f>
        <v>-</v>
      </c>
      <c r="I92" s="115">
        <f t="shared" si="8"/>
        <v>34</v>
      </c>
      <c r="J92" s="105" t="str">
        <f t="shared" si="9"/>
        <v>Produkte</v>
      </c>
      <c r="K92" s="105" t="str">
        <f t="shared" si="10"/>
        <v>BUs</v>
      </c>
      <c r="L92" s="105" t="str">
        <f t="shared" si="11"/>
        <v>Symptome</v>
      </c>
      <c r="M92" s="115" t="str">
        <f>IFERROR(VLOOKUP(Abfalldokumentation!$O92,Kennzahlen!S:U,3,FALSE)*Abfalldokumentation!$B92,"0")</f>
        <v>0</v>
      </c>
      <c r="N92" s="105" t="str">
        <f>IF(ISBLANK(Q92),VLOOKUP(Abfalldokumentation!$O92,'Linien - BU'!R:S,2,FALSE),Q92)</f>
        <v>Schmelze</v>
      </c>
      <c r="O92" s="67" t="str">
        <f t="shared" si="12"/>
        <v>Diverses aus Schmelze</v>
      </c>
      <c r="P92" s="67">
        <f t="shared" si="13"/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AA92" s="2"/>
      <c r="AB92" s="2"/>
      <c r="AC92" s="2"/>
    </row>
    <row r="93" spans="1:29" ht="30" customHeight="1" x14ac:dyDescent="0.25">
      <c r="A93" s="102" t="str">
        <f>VLOOKUP(N93,'Linien - BU'!A:B,2,FALSE)</f>
        <v>Rest</v>
      </c>
      <c r="B93" s="114">
        <f t="shared" si="7"/>
        <v>10</v>
      </c>
      <c r="C93" s="95">
        <f>Abfalldokumentation!$U93</f>
        <v>44433</v>
      </c>
      <c r="D93" s="90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103" t="str">
        <f>IFERROR(VLOOKUP(Abfalldokumentation!$O93,Artikel!A:C,3,FALSE),Abfalldokumentation!$O93)</f>
        <v>Diverses QM</v>
      </c>
      <c r="F93" s="103" t="str">
        <f>VLOOKUP(T93,'Liste Gründe'!A:D,2,FALSE)</f>
        <v>Qualitätssicherung</v>
      </c>
      <c r="G93" s="103" t="str">
        <f>IF(ISBLANK(V93),VLOOKUP(Abfalldokumentation!$P93,'Liste Gründe'!A:D,3,FALSE),V93)</f>
        <v>Sensorik</v>
      </c>
      <c r="H93" s="103" t="str">
        <f>IF(ISBLANK(Abfalldokumentation!$W93),"-",Abfalldokumentation!$W93)</f>
        <v>Sensorik</v>
      </c>
      <c r="I93" s="114">
        <f t="shared" si="8"/>
        <v>34</v>
      </c>
      <c r="J93" s="103" t="str">
        <f t="shared" si="9"/>
        <v>Produkte</v>
      </c>
      <c r="K93" s="103" t="str">
        <f t="shared" si="10"/>
        <v>BUs</v>
      </c>
      <c r="L93" s="103" t="str">
        <f t="shared" si="11"/>
        <v>Symptome</v>
      </c>
      <c r="M93" s="114" t="str">
        <f>IFERROR(VLOOKUP(Abfalldokumentation!$O93,Kennzahlen!S:U,3,FALSE)*Abfalldokumentation!$B93,"0")</f>
        <v>0</v>
      </c>
      <c r="N93" s="103" t="str">
        <f>IF(ISBLANK(Q93),VLOOKUP(Abfalldokumentation!$O93,'Linien - BU'!R:S,2,FALSE),Q93)</f>
        <v>QM</v>
      </c>
      <c r="O93" s="67" t="str">
        <f t="shared" si="12"/>
        <v>Diverses QM</v>
      </c>
      <c r="P93" s="67">
        <f t="shared" si="13"/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AA93" s="2"/>
      <c r="AB93" s="2"/>
      <c r="AC93" s="2"/>
    </row>
    <row r="94" spans="1:29" ht="30" customHeight="1" x14ac:dyDescent="0.25">
      <c r="A94" s="104" t="str">
        <f>VLOOKUP(N94,'Linien - BU'!A:B,2,FALSE)</f>
        <v>Rest</v>
      </c>
      <c r="B94" s="115">
        <f t="shared" si="7"/>
        <v>15</v>
      </c>
      <c r="C94" s="96">
        <f>Abfalldokumentation!$U94</f>
        <v>44433</v>
      </c>
      <c r="D94" s="90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105" t="str">
        <f>IFERROR(VLOOKUP(Abfalldokumentation!$O94,Artikel!A:C,3,FALSE),Abfalldokumentation!$O94)</f>
        <v>Diverses QM</v>
      </c>
      <c r="F94" s="105" t="str">
        <f>VLOOKUP(T94,'Liste Gründe'!A:D,2,FALSE)</f>
        <v>Qualitätssicherung</v>
      </c>
      <c r="G94" s="105" t="str">
        <f>IF(ISBLANK(V94),VLOOKUP(Abfalldokumentation!$P94,'Liste Gründe'!A:D,3,FALSE),V94)</f>
        <v>Sensorik</v>
      </c>
      <c r="H94" s="105" t="str">
        <f>IF(ISBLANK(Abfalldokumentation!$W94),"-",Abfalldokumentation!$W94)</f>
        <v>Sensorik</v>
      </c>
      <c r="I94" s="115">
        <f t="shared" si="8"/>
        <v>34</v>
      </c>
      <c r="J94" s="105" t="str">
        <f t="shared" si="9"/>
        <v>Produkte</v>
      </c>
      <c r="K94" s="105" t="str">
        <f t="shared" si="10"/>
        <v>BUs</v>
      </c>
      <c r="L94" s="105" t="str">
        <f t="shared" si="11"/>
        <v>Symptome</v>
      </c>
      <c r="M94" s="115" t="str">
        <f>IFERROR(VLOOKUP(Abfalldokumentation!$O94,Kennzahlen!S:U,3,FALSE)*Abfalldokumentation!$B94,"0")</f>
        <v>0</v>
      </c>
      <c r="N94" s="105" t="str">
        <f>IF(ISBLANK(Q94),VLOOKUP(Abfalldokumentation!$O94,'Linien - BU'!R:S,2,FALSE),Q94)</f>
        <v>QM</v>
      </c>
      <c r="O94" s="67" t="str">
        <f t="shared" si="12"/>
        <v>Diverses QM</v>
      </c>
      <c r="P94" s="67">
        <f t="shared" si="13"/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AA94" s="2"/>
      <c r="AB94" s="2"/>
      <c r="AC94" s="2"/>
    </row>
    <row r="95" spans="1:29" ht="30" customHeight="1" x14ac:dyDescent="0.25">
      <c r="A95" s="102" t="str">
        <f>VLOOKUP(N95,'Linien - BU'!A:B,2,FALSE)</f>
        <v>Rest</v>
      </c>
      <c r="B95" s="114">
        <f t="shared" si="7"/>
        <v>75</v>
      </c>
      <c r="C95" s="95">
        <f>Abfalldokumentation!$U95</f>
        <v>44433</v>
      </c>
      <c r="D95" s="90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103" t="str">
        <f>IFERROR(VLOOKUP(Abfalldokumentation!$O95,Artikel!A:C,3,FALSE),Abfalldokumentation!$O95)</f>
        <v>Laborproben</v>
      </c>
      <c r="F95" s="103" t="str">
        <f>VLOOKUP(T95,'Liste Gründe'!A:D,2,FALSE)</f>
        <v>Qualitätssicherung</v>
      </c>
      <c r="G95" s="103" t="str">
        <f>IF(ISBLANK(V95),VLOOKUP(Abfalldokumentation!$P95,'Liste Gründe'!A:D,3,FALSE),V95)</f>
        <v>Laborprobe</v>
      </c>
      <c r="H95" s="103" t="str">
        <f>IF(ISBLANK(Abfalldokumentation!$W95),"-",Abfalldokumentation!$W95)</f>
        <v>Laborprobe</v>
      </c>
      <c r="I95" s="114">
        <f t="shared" si="8"/>
        <v>34</v>
      </c>
      <c r="J95" s="103" t="str">
        <f t="shared" si="9"/>
        <v>Produkte</v>
      </c>
      <c r="K95" s="103" t="str">
        <f t="shared" si="10"/>
        <v>BUs</v>
      </c>
      <c r="L95" s="103" t="str">
        <f t="shared" si="11"/>
        <v>Symptome</v>
      </c>
      <c r="M95" s="114" t="str">
        <f>IFERROR(VLOOKUP(Abfalldokumentation!$O95,Kennzahlen!S:U,3,FALSE)*Abfalldokumentation!$B95,"0")</f>
        <v>0</v>
      </c>
      <c r="N95" s="103" t="str">
        <f>IF(ISBLANK(Q95),VLOOKUP(Abfalldokumentation!$O95,'Linien - BU'!R:S,2,FALSE),Q95)</f>
        <v>Labor</v>
      </c>
      <c r="O95" s="67" t="str">
        <f t="shared" si="12"/>
        <v>Laborproben</v>
      </c>
      <c r="P95" s="67">
        <f t="shared" si="13"/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AA95" s="2"/>
      <c r="AB95" s="2"/>
      <c r="AC95" s="2"/>
    </row>
    <row r="96" spans="1:29" ht="30" customHeight="1" x14ac:dyDescent="0.25">
      <c r="A96" s="104" t="str">
        <f>VLOOKUP(N96,'Linien - BU'!A:B,2,FALSE)</f>
        <v>Rest</v>
      </c>
      <c r="B96" s="115">
        <f t="shared" si="7"/>
        <v>40.4</v>
      </c>
      <c r="C96" s="96">
        <f>Abfalldokumentation!$U96</f>
        <v>44433</v>
      </c>
      <c r="D96" s="90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105" t="str">
        <f>IFERROR(VLOOKUP(Abfalldokumentation!$O96,Artikel!A:C,3,FALSE),Abfalldokumentation!$O96)</f>
        <v>Rückstellproben</v>
      </c>
      <c r="F96" s="105" t="str">
        <f>VLOOKUP(T96,'Liste Gründe'!A:D,2,FALSE)</f>
        <v>Qualitätssicherung</v>
      </c>
      <c r="G96" s="105" t="str">
        <f>IF(ISBLANK(V96),VLOOKUP(Abfalldokumentation!$P96,'Liste Gründe'!A:D,3,FALSE),V96)</f>
        <v>Rückstellproben</v>
      </c>
      <c r="H96" s="105" t="str">
        <f>IF(ISBLANK(Abfalldokumentation!$W96),"-",Abfalldokumentation!$W96)</f>
        <v>Rückstellproben</v>
      </c>
      <c r="I96" s="115">
        <f t="shared" si="8"/>
        <v>34</v>
      </c>
      <c r="J96" s="105" t="str">
        <f t="shared" si="9"/>
        <v>Produkte</v>
      </c>
      <c r="K96" s="105" t="str">
        <f t="shared" si="10"/>
        <v>BUs</v>
      </c>
      <c r="L96" s="105" t="str">
        <f t="shared" si="11"/>
        <v>Symptome</v>
      </c>
      <c r="M96" s="115" t="str">
        <f>IFERROR(VLOOKUP(Abfalldokumentation!$O96,Kennzahlen!S:U,3,FALSE)*Abfalldokumentation!$B96,"0")</f>
        <v>0</v>
      </c>
      <c r="N96" s="105" t="str">
        <f>IF(ISBLANK(Q96),VLOOKUP(Abfalldokumentation!$O96,'Linien - BU'!R:S,2,FALSE),Q96)</f>
        <v>Labor</v>
      </c>
      <c r="O96" s="67" t="str">
        <f t="shared" si="12"/>
        <v>Rückstellproben</v>
      </c>
      <c r="P96" s="67">
        <f t="shared" si="13"/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AA96" s="2"/>
      <c r="AB96" s="2"/>
      <c r="AC96" s="2"/>
    </row>
    <row r="97" spans="1:29" ht="30" customHeight="1" x14ac:dyDescent="0.25">
      <c r="A97" s="102" t="str">
        <f>VLOOKUP(N97,'Linien - BU'!A:B,2,FALSE)</f>
        <v>BU3</v>
      </c>
      <c r="B97" s="114">
        <f t="shared" si="7"/>
        <v>18</v>
      </c>
      <c r="C97" s="95">
        <f>Abfalldokumentation!$U97</f>
        <v>44433</v>
      </c>
      <c r="D97" s="90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103" t="str">
        <f>IFERROR(VLOOKUP(Abfalldokumentation!$O97,Artikel!A:C,3,FALSE),Abfalldokumentation!$O97)</f>
        <v>RW</v>
      </c>
      <c r="F97" s="103" t="str">
        <f>VLOOKUP(T97,'Liste Gründe'!A:D,2,FALSE)</f>
        <v>Linienbezogen</v>
      </c>
      <c r="G97" s="103" t="str">
        <f>IF(ISBLANK(V97),VLOOKUP(Abfalldokumentation!$P97,'Liste Gründe'!A:D,3,FALSE),V97)</f>
        <v>Maschinenabfall</v>
      </c>
      <c r="H97" s="103" t="str">
        <f>IF(ISBLANK(Abfalldokumentation!$W97),"-",Abfalldokumentation!$W97)</f>
        <v>-</v>
      </c>
      <c r="I97" s="114">
        <f t="shared" si="8"/>
        <v>34</v>
      </c>
      <c r="J97" s="103" t="str">
        <f t="shared" si="9"/>
        <v>Produkte</v>
      </c>
      <c r="K97" s="103" t="str">
        <f t="shared" si="10"/>
        <v>BUs</v>
      </c>
      <c r="L97" s="103" t="str">
        <f t="shared" si="11"/>
        <v>Symptome</v>
      </c>
      <c r="M97" s="114" t="str">
        <f>IFERROR(VLOOKUP(Abfalldokumentation!$O97,Kennzahlen!S:U,3,FALSE)*Abfalldokumentation!$B97,"0")</f>
        <v>0</v>
      </c>
      <c r="N97" s="103" t="str">
        <f>IF(ISBLANK(Q97),VLOOKUP(Abfalldokumentation!$O97,'Linien - BU'!R:S,2,FALSE),Q97)</f>
        <v>WVP</v>
      </c>
      <c r="O97" s="67" t="str">
        <f t="shared" si="12"/>
        <v>RW</v>
      </c>
      <c r="P97" s="67">
        <f t="shared" si="13"/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AA97" s="2"/>
      <c r="AB97" s="2"/>
      <c r="AC97" s="2"/>
    </row>
    <row r="98" spans="1:29" ht="30" customHeight="1" x14ac:dyDescent="0.25">
      <c r="A98" s="104" t="str">
        <f>VLOOKUP(N98,'Linien - BU'!A:B,2,FALSE)</f>
        <v>BU3</v>
      </c>
      <c r="B98" s="115">
        <f t="shared" si="7"/>
        <v>248</v>
      </c>
      <c r="C98" s="96">
        <f>Abfalldokumentation!$U98</f>
        <v>44433</v>
      </c>
      <c r="D98" s="90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105" t="str">
        <f>IFERROR(VLOOKUP(Abfalldokumentation!$O98,Artikel!A:C,3,FALSE),Abfalldokumentation!$O98)</f>
        <v>RW Natur</v>
      </c>
      <c r="F98" s="105" t="str">
        <f>VLOOKUP(T98,'Liste Gründe'!A:D,2,FALSE)</f>
        <v>Linienbezogen</v>
      </c>
      <c r="G98" s="105" t="str">
        <f>IF(ISBLANK(V98),VLOOKUP(Abfalldokumentation!$P98,'Liste Gründe'!A:D,3,FALSE),V98)</f>
        <v>Maschinenabfall</v>
      </c>
      <c r="H98" s="105" t="str">
        <f>IF(ISBLANK(Abfalldokumentation!$W98),"-",Abfalldokumentation!$W98)</f>
        <v>-</v>
      </c>
      <c r="I98" s="115">
        <f t="shared" si="8"/>
        <v>34</v>
      </c>
      <c r="J98" s="105" t="str">
        <f t="shared" si="9"/>
        <v>Produkte</v>
      </c>
      <c r="K98" s="105" t="str">
        <f t="shared" si="10"/>
        <v>BUs</v>
      </c>
      <c r="L98" s="105" t="str">
        <f t="shared" si="11"/>
        <v>Symptome</v>
      </c>
      <c r="M98" s="115" t="str">
        <f>IFERROR(VLOOKUP(Abfalldokumentation!$O98,Kennzahlen!S:U,3,FALSE)*Abfalldokumentation!$B98,"0")</f>
        <v>0</v>
      </c>
      <c r="N98" s="105" t="str">
        <f>IF(ISBLANK(Q98),VLOOKUP(Abfalldokumentation!$O98,'Linien - BU'!R:S,2,FALSE),Q98)</f>
        <v>L9</v>
      </c>
      <c r="O98" s="67" t="str">
        <f t="shared" si="12"/>
        <v>RW Natur</v>
      </c>
      <c r="P98" s="67">
        <f t="shared" si="13"/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AA98" s="2"/>
      <c r="AB98" s="2"/>
      <c r="AC98" s="2"/>
    </row>
    <row r="99" spans="1:29" ht="30" customHeight="1" x14ac:dyDescent="0.25">
      <c r="A99" s="102" t="str">
        <f>VLOOKUP(N99,'Linien - BU'!A:B,2,FALSE)</f>
        <v>BU3</v>
      </c>
      <c r="B99" s="114">
        <f t="shared" si="7"/>
        <v>270</v>
      </c>
      <c r="C99" s="95">
        <f>Abfalldokumentation!$U99</f>
        <v>44433</v>
      </c>
      <c r="D99" s="90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103" t="str">
        <f>IFERROR(VLOOKUP(Abfalldokumentation!$O99,Artikel!A:C,3,FALSE),Abfalldokumentation!$O99)</f>
        <v>RW Natur</v>
      </c>
      <c r="F99" s="103" t="str">
        <f>VLOOKUP(T99,'Liste Gründe'!A:D,2,FALSE)</f>
        <v>Schimmel</v>
      </c>
      <c r="G99" s="103" t="str">
        <f>IF(ISBLANK(V99),VLOOKUP(Abfalldokumentation!$P99,'Liste Gründe'!A:D,3,FALSE),V99)</f>
        <v>VOS &gt; Einsatz</v>
      </c>
      <c r="H99" s="103" t="str">
        <f>IF(ISBLANK(Abfalldokumentation!$W99),"-",Abfalldokumentation!$W99)</f>
        <v>VOS &gt; Einsatz</v>
      </c>
      <c r="I99" s="114">
        <f t="shared" si="8"/>
        <v>34</v>
      </c>
      <c r="J99" s="103" t="str">
        <f t="shared" si="9"/>
        <v>Produkte</v>
      </c>
      <c r="K99" s="103" t="str">
        <f t="shared" si="10"/>
        <v>BUs</v>
      </c>
      <c r="L99" s="103" t="str">
        <f t="shared" si="11"/>
        <v>Symptome</v>
      </c>
      <c r="M99" s="114" t="str">
        <f>IFERROR(VLOOKUP(Abfalldokumentation!$O99,Kennzahlen!S:U,3,FALSE)*Abfalldokumentation!$B99,"0")</f>
        <v>0</v>
      </c>
      <c r="N99" s="103" t="str">
        <f>IF(ISBLANK(Q99),VLOOKUP(Abfalldokumentation!$O99,'Linien - BU'!R:S,2,FALSE),Q99)</f>
        <v>L9</v>
      </c>
      <c r="O99" s="67" t="str">
        <f t="shared" si="12"/>
        <v>RW Natur</v>
      </c>
      <c r="P99" s="67">
        <f t="shared" si="13"/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AA99" s="2"/>
      <c r="AB99" s="2"/>
      <c r="AC99" s="2"/>
    </row>
    <row r="100" spans="1:29" ht="30" customHeight="1" x14ac:dyDescent="0.25">
      <c r="A100" s="104" t="str">
        <f>VLOOKUP(N100,'Linien - BU'!A:B,2,FALSE)</f>
        <v>Verkauf</v>
      </c>
      <c r="B100" s="115">
        <f t="shared" si="7"/>
        <v>12</v>
      </c>
      <c r="C100" s="96">
        <f>Abfalldokumentation!$U100</f>
        <v>44433</v>
      </c>
      <c r="D100" s="90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105" t="str">
        <f>IFERROR(VLOOKUP(Abfalldokumentation!$O100,Artikel!A:C,3,FALSE),Abfalldokumentation!$O100)</f>
        <v>RW Schinken Endstücke</v>
      </c>
      <c r="F100" s="105" t="str">
        <f>VLOOKUP(T100,'Liste Gründe'!A:D,2,FALSE)</f>
        <v>Schimmel</v>
      </c>
      <c r="G100" s="105" t="str">
        <f>IF(ISBLANK(V100),VLOOKUP(Abfalldokumentation!$P100,'Liste Gründe'!A:D,3,FALSE),V100)</f>
        <v>keinen Abnehmer/kein Schälpersonal</v>
      </c>
      <c r="H100" s="105" t="str">
        <f>IF(ISBLANK(Abfalldokumentation!$W100),"-",Abfalldokumentation!$W100)</f>
        <v>keinen Abnehmer/Schälen</v>
      </c>
      <c r="I100" s="115">
        <f t="shared" si="8"/>
        <v>34</v>
      </c>
      <c r="J100" s="105" t="str">
        <f t="shared" si="9"/>
        <v>Produkte</v>
      </c>
      <c r="K100" s="105" t="str">
        <f t="shared" si="10"/>
        <v>BUs</v>
      </c>
      <c r="L100" s="105" t="str">
        <f t="shared" si="11"/>
        <v>Symptome</v>
      </c>
      <c r="M100" s="115" t="str">
        <f>IFERROR(VLOOKUP(Abfalldokumentation!$O100,Kennzahlen!S:U,3,FALSE)*Abfalldokumentation!$B100,"0")</f>
        <v>0</v>
      </c>
      <c r="N100" s="105" t="str">
        <f>IF(ISBLANK(Q100),VLOOKUP(Abfalldokumentation!$O100,'Linien - BU'!R:S,2,FALSE),Q100)</f>
        <v>Verkauf</v>
      </c>
      <c r="O100" s="67" t="str">
        <f t="shared" si="12"/>
        <v>RW Schinken Endstücke</v>
      </c>
      <c r="P100" s="67">
        <f t="shared" si="13"/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AA100" s="2"/>
      <c r="AB100" s="2"/>
      <c r="AC100" s="2"/>
    </row>
    <row r="101" spans="1:29" ht="30" customHeight="1" x14ac:dyDescent="0.25">
      <c r="A101" s="102" t="str">
        <f>VLOOKUP(N101,'Linien - BU'!A:B,2,FALSE)</f>
        <v>BU3</v>
      </c>
      <c r="B101" s="114">
        <f t="shared" si="7"/>
        <v>142</v>
      </c>
      <c r="C101" s="95">
        <f>Abfalldokumentation!$U101</f>
        <v>44434</v>
      </c>
      <c r="D101" s="90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103" t="str">
        <f>IFERROR(VLOOKUP(Abfalldokumentation!$O101,Artikel!A:C,3,FALSE),Abfalldokumentation!$O101)</f>
        <v>RW NUSS 10,0KG AN</v>
      </c>
      <c r="F101" s="103" t="str">
        <f>VLOOKUP(T101,'Liste Gründe'!A:D,2,FALSE)</f>
        <v>Schimmel</v>
      </c>
      <c r="G101" s="103" t="str">
        <f>IF(ISBLANK(V101),VLOOKUP(Abfalldokumentation!$P101,'Liste Gründe'!A:D,3,FALSE),V101)</f>
        <v>VOS &gt; Einsatz</v>
      </c>
      <c r="H101" s="103" t="str">
        <f>IF(ISBLANK(Abfalldokumentation!$W101),"-",Abfalldokumentation!$W101)</f>
        <v>-</v>
      </c>
      <c r="I101" s="114">
        <f t="shared" si="8"/>
        <v>34</v>
      </c>
      <c r="J101" s="103" t="str">
        <f t="shared" si="9"/>
        <v>Produkte</v>
      </c>
      <c r="K101" s="103" t="str">
        <f t="shared" si="10"/>
        <v>BUs</v>
      </c>
      <c r="L101" s="103" t="str">
        <f t="shared" si="11"/>
        <v>Symptome</v>
      </c>
      <c r="M101" s="114" t="str">
        <f>IFERROR(VLOOKUP(Abfalldokumentation!$O101,Kennzahlen!S:U,3,FALSE)*Abfalldokumentation!$B101,"0")</f>
        <v>0</v>
      </c>
      <c r="N101" s="103" t="str">
        <f>IF(ISBLANK(Q101),VLOOKUP(Abfalldokumentation!$O101,'Linien - BU'!R:S,2,FALSE),Q101)</f>
        <v>Bu3</v>
      </c>
      <c r="O101" s="67">
        <f t="shared" si="12"/>
        <v>32000070</v>
      </c>
      <c r="P101" s="67">
        <f t="shared" si="13"/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AA101" s="2"/>
      <c r="AB101" s="2"/>
      <c r="AC101" s="2"/>
    </row>
    <row r="102" spans="1:29" ht="30" customHeight="1" x14ac:dyDescent="0.25">
      <c r="A102" s="104" t="str">
        <f>VLOOKUP(N102,'Linien - BU'!A:B,2,FALSE)</f>
        <v>Verkauf</v>
      </c>
      <c r="B102" s="115">
        <f t="shared" si="7"/>
        <v>1260</v>
      </c>
      <c r="C102" s="96">
        <f>Abfalldokumentation!$U102</f>
        <v>44434</v>
      </c>
      <c r="D102" s="90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105" t="str">
        <f>IFERROR(VLOOKUP(Abfalldokumentation!$O102,Artikel!A:C,3,FALSE),Abfalldokumentation!$O102)</f>
        <v>Div. Zipfel, Endstücke</v>
      </c>
      <c r="F102" s="105" t="str">
        <f>VLOOKUP(T102,'Liste Gründe'!A:D,2,FALSE)</f>
        <v>Schimmel</v>
      </c>
      <c r="G102" s="105" t="str">
        <f>IF(ISBLANK(V102),VLOOKUP(Abfalldokumentation!$P102,'Liste Gründe'!A:D,3,FALSE),V102)</f>
        <v>keinen Abnehmer/kein Schälpersonal</v>
      </c>
      <c r="H102" s="105" t="str">
        <f>IF(ISBLANK(Abfalldokumentation!$W102),"-",Abfalldokumentation!$W102)</f>
        <v>keinen Abnehmer/Schälen</v>
      </c>
      <c r="I102" s="115">
        <f t="shared" si="8"/>
        <v>34</v>
      </c>
      <c r="J102" s="105" t="str">
        <f t="shared" si="9"/>
        <v>Produkte</v>
      </c>
      <c r="K102" s="105" t="str">
        <f t="shared" si="10"/>
        <v>BUs</v>
      </c>
      <c r="L102" s="105" t="str">
        <f t="shared" si="11"/>
        <v>Symptome</v>
      </c>
      <c r="M102" s="115" t="str">
        <f>IFERROR(VLOOKUP(Abfalldokumentation!$O102,Kennzahlen!S:U,3,FALSE)*Abfalldokumentation!$B102,"0")</f>
        <v>0</v>
      </c>
      <c r="N102" s="105" t="str">
        <f>IF(ISBLANK(Q102),VLOOKUP(Abfalldokumentation!$O102,'Linien - BU'!R:S,2,FALSE),Q102)</f>
        <v>Verkauf</v>
      </c>
      <c r="O102" s="67" t="str">
        <f t="shared" si="12"/>
        <v>Div. Zipfel, Endstücke</v>
      </c>
      <c r="P102" s="67">
        <f t="shared" si="13"/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AA102" s="2"/>
      <c r="AB102" s="2"/>
      <c r="AC102" s="2"/>
    </row>
    <row r="103" spans="1:29" ht="30" customHeight="1" x14ac:dyDescent="0.25">
      <c r="A103" s="102" t="str">
        <f>VLOOKUP(N103,'Linien - BU'!A:B,2,FALSE)</f>
        <v>BU3</v>
      </c>
      <c r="B103" s="114">
        <f t="shared" si="7"/>
        <v>900</v>
      </c>
      <c r="C103" s="95">
        <f>Abfalldokumentation!$U103</f>
        <v>44434</v>
      </c>
      <c r="D103" s="90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103" t="str">
        <f>IFERROR(VLOOKUP(Abfalldokumentation!$O103,Artikel!A:C,3,FALSE),Abfalldokumentation!$O103)</f>
        <v xml:space="preserve">Diverses </v>
      </c>
      <c r="F103" s="103" t="str">
        <f>VLOOKUP(T103,'Liste Gründe'!A:D,2,FALSE)</f>
        <v>Linienbezogen</v>
      </c>
      <c r="G103" s="103" t="str">
        <f>IF(ISBLANK(V103),VLOOKUP(Abfalldokumentation!$P103,'Liste Gründe'!A:D,3,FALSE),V103)</f>
        <v>Reinigung</v>
      </c>
      <c r="H103" s="103" t="str">
        <f>IF(ISBLANK(Abfalldokumentation!$W103),"-",Abfalldokumentation!$W103)</f>
        <v>-</v>
      </c>
      <c r="I103" s="114">
        <f t="shared" si="8"/>
        <v>34</v>
      </c>
      <c r="J103" s="103" t="str">
        <f t="shared" si="9"/>
        <v>Produkte</v>
      </c>
      <c r="K103" s="103" t="str">
        <f t="shared" si="10"/>
        <v>BUs</v>
      </c>
      <c r="L103" s="103" t="str">
        <f t="shared" si="11"/>
        <v>Symptome</v>
      </c>
      <c r="M103" s="114" t="str">
        <f>IFERROR(VLOOKUP(Abfalldokumentation!$O103,Kennzahlen!S:U,3,FALSE)*Abfalldokumentation!$B103,"0")</f>
        <v>0</v>
      </c>
      <c r="N103" s="103" t="str">
        <f>IF(ISBLANK(Q103),VLOOKUP(Abfalldokumentation!$O103,'Linien - BU'!R:S,2,FALSE),Q103)</f>
        <v>Bu3</v>
      </c>
      <c r="O103" s="67" t="str">
        <f t="shared" si="12"/>
        <v xml:space="preserve">Diverses </v>
      </c>
      <c r="P103" s="67">
        <f t="shared" si="13"/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AA103" s="2"/>
      <c r="AB103" s="2"/>
      <c r="AC103" s="2"/>
    </row>
    <row r="104" spans="1:29" ht="30" customHeight="1" x14ac:dyDescent="0.25">
      <c r="A104" s="104" t="str">
        <f>VLOOKUP(N104,'Linien - BU'!A:B,2,FALSE)</f>
        <v>BU1</v>
      </c>
      <c r="B104" s="115">
        <f t="shared" si="7"/>
        <v>150</v>
      </c>
      <c r="C104" s="96">
        <f>Abfalldokumentation!$U104</f>
        <v>44434</v>
      </c>
      <c r="D104" s="90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105" t="str">
        <f>IFERROR(VLOOKUP(Abfalldokumentation!$O104,Artikel!A:C,3,FALSE),Abfalldokumentation!$O104)</f>
        <v>Diverses aus Abfüllung</v>
      </c>
      <c r="F104" s="105" t="str">
        <f>VLOOKUP(T104,'Liste Gründe'!A:D,2,FALSE)</f>
        <v>Linienbezogen</v>
      </c>
      <c r="G104" s="105" t="str">
        <f>IF(ISBLANK(V104),VLOOKUP(Abfalldokumentation!$P104,'Liste Gründe'!A:D,3,FALSE),V104)</f>
        <v>Reinigung</v>
      </c>
      <c r="H104" s="105" t="str">
        <f>IF(ISBLANK(Abfalldokumentation!$W104),"-",Abfalldokumentation!$W104)</f>
        <v>-</v>
      </c>
      <c r="I104" s="115">
        <f t="shared" si="8"/>
        <v>34</v>
      </c>
      <c r="J104" s="105" t="str">
        <f t="shared" si="9"/>
        <v>Produkte</v>
      </c>
      <c r="K104" s="105" t="str">
        <f t="shared" si="10"/>
        <v>BUs</v>
      </c>
      <c r="L104" s="105" t="str">
        <f t="shared" si="11"/>
        <v>Symptome</v>
      </c>
      <c r="M104" s="115" t="str">
        <f>IFERROR(VLOOKUP(Abfalldokumentation!$O104,Kennzahlen!S:U,3,FALSE)*Abfalldokumentation!$B104,"0")</f>
        <v>0</v>
      </c>
      <c r="N104" s="105" t="str">
        <f>IF(ISBLANK(Q104),VLOOKUP(Abfalldokumentation!$O104,'Linien - BU'!R:S,2,FALSE),Q104)</f>
        <v>Abfüllung</v>
      </c>
      <c r="O104" s="67" t="str">
        <f t="shared" si="12"/>
        <v>Diverses aus Abfüllung</v>
      </c>
      <c r="P104" s="67">
        <f t="shared" si="13"/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AA104" s="2"/>
      <c r="AB104" s="2"/>
      <c r="AC104" s="2"/>
    </row>
    <row r="105" spans="1:29" ht="30" customHeight="1" x14ac:dyDescent="0.25">
      <c r="A105" s="102" t="str">
        <f>VLOOKUP(N105,'Linien - BU'!A:B,2,FALSE)</f>
        <v>BU1</v>
      </c>
      <c r="B105" s="114">
        <f t="shared" si="7"/>
        <v>390</v>
      </c>
      <c r="C105" s="95">
        <f>Abfalldokumentation!$U105</f>
        <v>44434</v>
      </c>
      <c r="D105" s="90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103" t="str">
        <f>IFERROR(VLOOKUP(Abfalldokumentation!$O105,Artikel!A:C,3,FALSE),Abfalldokumentation!$O105)</f>
        <v>Diverses aus Abfüllung</v>
      </c>
      <c r="F105" s="103" t="str">
        <f>VLOOKUP(T105,'Liste Gründe'!A:D,2,FALSE)</f>
        <v>Linienbezogen</v>
      </c>
      <c r="G105" s="103" t="str">
        <f>IF(ISBLANK(V105),VLOOKUP(Abfalldokumentation!$P105,'Liste Gründe'!A:D,3,FALSE),V105)</f>
        <v>Reinigung</v>
      </c>
      <c r="H105" s="103" t="str">
        <f>IF(ISBLANK(Abfalldokumentation!$W105),"-",Abfalldokumentation!$W105)</f>
        <v>-</v>
      </c>
      <c r="I105" s="114">
        <f t="shared" si="8"/>
        <v>34</v>
      </c>
      <c r="J105" s="103" t="str">
        <f t="shared" si="9"/>
        <v>Produkte</v>
      </c>
      <c r="K105" s="103" t="str">
        <f t="shared" si="10"/>
        <v>BUs</v>
      </c>
      <c r="L105" s="103" t="str">
        <f t="shared" si="11"/>
        <v>Symptome</v>
      </c>
      <c r="M105" s="114" t="str">
        <f>IFERROR(VLOOKUP(Abfalldokumentation!$O105,Kennzahlen!S:U,3,FALSE)*Abfalldokumentation!$B105,"0")</f>
        <v>0</v>
      </c>
      <c r="N105" s="103" t="str">
        <f>IF(ISBLANK(Q105),VLOOKUP(Abfalldokumentation!$O105,'Linien - BU'!R:S,2,FALSE),Q105)</f>
        <v>Abfüllung</v>
      </c>
      <c r="O105" s="67" t="str">
        <f t="shared" si="12"/>
        <v>Diverses aus Abfüllung</v>
      </c>
      <c r="P105" s="67">
        <f t="shared" si="13"/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AA105" s="2"/>
      <c r="AB105" s="2"/>
      <c r="AC105" s="2"/>
    </row>
    <row r="106" spans="1:29" ht="30" customHeight="1" x14ac:dyDescent="0.25">
      <c r="A106" s="104" t="str">
        <f>VLOOKUP(N106,'Linien - BU'!A:B,2,FALSE)</f>
        <v>Rest</v>
      </c>
      <c r="B106" s="115">
        <f t="shared" si="7"/>
        <v>10</v>
      </c>
      <c r="C106" s="96">
        <f>Abfalldokumentation!$U106</f>
        <v>44434</v>
      </c>
      <c r="D106" s="90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105" t="str">
        <f>IFERROR(VLOOKUP(Abfalldokumentation!$O106,Artikel!A:C,3,FALSE),Abfalldokumentation!$O106)</f>
        <v>Diverses QM</v>
      </c>
      <c r="F106" s="105" t="str">
        <f>VLOOKUP(T106,'Liste Gründe'!A:D,2,FALSE)</f>
        <v>Qualitätssicherung</v>
      </c>
      <c r="G106" s="105" t="str">
        <f>IF(ISBLANK(V106),VLOOKUP(Abfalldokumentation!$P106,'Liste Gründe'!A:D,3,FALSE),V106)</f>
        <v>Sensorik</v>
      </c>
      <c r="H106" s="105" t="str">
        <f>IF(ISBLANK(Abfalldokumentation!$W106),"-",Abfalldokumentation!$W106)</f>
        <v>Sensorik</v>
      </c>
      <c r="I106" s="115">
        <f t="shared" si="8"/>
        <v>34</v>
      </c>
      <c r="J106" s="105" t="str">
        <f t="shared" si="9"/>
        <v>Produkte</v>
      </c>
      <c r="K106" s="105" t="str">
        <f t="shared" si="10"/>
        <v>BUs</v>
      </c>
      <c r="L106" s="105" t="str">
        <f t="shared" si="11"/>
        <v>Symptome</v>
      </c>
      <c r="M106" s="115" t="str">
        <f>IFERROR(VLOOKUP(Abfalldokumentation!$O106,Kennzahlen!S:U,3,FALSE)*Abfalldokumentation!$B106,"0")</f>
        <v>0</v>
      </c>
      <c r="N106" s="105" t="str">
        <f>IF(ISBLANK(Q106),VLOOKUP(Abfalldokumentation!$O106,'Linien - BU'!R:S,2,FALSE),Q106)</f>
        <v>QM</v>
      </c>
      <c r="O106" s="67" t="str">
        <f t="shared" si="12"/>
        <v>Diverses QM</v>
      </c>
      <c r="P106" s="67">
        <f t="shared" si="13"/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AA106" s="2"/>
      <c r="AB106" s="2"/>
      <c r="AC106" s="2"/>
    </row>
    <row r="107" spans="1:29" ht="30" customHeight="1" x14ac:dyDescent="0.25">
      <c r="A107" s="102" t="str">
        <f>VLOOKUP(N107,'Linien - BU'!A:B,2,FALSE)</f>
        <v>Rest</v>
      </c>
      <c r="B107" s="114">
        <f t="shared" si="7"/>
        <v>51</v>
      </c>
      <c r="C107" s="95">
        <f>Abfalldokumentation!$U107</f>
        <v>44434</v>
      </c>
      <c r="D107" s="90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103" t="str">
        <f>IFERROR(VLOOKUP(Abfalldokumentation!$O107,Artikel!A:C,3,FALSE),Abfalldokumentation!$O107)</f>
        <v>Laborproben</v>
      </c>
      <c r="F107" s="103" t="str">
        <f>VLOOKUP(T107,'Liste Gründe'!A:D,2,FALSE)</f>
        <v>Qualitätssicherung</v>
      </c>
      <c r="G107" s="103" t="str">
        <f>IF(ISBLANK(V107),VLOOKUP(Abfalldokumentation!$P107,'Liste Gründe'!A:D,3,FALSE),V107)</f>
        <v>Laborprobe</v>
      </c>
      <c r="H107" s="103" t="str">
        <f>IF(ISBLANK(Abfalldokumentation!$W107),"-",Abfalldokumentation!$W107)</f>
        <v>Laborprobe</v>
      </c>
      <c r="I107" s="114">
        <f t="shared" si="8"/>
        <v>34</v>
      </c>
      <c r="J107" s="103" t="str">
        <f t="shared" si="9"/>
        <v>Produkte</v>
      </c>
      <c r="K107" s="103" t="str">
        <f t="shared" si="10"/>
        <v>BUs</v>
      </c>
      <c r="L107" s="103" t="str">
        <f t="shared" si="11"/>
        <v>Symptome</v>
      </c>
      <c r="M107" s="114" t="str">
        <f>IFERROR(VLOOKUP(Abfalldokumentation!$O107,Kennzahlen!S:U,3,FALSE)*Abfalldokumentation!$B107,"0")</f>
        <v>0</v>
      </c>
      <c r="N107" s="103" t="str">
        <f>IF(ISBLANK(Q107),VLOOKUP(Abfalldokumentation!$O107,'Linien - BU'!R:S,2,FALSE),Q107)</f>
        <v>Labor</v>
      </c>
      <c r="O107" s="67" t="str">
        <f t="shared" si="12"/>
        <v>Laborproben</v>
      </c>
      <c r="P107" s="67">
        <f t="shared" si="13"/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AA107" s="2"/>
      <c r="AB107" s="2"/>
      <c r="AC107" s="2"/>
    </row>
    <row r="108" spans="1:29" ht="30" customHeight="1" x14ac:dyDescent="0.25">
      <c r="A108" s="104" t="str">
        <f>VLOOKUP(N108,'Linien - BU'!A:B,2,FALSE)</f>
        <v>BU1</v>
      </c>
      <c r="B108" s="115">
        <f t="shared" si="7"/>
        <v>1401</v>
      </c>
      <c r="C108" s="96">
        <f>Abfalldokumentation!$U108</f>
        <v>44434</v>
      </c>
      <c r="D108" s="90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105" t="str">
        <f>IFERROR(VLOOKUP(Abfalldokumentation!$O108,Artikel!A:C,3,FALSE),Abfalldokumentation!$O108)</f>
        <v>Räucher Blauschimmel</v>
      </c>
      <c r="F108" s="105" t="str">
        <f>VLOOKUP(T108,'Liste Gründe'!A:D,2,FALSE)</f>
        <v>Schimmel</v>
      </c>
      <c r="G108" s="105" t="str">
        <f>IF(ISBLANK(V108),VLOOKUP(Abfalldokumentation!$P108,'Liste Gründe'!A:D,3,FALSE),V108)</f>
        <v>ausgefettet</v>
      </c>
      <c r="H108" s="105" t="str">
        <f>IF(ISBLANK(Abfalldokumentation!$W108),"-",Abfalldokumentation!$W108)</f>
        <v>ausgefettet</v>
      </c>
      <c r="I108" s="115">
        <f t="shared" si="8"/>
        <v>34</v>
      </c>
      <c r="J108" s="105" t="str">
        <f t="shared" si="9"/>
        <v>Produkte</v>
      </c>
      <c r="K108" s="105" t="str">
        <f t="shared" si="10"/>
        <v>BUs</v>
      </c>
      <c r="L108" s="105" t="str">
        <f t="shared" si="11"/>
        <v>Symptome</v>
      </c>
      <c r="M108" s="115" t="str">
        <f>IFERROR(VLOOKUP(Abfalldokumentation!$O108,Kennzahlen!S:U,3,FALSE)*Abfalldokumentation!$B108,"0")</f>
        <v>0</v>
      </c>
      <c r="N108" s="105" t="str">
        <f>IF(ISBLANK(Q108),VLOOKUP(Abfalldokumentation!$O108,'Linien - BU'!R:S,2,FALSE),Q108)</f>
        <v>Abfüllung</v>
      </c>
      <c r="O108" s="67" t="str">
        <f t="shared" si="12"/>
        <v>Räucher Blauschimmel</v>
      </c>
      <c r="P108" s="67">
        <f t="shared" si="13"/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AA108" s="2"/>
      <c r="AB108" s="2"/>
      <c r="AC108" s="2"/>
    </row>
    <row r="109" spans="1:29" ht="30" customHeight="1" x14ac:dyDescent="0.25">
      <c r="A109" s="102" t="str">
        <f>VLOOKUP(N109,'Linien - BU'!A:B,2,FALSE)</f>
        <v>Rest</v>
      </c>
      <c r="B109" s="114">
        <f t="shared" si="7"/>
        <v>28.8</v>
      </c>
      <c r="C109" s="95">
        <f>Abfalldokumentation!$U109</f>
        <v>44434</v>
      </c>
      <c r="D109" s="90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103" t="str">
        <f>IFERROR(VLOOKUP(Abfalldokumentation!$O109,Artikel!A:C,3,FALSE),Abfalldokumentation!$O109)</f>
        <v>Rückstellproben</v>
      </c>
      <c r="F109" s="103" t="str">
        <f>VLOOKUP(T109,'Liste Gründe'!A:D,2,FALSE)</f>
        <v>Qualitätssicherung</v>
      </c>
      <c r="G109" s="103" t="str">
        <f>IF(ISBLANK(V109),VLOOKUP(Abfalldokumentation!$P109,'Liste Gründe'!A:D,3,FALSE),V109)</f>
        <v>Rückstellproben</v>
      </c>
      <c r="H109" s="103" t="str">
        <f>IF(ISBLANK(Abfalldokumentation!$W109),"-",Abfalldokumentation!$W109)</f>
        <v>Rückstellproben</v>
      </c>
      <c r="I109" s="114">
        <f t="shared" si="8"/>
        <v>34</v>
      </c>
      <c r="J109" s="103" t="str">
        <f t="shared" si="9"/>
        <v>Produkte</v>
      </c>
      <c r="K109" s="103" t="str">
        <f t="shared" si="10"/>
        <v>BUs</v>
      </c>
      <c r="L109" s="103" t="str">
        <f t="shared" si="11"/>
        <v>Symptome</v>
      </c>
      <c r="M109" s="114" t="str">
        <f>IFERROR(VLOOKUP(Abfalldokumentation!$O109,Kennzahlen!S:U,3,FALSE)*Abfalldokumentation!$B109,"0")</f>
        <v>0</v>
      </c>
      <c r="N109" s="103" t="str">
        <f>IF(ISBLANK(Q109),VLOOKUP(Abfalldokumentation!$O109,'Linien - BU'!R:S,2,FALSE),Q109)</f>
        <v>Labor</v>
      </c>
      <c r="O109" s="67" t="str">
        <f t="shared" si="12"/>
        <v>Rückstellproben</v>
      </c>
      <c r="P109" s="67">
        <f t="shared" si="13"/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AA109" s="2"/>
      <c r="AB109" s="2"/>
      <c r="AC109" s="2"/>
    </row>
    <row r="110" spans="1:29" ht="30" customHeight="1" x14ac:dyDescent="0.25">
      <c r="A110" s="104" t="str">
        <f>VLOOKUP(N110,'Linien - BU'!A:B,2,FALSE)</f>
        <v>BU3</v>
      </c>
      <c r="B110" s="115">
        <f t="shared" si="7"/>
        <v>42</v>
      </c>
      <c r="C110" s="96">
        <f>Abfalldokumentation!$U110</f>
        <v>44434</v>
      </c>
      <c r="D110" s="90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105" t="str">
        <f>IFERROR(VLOOKUP(Abfalldokumentation!$O110,Artikel!A:C,3,FALSE),Abfalldokumentation!$O110)</f>
        <v>RW Natur</v>
      </c>
      <c r="F110" s="105" t="str">
        <f>VLOOKUP(T110,'Liste Gründe'!A:D,2,FALSE)</f>
        <v>Schimmel</v>
      </c>
      <c r="G110" s="105" t="str">
        <f>IF(ISBLANK(V110),VLOOKUP(Abfalldokumentation!$P110,'Liste Gründe'!A:D,3,FALSE),V110)</f>
        <v>VOS &gt; Einsatz</v>
      </c>
      <c r="H110" s="105" t="str">
        <f>IF(ISBLANK(Abfalldokumentation!$W110),"-",Abfalldokumentation!$W110)</f>
        <v>VOS &gt; Einsatz</v>
      </c>
      <c r="I110" s="115">
        <f t="shared" si="8"/>
        <v>34</v>
      </c>
      <c r="J110" s="105" t="str">
        <f t="shared" si="9"/>
        <v>Produkte</v>
      </c>
      <c r="K110" s="105" t="str">
        <f t="shared" si="10"/>
        <v>BUs</v>
      </c>
      <c r="L110" s="105" t="str">
        <f t="shared" si="11"/>
        <v>Symptome</v>
      </c>
      <c r="M110" s="115" t="str">
        <f>IFERROR(VLOOKUP(Abfalldokumentation!$O110,Kennzahlen!S:U,3,FALSE)*Abfalldokumentation!$B110,"0")</f>
        <v>0</v>
      </c>
      <c r="N110" s="105" t="str">
        <f>IF(ISBLANK(Q110),VLOOKUP(Abfalldokumentation!$O110,'Linien - BU'!R:S,2,FALSE),Q110)</f>
        <v>L9</v>
      </c>
      <c r="O110" s="67" t="str">
        <f t="shared" si="12"/>
        <v>RW Natur</v>
      </c>
      <c r="P110" s="67">
        <f t="shared" si="13"/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AA110" s="2"/>
      <c r="AB110" s="2"/>
      <c r="AC110" s="2"/>
    </row>
    <row r="111" spans="1:29" ht="30" customHeight="1" x14ac:dyDescent="0.25">
      <c r="A111" s="102" t="str">
        <f>VLOOKUP(N111,'Linien - BU'!A:B,2,FALSE)</f>
        <v>BU4</v>
      </c>
      <c r="B111" s="114">
        <f t="shared" si="7"/>
        <v>180</v>
      </c>
      <c r="C111" s="95">
        <f>Abfalldokumentation!$U111</f>
        <v>44435</v>
      </c>
      <c r="D111" s="90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103" t="str">
        <f>IFERROR(VLOOKUP(Abfalldokumentation!$O111,Artikel!A:C,3,FALSE),Abfalldokumentation!$O111)</f>
        <v>VOS Schwarzer Pfeffer R</v>
      </c>
      <c r="F111" s="103" t="str">
        <f>VLOOKUP(T111,'Liste Gründe'!A:D,2,FALSE)</f>
        <v>Schimmel</v>
      </c>
      <c r="G111" s="103" t="str">
        <f>IF(ISBLANK(V111),VLOOKUP(Abfalldokumentation!$P111,'Liste Gründe'!A:D,3,FALSE),V111)</f>
        <v>Verformung</v>
      </c>
      <c r="H111" s="103" t="str">
        <f>IF(ISBLANK(Abfalldokumentation!$W111),"-",Abfalldokumentation!$W111)</f>
        <v>Verformung</v>
      </c>
      <c r="I111" s="114">
        <f t="shared" si="8"/>
        <v>34</v>
      </c>
      <c r="J111" s="103" t="str">
        <f t="shared" si="9"/>
        <v>Produkte</v>
      </c>
      <c r="K111" s="103" t="str">
        <f t="shared" si="10"/>
        <v>BUs</v>
      </c>
      <c r="L111" s="103" t="str">
        <f t="shared" si="11"/>
        <v>Symptome</v>
      </c>
      <c r="M111" s="114">
        <f>IFERROR(VLOOKUP(Abfalldokumentation!$O111,Kennzahlen!S:U,3,FALSE)*Abfalldokumentation!$B111,"0")</f>
        <v>90</v>
      </c>
      <c r="N111" s="103" t="str">
        <f>IF(ISBLANK(Q111),VLOOKUP(Abfalldokumentation!$O111,'Linien - BU'!R:S,2,FALSE),Q111)</f>
        <v>L22</v>
      </c>
      <c r="O111" s="67">
        <f t="shared" si="12"/>
        <v>29500482</v>
      </c>
      <c r="P111" s="67">
        <f t="shared" si="13"/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AA111" s="2"/>
      <c r="AB111" s="2"/>
      <c r="AC111" s="2"/>
    </row>
    <row r="112" spans="1:29" ht="30" customHeight="1" x14ac:dyDescent="0.25">
      <c r="A112" s="104" t="str">
        <f>VLOOKUP(N112,'Linien - BU'!A:B,2,FALSE)</f>
        <v>BU3</v>
      </c>
      <c r="B112" s="115">
        <f t="shared" si="7"/>
        <v>30</v>
      </c>
      <c r="C112" s="96">
        <f>Abfalldokumentation!$U112</f>
        <v>44435</v>
      </c>
      <c r="D112" s="90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105" t="str">
        <f>IFERROR(VLOOKUP(Abfalldokumentation!$O112,Artikel!A:C,3,FALSE),Abfalldokumentation!$O112)</f>
        <v>ABS Cheddar rot</v>
      </c>
      <c r="F112" s="105" t="str">
        <f>VLOOKUP(T112,'Liste Gründe'!A:D,2,FALSE)</f>
        <v>Linienbezogen</v>
      </c>
      <c r="G112" s="105" t="str">
        <f>IF(ISBLANK(V112),VLOOKUP(Abfalldokumentation!$P112,'Liste Gründe'!A:D,3,FALSE),V112)</f>
        <v>Maschinenabfall</v>
      </c>
      <c r="H112" s="105" t="str">
        <f>IF(ISBLANK(Abfalldokumentation!$W112),"-",Abfalldokumentation!$W112)</f>
        <v>nicht eindeutig</v>
      </c>
      <c r="I112" s="115">
        <f t="shared" si="8"/>
        <v>34</v>
      </c>
      <c r="J112" s="105" t="str">
        <f t="shared" si="9"/>
        <v>Produkte</v>
      </c>
      <c r="K112" s="105" t="str">
        <f t="shared" si="10"/>
        <v>BUs</v>
      </c>
      <c r="L112" s="105" t="str">
        <f t="shared" si="11"/>
        <v>Symptome</v>
      </c>
      <c r="M112" s="115" t="str">
        <f>IFERROR(VLOOKUP(Abfalldokumentation!$O112,Kennzahlen!S:U,3,FALSE)*Abfalldokumentation!$B112,"0")</f>
        <v>0</v>
      </c>
      <c r="N112" s="105" t="str">
        <f>IF(ISBLANK(Q112),VLOOKUP(Abfalldokumentation!$O112,'Linien - BU'!R:S,2,FALSE),Q112)</f>
        <v>L1</v>
      </c>
      <c r="O112" s="67">
        <f t="shared" si="12"/>
        <v>29500776</v>
      </c>
      <c r="P112" s="67">
        <f t="shared" si="13"/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AA112" s="2"/>
      <c r="AB112" s="2"/>
      <c r="AC112" s="2"/>
    </row>
    <row r="113" spans="1:29" ht="30" customHeight="1" x14ac:dyDescent="0.25">
      <c r="A113" s="102" t="str">
        <f>VLOOKUP(N113,'Linien - BU'!A:B,2,FALSE)</f>
        <v>BU3</v>
      </c>
      <c r="B113" s="114">
        <f t="shared" si="7"/>
        <v>10</v>
      </c>
      <c r="C113" s="95">
        <f>Abfalldokumentation!$U113</f>
        <v>44435</v>
      </c>
      <c r="D113" s="90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103" t="str">
        <f>IFERROR(VLOOKUP(Abfalldokumentation!$O113,Artikel!A:C,3,FALSE),Abfalldokumentation!$O113)</f>
        <v>ABS Gouda Mittelalt 45%</v>
      </c>
      <c r="F113" s="103" t="str">
        <f>VLOOKUP(T113,'Liste Gründe'!A:D,2,FALSE)</f>
        <v>Schimmel</v>
      </c>
      <c r="G113" s="103" t="str">
        <f>IF(ISBLANK(V113),VLOOKUP(Abfalldokumentation!$P113,'Liste Gründe'!A:D,3,FALSE),V113)</f>
        <v>Rest</v>
      </c>
      <c r="H113" s="103" t="str">
        <f>IF(ISBLANK(Abfalldokumentation!$W113),"-",Abfalldokumentation!$W113)</f>
        <v>wird eigentlich gesammelt und verarbeitet</v>
      </c>
      <c r="I113" s="114">
        <f t="shared" si="8"/>
        <v>34</v>
      </c>
      <c r="J113" s="103" t="str">
        <f t="shared" si="9"/>
        <v>Produkte</v>
      </c>
      <c r="K113" s="103" t="str">
        <f t="shared" si="10"/>
        <v>BUs</v>
      </c>
      <c r="L113" s="103" t="str">
        <f t="shared" si="11"/>
        <v>Symptome</v>
      </c>
      <c r="M113" s="114">
        <f>IFERROR(VLOOKUP(Abfalldokumentation!$O113,Kennzahlen!S:U,3,FALSE)*Abfalldokumentation!$B113,"0")</f>
        <v>20</v>
      </c>
      <c r="N113" s="103" t="str">
        <f>IF(ISBLANK(Q113),VLOOKUP(Abfalldokumentation!$O113,'Linien - BU'!R:S,2,FALSE),Q113)</f>
        <v>L18</v>
      </c>
      <c r="O113" s="67">
        <f t="shared" si="12"/>
        <v>29500821</v>
      </c>
      <c r="P113" s="67">
        <f t="shared" si="13"/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AA113" s="2"/>
      <c r="AB113" s="2"/>
      <c r="AC113" s="2"/>
    </row>
    <row r="114" spans="1:29" ht="30" customHeight="1" x14ac:dyDescent="0.25">
      <c r="A114" s="104" t="str">
        <f>VLOOKUP(N114,'Linien - BU'!A:B,2,FALSE)</f>
        <v>BU1</v>
      </c>
      <c r="B114" s="115">
        <f t="shared" si="7"/>
        <v>12</v>
      </c>
      <c r="C114" s="96">
        <f>Abfalldokumentation!$U114</f>
        <v>44435</v>
      </c>
      <c r="D114" s="90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105" t="str">
        <f>IFERROR(VLOOKUP(Abfalldokumentation!$O114,Artikel!A:C,3,FALSE),Abfalldokumentation!$O114)</f>
        <v>VOS SKZ AMMERLAND</v>
      </c>
      <c r="F114" s="105" t="str">
        <f>VLOOKUP(T114,'Liste Gründe'!A:D,2,FALSE)</f>
        <v>Schimmel</v>
      </c>
      <c r="G114" s="105" t="str">
        <f>IF(ISBLANK(V114),VLOOKUP(Abfalldokumentation!$P114,'Liste Gründe'!A:D,3,FALSE),V114)</f>
        <v>Ware konnte nicht vakuumiert werden, nicht genügend LA</v>
      </c>
      <c r="H114" s="105" t="str">
        <f>IF(ISBLANK(Abfalldokumentation!$W114),"-",Abfalldokumentation!$W114)</f>
        <v>Ware konnte nicht vakuumiert werden, nicht genügend LA</v>
      </c>
      <c r="I114" s="115">
        <f t="shared" si="8"/>
        <v>34</v>
      </c>
      <c r="J114" s="105" t="str">
        <f t="shared" si="9"/>
        <v>Produkte</v>
      </c>
      <c r="K114" s="105" t="str">
        <f t="shared" si="10"/>
        <v>BUs</v>
      </c>
      <c r="L114" s="105" t="str">
        <f t="shared" si="11"/>
        <v>Symptome</v>
      </c>
      <c r="M114" s="115">
        <f>IFERROR(VLOOKUP(Abfalldokumentation!$O114,Kennzahlen!S:U,3,FALSE)*Abfalldokumentation!$B114,"0")</f>
        <v>6</v>
      </c>
      <c r="N114" s="105" t="str">
        <f>IF(ISBLANK(Q114),VLOOKUP(Abfalldokumentation!$O114,'Linien - BU'!R:S,2,FALSE),Q114)</f>
        <v>RWV</v>
      </c>
      <c r="O114" s="67">
        <f t="shared" si="12"/>
        <v>29500879</v>
      </c>
      <c r="P114" s="67">
        <f t="shared" si="13"/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AA114" s="2"/>
      <c r="AB114" s="2"/>
      <c r="AC114" s="2"/>
    </row>
    <row r="115" spans="1:29" ht="30" customHeight="1" x14ac:dyDescent="0.25">
      <c r="A115" s="102" t="str">
        <f>VLOOKUP(N115,'Linien - BU'!A:B,2,FALSE)</f>
        <v>BU3</v>
      </c>
      <c r="B115" s="114">
        <f t="shared" si="7"/>
        <v>143</v>
      </c>
      <c r="C115" s="95">
        <f>Abfalldokumentation!$U115</f>
        <v>44435</v>
      </c>
      <c r="D115" s="90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103" t="str">
        <f>IFERROR(VLOOKUP(Abfalldokumentation!$O115,Artikel!A:C,3,FALSE),Abfalldokumentation!$O115)</f>
        <v>ABS CHED-PF-KRÄUK gemis</v>
      </c>
      <c r="F115" s="103" t="str">
        <f>VLOOKUP(T115,'Liste Gründe'!A:D,2,FALSE)</f>
        <v>Linienbezogen</v>
      </c>
      <c r="G115" s="103" t="str">
        <f>IF(ISBLANK(V115),VLOOKUP(Abfalldokumentation!$P115,'Liste Gründe'!A:D,3,FALSE),V115)</f>
        <v>gemischtes Produkt</v>
      </c>
      <c r="H115" s="103" t="str">
        <f>IF(ISBLANK(Abfalldokumentation!$W115),"-",Abfalldokumentation!$W115)</f>
        <v>-</v>
      </c>
      <c r="I115" s="114">
        <f t="shared" si="8"/>
        <v>34</v>
      </c>
      <c r="J115" s="103" t="str">
        <f t="shared" si="9"/>
        <v>Produkte</v>
      </c>
      <c r="K115" s="103" t="str">
        <f t="shared" si="10"/>
        <v>BUs</v>
      </c>
      <c r="L115" s="103" t="str">
        <f t="shared" si="11"/>
        <v>Symptome</v>
      </c>
      <c r="M115" s="114">
        <f>IFERROR(VLOOKUP(Abfalldokumentation!$O115,Kennzahlen!S:U,3,FALSE)*Abfalldokumentation!$B115,"0")</f>
        <v>143</v>
      </c>
      <c r="N115" s="103" t="str">
        <f>IF(ISBLANK(Q115),VLOOKUP(Abfalldokumentation!$O115,'Linien - BU'!R:S,2,FALSE),Q115)</f>
        <v>L33</v>
      </c>
      <c r="O115" s="67">
        <f t="shared" si="12"/>
        <v>29501003</v>
      </c>
      <c r="P115" s="67">
        <f t="shared" si="13"/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AA115" s="2"/>
      <c r="AB115" s="2"/>
      <c r="AC115" s="2"/>
    </row>
    <row r="116" spans="1:29" ht="30" customHeight="1" x14ac:dyDescent="0.25">
      <c r="A116" s="104" t="str">
        <f>VLOOKUP(N116,'Linien - BU'!A:B,2,FALSE)</f>
        <v>BU1</v>
      </c>
      <c r="B116" s="115">
        <f t="shared" si="7"/>
        <v>79</v>
      </c>
      <c r="C116" s="96">
        <f>Abfalldokumentation!$U116</f>
        <v>44435</v>
      </c>
      <c r="D116" s="90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105" t="str">
        <f>IFERROR(VLOOKUP(Abfalldokumentation!$O116,Artikel!A:C,3,FALSE),Abfalldokumentation!$O116)</f>
        <v>VS Schinken geschält</v>
      </c>
      <c r="F116" s="105" t="str">
        <f>VLOOKUP(T116,'Liste Gründe'!A:D,2,FALSE)</f>
        <v>Schimmel</v>
      </c>
      <c r="G116" s="105" t="str">
        <f>IF(ISBLANK(V116),VLOOKUP(Abfalldokumentation!$P116,'Liste Gründe'!A:D,3,FALSE),V116)</f>
        <v>keine Verarbeitung</v>
      </c>
      <c r="H116" s="105" t="str">
        <f>IF(ISBLANK(Abfalldokumentation!$W116),"-",Abfalldokumentation!$W116)</f>
        <v>Aufgrund Konsistenz nicht genommen. Zu wenig VOS verarbeitet. Vom Warmen ins Kalte -&gt; Schimmel</v>
      </c>
      <c r="I116" s="115">
        <f t="shared" si="8"/>
        <v>34</v>
      </c>
      <c r="J116" s="105" t="str">
        <f t="shared" si="9"/>
        <v>Produkte</v>
      </c>
      <c r="K116" s="105" t="str">
        <f t="shared" si="10"/>
        <v>BUs</v>
      </c>
      <c r="L116" s="105" t="str">
        <f t="shared" si="11"/>
        <v>Symptome</v>
      </c>
      <c r="M116" s="115">
        <f>IFERROR(VLOOKUP(Abfalldokumentation!$O116,Kennzahlen!S:U,3,FALSE)*Abfalldokumentation!$B116,"0")</f>
        <v>74.244199999999992</v>
      </c>
      <c r="N116" s="105" t="str">
        <f>IF(ISBLANK(Q116),VLOOKUP(Abfalldokumentation!$O116,'Linien - BU'!R:S,2,FALSE),Q116)</f>
        <v>Schmelze</v>
      </c>
      <c r="O116" s="67">
        <f t="shared" si="12"/>
        <v>29600025</v>
      </c>
      <c r="P116" s="67">
        <f t="shared" si="13"/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AA116" s="2"/>
      <c r="AB116" s="2"/>
      <c r="AC116" s="2"/>
    </row>
    <row r="117" spans="1:29" ht="30" customHeight="1" x14ac:dyDescent="0.25">
      <c r="A117" s="102" t="str">
        <f>VLOOKUP(N117,'Linien - BU'!A:B,2,FALSE)</f>
        <v>Verkauf</v>
      </c>
      <c r="B117" s="114">
        <f t="shared" si="7"/>
        <v>28.5</v>
      </c>
      <c r="C117" s="95">
        <f>Abfalldokumentation!$U117</f>
        <v>44435</v>
      </c>
      <c r="D117" s="90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103" t="str">
        <f>IFERROR(VLOOKUP(Abfalldokumentation!$O117,Artikel!A:C,3,FALSE),Abfalldokumentation!$O117)</f>
        <v>Div. Zipfel, Endstücke</v>
      </c>
      <c r="F117" s="103" t="str">
        <f>VLOOKUP(T117,'Liste Gründe'!A:D,2,FALSE)</f>
        <v>Schimmel</v>
      </c>
      <c r="G117" s="103" t="str">
        <f>IF(ISBLANK(V117),VLOOKUP(Abfalldokumentation!$P117,'Liste Gründe'!A:D,3,FALSE),V117)</f>
        <v>keinen Abnehmer/kein Schälpersonal</v>
      </c>
      <c r="H117" s="103" t="str">
        <f>IF(ISBLANK(Abfalldokumentation!$W117),"-",Abfalldokumentation!$W117)</f>
        <v>keinen Abnehmer/Schälen</v>
      </c>
      <c r="I117" s="114">
        <f t="shared" si="8"/>
        <v>34</v>
      </c>
      <c r="J117" s="103" t="str">
        <f t="shared" si="9"/>
        <v>Produkte</v>
      </c>
      <c r="K117" s="103" t="str">
        <f t="shared" si="10"/>
        <v>BUs</v>
      </c>
      <c r="L117" s="103" t="str">
        <f t="shared" si="11"/>
        <v>Symptome</v>
      </c>
      <c r="M117" s="114" t="str">
        <f>IFERROR(VLOOKUP(Abfalldokumentation!$O117,Kennzahlen!S:U,3,FALSE)*Abfalldokumentation!$B117,"0")</f>
        <v>0</v>
      </c>
      <c r="N117" s="103" t="str">
        <f>IF(ISBLANK(Q117),VLOOKUP(Abfalldokumentation!$O117,'Linien - BU'!R:S,2,FALSE),Q117)</f>
        <v>Verkauf</v>
      </c>
      <c r="O117" s="67" t="str">
        <f t="shared" si="12"/>
        <v>Div. Zipfel, Endstücke</v>
      </c>
      <c r="P117" s="67">
        <f t="shared" si="13"/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AA117" s="2"/>
      <c r="AB117" s="2"/>
      <c r="AC117" s="2"/>
    </row>
    <row r="118" spans="1:29" ht="30" customHeight="1" x14ac:dyDescent="0.25">
      <c r="A118" s="104" t="str">
        <f>VLOOKUP(N118,'Linien - BU'!A:B,2,FALSE)</f>
        <v>Verkauf</v>
      </c>
      <c r="B118" s="115">
        <f t="shared" si="7"/>
        <v>155</v>
      </c>
      <c r="C118" s="96">
        <f>Abfalldokumentation!$U118</f>
        <v>44435</v>
      </c>
      <c r="D118" s="90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105" t="str">
        <f>IFERROR(VLOOKUP(Abfalldokumentation!$O118,Artikel!A:C,3,FALSE),Abfalldokumentation!$O118)</f>
        <v>Div. Zipfel, Endstücke</v>
      </c>
      <c r="F118" s="105" t="str">
        <f>VLOOKUP(T118,'Liste Gründe'!A:D,2,FALSE)</f>
        <v>Schimmel</v>
      </c>
      <c r="G118" s="105" t="str">
        <f>IF(ISBLANK(V118),VLOOKUP(Abfalldokumentation!$P118,'Liste Gründe'!A:D,3,FALSE),V118)</f>
        <v>keinen Abnehmer/kein Schälpersonal</v>
      </c>
      <c r="H118" s="105" t="str">
        <f>IF(ISBLANK(Abfalldokumentation!$W118),"-",Abfalldokumentation!$W118)</f>
        <v>keinen Abnehmer/Schälen</v>
      </c>
      <c r="I118" s="115">
        <f t="shared" si="8"/>
        <v>34</v>
      </c>
      <c r="J118" s="105" t="str">
        <f t="shared" si="9"/>
        <v>Produkte</v>
      </c>
      <c r="K118" s="105" t="str">
        <f t="shared" si="10"/>
        <v>BUs</v>
      </c>
      <c r="L118" s="105" t="str">
        <f t="shared" si="11"/>
        <v>Symptome</v>
      </c>
      <c r="M118" s="115" t="str">
        <f>IFERROR(VLOOKUP(Abfalldokumentation!$O118,Kennzahlen!S:U,3,FALSE)*Abfalldokumentation!$B118,"0")</f>
        <v>0</v>
      </c>
      <c r="N118" s="105" t="str">
        <f>IF(ISBLANK(Q118),VLOOKUP(Abfalldokumentation!$O118,'Linien - BU'!R:S,2,FALSE),Q118)</f>
        <v>Verkauf</v>
      </c>
      <c r="O118" s="67" t="str">
        <f t="shared" si="12"/>
        <v>Div. Zipfel, Endstücke</v>
      </c>
      <c r="P118" s="67">
        <f t="shared" si="13"/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AA118" s="2"/>
      <c r="AB118" s="2"/>
      <c r="AC118" s="2"/>
    </row>
    <row r="119" spans="1:29" ht="30" customHeight="1" x14ac:dyDescent="0.25">
      <c r="A119" s="102" t="str">
        <f>VLOOKUP(N119,'Linien - BU'!A:B,2,FALSE)</f>
        <v>BU1</v>
      </c>
      <c r="B119" s="114">
        <f t="shared" si="7"/>
        <v>30</v>
      </c>
      <c r="C119" s="95">
        <f>Abfalldokumentation!$U119</f>
        <v>44435</v>
      </c>
      <c r="D119" s="90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103" t="str">
        <f>IFERROR(VLOOKUP(Abfalldokumentation!$O119,Artikel!A:C,3,FALSE),Abfalldokumentation!$O119)</f>
        <v>Diverses</v>
      </c>
      <c r="F119" s="103" t="str">
        <f>VLOOKUP(T119,'Liste Gründe'!A:D,2,FALSE)</f>
        <v>Schimmel</v>
      </c>
      <c r="G119" s="103" t="str">
        <f>IF(ISBLANK(V119),VLOOKUP(Abfalldokumentation!$P119,'Liste Gründe'!A:D,3,FALSE),V119)</f>
        <v>keine Verarbeitung</v>
      </c>
      <c r="H119" s="103" t="str">
        <f>IF(ISBLANK(Abfalldokumentation!$W119),"-",Abfalldokumentation!$W119)</f>
        <v>MHD abgelaufen</v>
      </c>
      <c r="I119" s="114">
        <f t="shared" si="8"/>
        <v>34</v>
      </c>
      <c r="J119" s="103" t="str">
        <f t="shared" si="9"/>
        <v>Produkte</v>
      </c>
      <c r="K119" s="103" t="str">
        <f t="shared" si="10"/>
        <v>BUs</v>
      </c>
      <c r="L119" s="103" t="str">
        <f t="shared" si="11"/>
        <v>Symptome</v>
      </c>
      <c r="M119" s="114" t="str">
        <f>IFERROR(VLOOKUP(Abfalldokumentation!$O119,Kennzahlen!S:U,3,FALSE)*Abfalldokumentation!$B119,"0")</f>
        <v>0</v>
      </c>
      <c r="N119" s="103" t="str">
        <f>IF(ISBLANK(Q119),VLOOKUP(Abfalldokumentation!$O119,'Linien - BU'!R:S,2,FALSE),Q119)</f>
        <v>RWV</v>
      </c>
      <c r="O119" s="67" t="str">
        <f t="shared" si="12"/>
        <v>Diverses</v>
      </c>
      <c r="P119" s="67">
        <f t="shared" si="13"/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AA119" s="2"/>
      <c r="AB119" s="2"/>
      <c r="AC119" s="2"/>
    </row>
    <row r="120" spans="1:29" ht="30" customHeight="1" x14ac:dyDescent="0.25">
      <c r="A120" s="104" t="str">
        <f>VLOOKUP(N120,'Linien - BU'!A:B,2,FALSE)</f>
        <v>BU2</v>
      </c>
      <c r="B120" s="115">
        <f t="shared" si="7"/>
        <v>200</v>
      </c>
      <c r="C120" s="96">
        <f>Abfalldokumentation!$U120</f>
        <v>44435</v>
      </c>
      <c r="D120" s="90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105" t="str">
        <f>IFERROR(VLOOKUP(Abfalldokumentation!$O120,Artikel!A:C,3,FALSE),Abfalldokumentation!$O120)</f>
        <v>Diverses</v>
      </c>
      <c r="F120" s="105" t="str">
        <f>VLOOKUP(T120,'Liste Gründe'!A:D,2,FALSE)</f>
        <v>Linienbezogen</v>
      </c>
      <c r="G120" s="105" t="str">
        <f>IF(ISBLANK(V120),VLOOKUP(Abfalldokumentation!$P120,'Liste Gründe'!A:D,3,FALSE),V120)</f>
        <v>Maschinenabfall</v>
      </c>
      <c r="H120" s="105" t="str">
        <f>IF(ISBLANK(Abfalldokumentation!$W120),"-",Abfalldokumentation!$W120)</f>
        <v>-</v>
      </c>
      <c r="I120" s="115">
        <f t="shared" si="8"/>
        <v>34</v>
      </c>
      <c r="J120" s="105" t="str">
        <f t="shared" si="9"/>
        <v>Produkte</v>
      </c>
      <c r="K120" s="105" t="str">
        <f t="shared" si="10"/>
        <v>BUs</v>
      </c>
      <c r="L120" s="105" t="str">
        <f t="shared" si="11"/>
        <v>Symptome</v>
      </c>
      <c r="M120" s="115" t="str">
        <f>IFERROR(VLOOKUP(Abfalldokumentation!$O120,Kennzahlen!S:U,3,FALSE)*Abfalldokumentation!$B120,"0")</f>
        <v>0</v>
      </c>
      <c r="N120" s="105" t="str">
        <f>IF(ISBLANK(Q120),VLOOKUP(Abfalldokumentation!$O120,'Linien - BU'!R:S,2,FALSE),Q120)</f>
        <v>BU2</v>
      </c>
      <c r="O120" s="67" t="str">
        <f t="shared" si="12"/>
        <v>Diverses</v>
      </c>
      <c r="P120" s="67">
        <f t="shared" si="13"/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AA120" s="2"/>
      <c r="AB120" s="2"/>
      <c r="AC120" s="2"/>
    </row>
    <row r="121" spans="1:29" ht="30" customHeight="1" x14ac:dyDescent="0.25">
      <c r="A121" s="102" t="str">
        <f>VLOOKUP(N121,'Linien - BU'!A:B,2,FALSE)</f>
        <v>Rest</v>
      </c>
      <c r="B121" s="114">
        <f t="shared" si="7"/>
        <v>10.4</v>
      </c>
      <c r="C121" s="95">
        <f>Abfalldokumentation!$U121</f>
        <v>44435</v>
      </c>
      <c r="D121" s="90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103" t="str">
        <f>IFERROR(VLOOKUP(Abfalldokumentation!$O121,Artikel!A:C,3,FALSE),Abfalldokumentation!$O121)</f>
        <v>Laborproben</v>
      </c>
      <c r="F121" s="103" t="str">
        <f>VLOOKUP(T121,'Liste Gründe'!A:D,2,FALSE)</f>
        <v>Qualitätssicherung</v>
      </c>
      <c r="G121" s="103" t="str">
        <f>IF(ISBLANK(V121),VLOOKUP(Abfalldokumentation!$P121,'Liste Gründe'!A:D,3,FALSE),V121)</f>
        <v>Laborprobe</v>
      </c>
      <c r="H121" s="103" t="str">
        <f>IF(ISBLANK(Abfalldokumentation!$W121),"-",Abfalldokumentation!$W121)</f>
        <v>Laborprobe</v>
      </c>
      <c r="I121" s="114">
        <f t="shared" si="8"/>
        <v>34</v>
      </c>
      <c r="J121" s="103" t="str">
        <f t="shared" si="9"/>
        <v>Produkte</v>
      </c>
      <c r="K121" s="103" t="str">
        <f t="shared" si="10"/>
        <v>BUs</v>
      </c>
      <c r="L121" s="103" t="str">
        <f t="shared" si="11"/>
        <v>Symptome</v>
      </c>
      <c r="M121" s="114" t="str">
        <f>IFERROR(VLOOKUP(Abfalldokumentation!$O121,Kennzahlen!S:U,3,FALSE)*Abfalldokumentation!$B121,"0")</f>
        <v>0</v>
      </c>
      <c r="N121" s="103" t="str">
        <f>IF(ISBLANK(Q121),VLOOKUP(Abfalldokumentation!$O121,'Linien - BU'!R:S,2,FALSE),Q121)</f>
        <v>Labor</v>
      </c>
      <c r="O121" s="67" t="str">
        <f t="shared" si="12"/>
        <v>Laborproben</v>
      </c>
      <c r="P121" s="67">
        <f t="shared" si="13"/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AA121" s="2"/>
      <c r="AB121" s="2"/>
      <c r="AC121" s="2"/>
    </row>
    <row r="122" spans="1:29" ht="30" customHeight="1" x14ac:dyDescent="0.25">
      <c r="A122" s="104" t="str">
        <f>VLOOKUP(N122,'Linien - BU'!A:B,2,FALSE)</f>
        <v>Rest</v>
      </c>
      <c r="B122" s="115">
        <f t="shared" si="7"/>
        <v>70</v>
      </c>
      <c r="C122" s="96">
        <f>Abfalldokumentation!$U122</f>
        <v>44435</v>
      </c>
      <c r="D122" s="90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105" t="str">
        <f>IFERROR(VLOOKUP(Abfalldokumentation!$O122,Artikel!A:C,3,FALSE),Abfalldokumentation!$O122)</f>
        <v>Laborproben</v>
      </c>
      <c r="F122" s="105" t="str">
        <f>VLOOKUP(T122,'Liste Gründe'!A:D,2,FALSE)</f>
        <v>Qualitätssicherung</v>
      </c>
      <c r="G122" s="105" t="str">
        <f>IF(ISBLANK(V122),VLOOKUP(Abfalldokumentation!$P122,'Liste Gründe'!A:D,3,FALSE),V122)</f>
        <v>Laborprobe</v>
      </c>
      <c r="H122" s="105" t="str">
        <f>IF(ISBLANK(Abfalldokumentation!$W122),"-",Abfalldokumentation!$W122)</f>
        <v>Laborprobe</v>
      </c>
      <c r="I122" s="115">
        <f t="shared" si="8"/>
        <v>34</v>
      </c>
      <c r="J122" s="105" t="str">
        <f t="shared" si="9"/>
        <v>Produkte</v>
      </c>
      <c r="K122" s="105" t="str">
        <f t="shared" si="10"/>
        <v>BUs</v>
      </c>
      <c r="L122" s="105" t="str">
        <f t="shared" si="11"/>
        <v>Symptome</v>
      </c>
      <c r="M122" s="115" t="str">
        <f>IFERROR(VLOOKUP(Abfalldokumentation!$O122,Kennzahlen!S:U,3,FALSE)*Abfalldokumentation!$B122,"0")</f>
        <v>0</v>
      </c>
      <c r="N122" s="105" t="str">
        <f>IF(ISBLANK(Q122),VLOOKUP(Abfalldokumentation!$O122,'Linien - BU'!R:S,2,FALSE),Q122)</f>
        <v>Labor</v>
      </c>
      <c r="O122" s="67" t="str">
        <f t="shared" si="12"/>
        <v>Laborproben</v>
      </c>
      <c r="P122" s="67">
        <f t="shared" si="13"/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AA122" s="2"/>
      <c r="AB122" s="2"/>
      <c r="AC122" s="2"/>
    </row>
    <row r="123" spans="1:29" ht="30" customHeight="1" x14ac:dyDescent="0.25">
      <c r="A123" s="102" t="str">
        <f>VLOOKUP(N123,'Linien - BU'!A:B,2,FALSE)</f>
        <v>BU3</v>
      </c>
      <c r="B123" s="114">
        <f t="shared" si="7"/>
        <v>86</v>
      </c>
      <c r="C123" s="95">
        <f>Abfalldokumentation!$U123</f>
        <v>44438</v>
      </c>
      <c r="D123" s="90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103" t="str">
        <f>IFERROR(VLOOKUP(Abfalldokumentation!$O123,Artikel!A:C,3,FALSE),Abfalldokumentation!$O123)</f>
        <v>ABS CHED-PF-KRÄUK gemis</v>
      </c>
      <c r="F123" s="103" t="str">
        <f>VLOOKUP(T123,'Liste Gründe'!A:D,2,FALSE)</f>
        <v>Linienbezogen</v>
      </c>
      <c r="G123" s="103" t="str">
        <f>IF(ISBLANK(V123),VLOOKUP(Abfalldokumentation!$P123,'Liste Gründe'!A:D,3,FALSE),V123)</f>
        <v>gemischtes Produkt</v>
      </c>
      <c r="H123" s="103" t="str">
        <f>IF(ISBLANK(Abfalldokumentation!$W123),"-",Abfalldokumentation!$W123)</f>
        <v>-</v>
      </c>
      <c r="I123" s="114">
        <f t="shared" si="8"/>
        <v>35</v>
      </c>
      <c r="J123" s="103" t="str">
        <f t="shared" si="9"/>
        <v>Produkte</v>
      </c>
      <c r="K123" s="103" t="str">
        <f t="shared" si="10"/>
        <v>BUs</v>
      </c>
      <c r="L123" s="103" t="str">
        <f t="shared" si="11"/>
        <v>Symptome</v>
      </c>
      <c r="M123" s="114">
        <f>IFERROR(VLOOKUP(Abfalldokumentation!$O123,Kennzahlen!S:U,3,FALSE)*Abfalldokumentation!$B123,"0")</f>
        <v>86</v>
      </c>
      <c r="N123" s="103" t="str">
        <f>IF(ISBLANK(Q123),VLOOKUP(Abfalldokumentation!$O123,'Linien - BU'!R:S,2,FALSE),Q123)</f>
        <v>L33</v>
      </c>
      <c r="O123" s="67">
        <f t="shared" si="12"/>
        <v>29501003</v>
      </c>
      <c r="P123" s="67">
        <f t="shared" si="13"/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AA123" s="2"/>
      <c r="AB123" s="2"/>
      <c r="AC123" s="2"/>
    </row>
    <row r="124" spans="1:29" ht="30" customHeight="1" x14ac:dyDescent="0.25">
      <c r="A124" s="104" t="str">
        <f>VLOOKUP(N124,'Linien - BU'!A:B,2,FALSE)</f>
        <v>BU4</v>
      </c>
      <c r="B124" s="115">
        <f t="shared" si="7"/>
        <v>35.5</v>
      </c>
      <c r="C124" s="96">
        <f>Abfalldokumentation!$U124</f>
        <v>44438</v>
      </c>
      <c r="D124" s="90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105" t="str">
        <f>IFERROR(VLOOKUP(Abfalldokumentation!$O124,Artikel!A:C,3,FALSE),Abfalldokumentation!$O124)</f>
        <v>VOS WAL-THEKE</v>
      </c>
      <c r="F124" s="105" t="str">
        <f>VLOOKUP(T124,'Liste Gründe'!A:D,2,FALSE)</f>
        <v>Rest</v>
      </c>
      <c r="G124" s="105" t="str">
        <f>IF(ISBLANK(V124),VLOOKUP(Abfalldokumentation!$P124,'Liste Gründe'!A:D,3,FALSE),V124)</f>
        <v>blaues Klebeband im Produkt</v>
      </c>
      <c r="H124" s="105" t="str">
        <f>IF(ISBLANK(Abfalldokumentation!$W124),"-",Abfalldokumentation!$W124)</f>
        <v>Trennung vom Klebeband aus Produkt zu aufwendig</v>
      </c>
      <c r="I124" s="115">
        <f t="shared" si="8"/>
        <v>35</v>
      </c>
      <c r="J124" s="105" t="str">
        <f t="shared" si="9"/>
        <v>Produkte</v>
      </c>
      <c r="K124" s="105" t="str">
        <f t="shared" si="10"/>
        <v>BUs</v>
      </c>
      <c r="L124" s="105" t="str">
        <f t="shared" si="11"/>
        <v>Symptome</v>
      </c>
      <c r="M124" s="115">
        <f>IFERROR(VLOOKUP(Abfalldokumentation!$O124,Kennzahlen!S:U,3,FALSE)*Abfalldokumentation!$B124,"0")</f>
        <v>17.75</v>
      </c>
      <c r="N124" s="105" t="str">
        <f>IF(ISBLANK(Q124),VLOOKUP(Abfalldokumentation!$O124,'Linien - BU'!R:S,2,FALSE),Q124)</f>
        <v>L22</v>
      </c>
      <c r="O124" s="67">
        <f t="shared" si="12"/>
        <v>29501020</v>
      </c>
      <c r="P124" s="67">
        <f t="shared" si="13"/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AA124" s="2"/>
      <c r="AB124" s="2"/>
      <c r="AC124" s="2"/>
    </row>
    <row r="125" spans="1:29" ht="30" customHeight="1" x14ac:dyDescent="0.25">
      <c r="A125" s="102" t="str">
        <f>VLOOKUP(N125,'Linien - BU'!A:B,2,FALSE)</f>
        <v>Verkauf</v>
      </c>
      <c r="B125" s="114">
        <f t="shared" si="7"/>
        <v>80</v>
      </c>
      <c r="C125" s="95">
        <f>Abfalldokumentation!$U125</f>
        <v>44438</v>
      </c>
      <c r="D125" s="90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103" t="str">
        <f>IFERROR(VLOOKUP(Abfalldokumentation!$O125,Artikel!A:C,3,FALSE),Abfalldokumentation!$O125)</f>
        <v>Div. Zipfel, Endstücke</v>
      </c>
      <c r="F125" s="103" t="str">
        <f>VLOOKUP(T125,'Liste Gründe'!A:D,2,FALSE)</f>
        <v>Schimmel</v>
      </c>
      <c r="G125" s="103" t="str">
        <f>IF(ISBLANK(V125),VLOOKUP(Abfalldokumentation!$P125,'Liste Gründe'!A:D,3,FALSE),V125)</f>
        <v>keinen Abnehmer/kein Schälpersonal</v>
      </c>
      <c r="H125" s="103" t="str">
        <f>IF(ISBLANK(Abfalldokumentation!$W125),"-",Abfalldokumentation!$W125)</f>
        <v>keinen Abnehmer/Schälen</v>
      </c>
      <c r="I125" s="114">
        <f t="shared" si="8"/>
        <v>35</v>
      </c>
      <c r="J125" s="103" t="str">
        <f t="shared" si="9"/>
        <v>Produkte</v>
      </c>
      <c r="K125" s="103" t="str">
        <f t="shared" si="10"/>
        <v>BUs</v>
      </c>
      <c r="L125" s="103" t="str">
        <f t="shared" si="11"/>
        <v>Symptome</v>
      </c>
      <c r="M125" s="114" t="str">
        <f>IFERROR(VLOOKUP(Abfalldokumentation!$O125,Kennzahlen!S:U,3,FALSE)*Abfalldokumentation!$B125,"0")</f>
        <v>0</v>
      </c>
      <c r="N125" s="103" t="str">
        <f>IF(ISBLANK(Q125),VLOOKUP(Abfalldokumentation!$O125,'Linien - BU'!R:S,2,FALSE),Q125)</f>
        <v>Verkauf</v>
      </c>
      <c r="O125" s="67" t="str">
        <f t="shared" si="12"/>
        <v>Div. Zipfel, Endstücke</v>
      </c>
      <c r="P125" s="67">
        <f t="shared" si="13"/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AA125" s="2"/>
      <c r="AB125" s="2"/>
      <c r="AC125" s="2"/>
    </row>
    <row r="126" spans="1:29" ht="30" customHeight="1" x14ac:dyDescent="0.25">
      <c r="A126" s="104" t="str">
        <f>VLOOKUP(N126,'Linien - BU'!A:B,2,FALSE)</f>
        <v>BU2</v>
      </c>
      <c r="B126" s="115">
        <f t="shared" si="7"/>
        <v>101</v>
      </c>
      <c r="C126" s="96">
        <f>Abfalldokumentation!$U126</f>
        <v>44438</v>
      </c>
      <c r="D126" s="90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105" t="str">
        <f>IFERROR(VLOOKUP(Abfalldokumentation!$O126,Artikel!A:C,3,FALSE),Abfalldokumentation!$O126)</f>
        <v>Diverses</v>
      </c>
      <c r="F126" s="105" t="str">
        <f>VLOOKUP(T126,'Liste Gründe'!A:D,2,FALSE)</f>
        <v>Linienbezogen</v>
      </c>
      <c r="G126" s="105" t="str">
        <f>IF(ISBLANK(V126),VLOOKUP(Abfalldokumentation!$P126,'Liste Gründe'!A:D,3,FALSE),V126)</f>
        <v>Maschinenabfall</v>
      </c>
      <c r="H126" s="105" t="str">
        <f>IF(ISBLANK(Abfalldokumentation!$W126),"-",Abfalldokumentation!$W126)</f>
        <v>-</v>
      </c>
      <c r="I126" s="115">
        <f t="shared" si="8"/>
        <v>35</v>
      </c>
      <c r="J126" s="105" t="str">
        <f t="shared" si="9"/>
        <v>Produkte</v>
      </c>
      <c r="K126" s="105" t="str">
        <f t="shared" si="10"/>
        <v>BUs</v>
      </c>
      <c r="L126" s="105" t="str">
        <f t="shared" si="11"/>
        <v>Symptome</v>
      </c>
      <c r="M126" s="115" t="str">
        <f>IFERROR(VLOOKUP(Abfalldokumentation!$O126,Kennzahlen!S:U,3,FALSE)*Abfalldokumentation!$B126,"0")</f>
        <v>0</v>
      </c>
      <c r="N126" s="105" t="str">
        <f>IF(ISBLANK(Q126),VLOOKUP(Abfalldokumentation!$O126,'Linien - BU'!R:S,2,FALSE),Q126)</f>
        <v>Bu2</v>
      </c>
      <c r="O126" s="67" t="str">
        <f t="shared" si="12"/>
        <v>Diverses</v>
      </c>
      <c r="P126" s="67">
        <f t="shared" si="13"/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AA126" s="2"/>
      <c r="AB126" s="2"/>
      <c r="AC126" s="2"/>
    </row>
    <row r="127" spans="1:29" ht="30" customHeight="1" x14ac:dyDescent="0.25">
      <c r="A127" s="102" t="str">
        <f>VLOOKUP(N127,'Linien - BU'!A:B,2,FALSE)</f>
        <v>BU1</v>
      </c>
      <c r="B127" s="114">
        <f t="shared" si="7"/>
        <v>526.6</v>
      </c>
      <c r="C127" s="95">
        <f>Abfalldokumentation!$U127</f>
        <v>44438</v>
      </c>
      <c r="D127" s="90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103" t="str">
        <f>IFERROR(VLOOKUP(Abfalldokumentation!$O127,Artikel!A:C,3,FALSE),Abfalldokumentation!$O127)</f>
        <v>Diverses aus Abfüllung</v>
      </c>
      <c r="F127" s="103" t="str">
        <f>VLOOKUP(T127,'Liste Gründe'!A:D,2,FALSE)</f>
        <v>Linienbezogen</v>
      </c>
      <c r="G127" s="103" t="str">
        <f>IF(ISBLANK(V127),VLOOKUP(Abfalldokumentation!$P127,'Liste Gründe'!A:D,3,FALSE),V127)</f>
        <v>Maschinenabfall</v>
      </c>
      <c r="H127" s="103" t="str">
        <f>IF(ISBLANK(Abfalldokumentation!$W127),"-",Abfalldokumentation!$W127)</f>
        <v>-</v>
      </c>
      <c r="I127" s="114">
        <f t="shared" si="8"/>
        <v>35</v>
      </c>
      <c r="J127" s="103" t="str">
        <f t="shared" si="9"/>
        <v>Produkte</v>
      </c>
      <c r="K127" s="103" t="str">
        <f t="shared" si="10"/>
        <v>BUs</v>
      </c>
      <c r="L127" s="103" t="str">
        <f t="shared" si="11"/>
        <v>Symptome</v>
      </c>
      <c r="M127" s="114" t="str">
        <f>IFERROR(VLOOKUP(Abfalldokumentation!$O127,Kennzahlen!S:U,3,FALSE)*Abfalldokumentation!$B127,"0")</f>
        <v>0</v>
      </c>
      <c r="N127" s="103" t="str">
        <f>IF(ISBLANK(Q127),VLOOKUP(Abfalldokumentation!$O127,'Linien - BU'!R:S,2,FALSE),Q127)</f>
        <v>Abfüllung</v>
      </c>
      <c r="O127" s="67" t="str">
        <f t="shared" si="12"/>
        <v>Diverses aus Abfüllung</v>
      </c>
      <c r="P127" s="67">
        <f t="shared" si="13"/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AA127" s="2"/>
      <c r="AB127" s="2"/>
      <c r="AC127" s="2"/>
    </row>
    <row r="128" spans="1:29" ht="30" customHeight="1" x14ac:dyDescent="0.25">
      <c r="A128" s="104" t="str">
        <f>VLOOKUP(N128,'Linien - BU'!A:B,2,FALSE)</f>
        <v>Rest</v>
      </c>
      <c r="B128" s="115">
        <f t="shared" si="7"/>
        <v>8</v>
      </c>
      <c r="C128" s="96">
        <f>Abfalldokumentation!$U128</f>
        <v>44438</v>
      </c>
      <c r="D128" s="90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105" t="str">
        <f>IFERROR(VLOOKUP(Abfalldokumentation!$O128,Artikel!A:C,3,FALSE),Abfalldokumentation!$O128)</f>
        <v>Diverses QM</v>
      </c>
      <c r="F128" s="105" t="str">
        <f>VLOOKUP(T128,'Liste Gründe'!A:D,2,FALSE)</f>
        <v>Qualitätssicherung</v>
      </c>
      <c r="G128" s="105" t="str">
        <f>IF(ISBLANK(V128),VLOOKUP(Abfalldokumentation!$P128,'Liste Gründe'!A:D,3,FALSE),V128)</f>
        <v>Sensorik</v>
      </c>
      <c r="H128" s="105" t="str">
        <f>IF(ISBLANK(Abfalldokumentation!$W128),"-",Abfalldokumentation!$W128)</f>
        <v>Sensorik</v>
      </c>
      <c r="I128" s="115">
        <f t="shared" si="8"/>
        <v>35</v>
      </c>
      <c r="J128" s="105" t="str">
        <f t="shared" si="9"/>
        <v>Produkte</v>
      </c>
      <c r="K128" s="105" t="str">
        <f t="shared" si="10"/>
        <v>BUs</v>
      </c>
      <c r="L128" s="105" t="str">
        <f t="shared" si="11"/>
        <v>Symptome</v>
      </c>
      <c r="M128" s="115" t="str">
        <f>IFERROR(VLOOKUP(Abfalldokumentation!$O128,Kennzahlen!S:U,3,FALSE)*Abfalldokumentation!$B128,"0")</f>
        <v>0</v>
      </c>
      <c r="N128" s="105" t="str">
        <f>IF(ISBLANK(Q128),VLOOKUP(Abfalldokumentation!$O128,'Linien - BU'!R:S,2,FALSE),Q128)</f>
        <v>QM</v>
      </c>
      <c r="O128" s="67" t="str">
        <f t="shared" si="12"/>
        <v>Diverses QM</v>
      </c>
      <c r="P128" s="67">
        <f t="shared" si="13"/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AA128" s="2"/>
      <c r="AB128" s="2"/>
      <c r="AC128" s="2"/>
    </row>
    <row r="129" spans="1:29" ht="30" customHeight="1" x14ac:dyDescent="0.25">
      <c r="A129" s="102" t="str">
        <f>VLOOKUP(N129,'Linien - BU'!A:B,2,FALSE)</f>
        <v>Rest</v>
      </c>
      <c r="B129" s="114">
        <f t="shared" si="7"/>
        <v>8.9</v>
      </c>
      <c r="C129" s="95">
        <f>Abfalldokumentation!$U129</f>
        <v>44438</v>
      </c>
      <c r="D129" s="90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103" t="str">
        <f>IFERROR(VLOOKUP(Abfalldokumentation!$O129,Artikel!A:C,3,FALSE),Abfalldokumentation!$O129)</f>
        <v>Laborproben</v>
      </c>
      <c r="F129" s="103" t="str">
        <f>VLOOKUP(T129,'Liste Gründe'!A:D,2,FALSE)</f>
        <v>Qualitätssicherung</v>
      </c>
      <c r="G129" s="103" t="str">
        <f>IF(ISBLANK(V129),VLOOKUP(Abfalldokumentation!$P129,'Liste Gründe'!A:D,3,FALSE),V129)</f>
        <v>Laborprobe</v>
      </c>
      <c r="H129" s="103" t="str">
        <f>IF(ISBLANK(Abfalldokumentation!$W129),"-",Abfalldokumentation!$W129)</f>
        <v>Laborprobe</v>
      </c>
      <c r="I129" s="114">
        <f t="shared" si="8"/>
        <v>35</v>
      </c>
      <c r="J129" s="103" t="str">
        <f t="shared" si="9"/>
        <v>Produkte</v>
      </c>
      <c r="K129" s="103" t="str">
        <f t="shared" si="10"/>
        <v>BUs</v>
      </c>
      <c r="L129" s="103" t="str">
        <f t="shared" si="11"/>
        <v>Symptome</v>
      </c>
      <c r="M129" s="114" t="str">
        <f>IFERROR(VLOOKUP(Abfalldokumentation!$O129,Kennzahlen!S:U,3,FALSE)*Abfalldokumentation!$B129,"0")</f>
        <v>0</v>
      </c>
      <c r="N129" s="103" t="str">
        <f>IF(ISBLANK(Q129),VLOOKUP(Abfalldokumentation!$O129,'Linien - BU'!R:S,2,FALSE),Q129)</f>
        <v>Labor</v>
      </c>
      <c r="O129" s="67" t="str">
        <f t="shared" si="12"/>
        <v>Laborproben</v>
      </c>
      <c r="P129" s="67">
        <f t="shared" si="13"/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AA129" s="2"/>
      <c r="AB129" s="2"/>
      <c r="AC129" s="2"/>
    </row>
    <row r="130" spans="1:29" ht="30" customHeight="1" x14ac:dyDescent="0.25">
      <c r="A130" s="104" t="str">
        <f>VLOOKUP(N130,'Linien - BU'!A:B,2,FALSE)</f>
        <v>Rest</v>
      </c>
      <c r="B130" s="115">
        <f t="shared" ref="B130:B193" si="14">S130</f>
        <v>8.9</v>
      </c>
      <c r="C130" s="96">
        <f>Abfalldokumentation!$U130</f>
        <v>44438</v>
      </c>
      <c r="D130" s="90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105" t="str">
        <f>IFERROR(VLOOKUP(Abfalldokumentation!$O130,Artikel!A:C,3,FALSE),Abfalldokumentation!$O130)</f>
        <v>Laborproben</v>
      </c>
      <c r="F130" s="105" t="str">
        <f>VLOOKUP(T130,'Liste Gründe'!A:D,2,FALSE)</f>
        <v>Qualitätssicherung</v>
      </c>
      <c r="G130" s="105" t="str">
        <f>IF(ISBLANK(V130),VLOOKUP(Abfalldokumentation!$P130,'Liste Gründe'!A:D,3,FALSE),V130)</f>
        <v>Laborprobe</v>
      </c>
      <c r="H130" s="105" t="str">
        <f>IF(ISBLANK(Abfalldokumentation!$W130),"-",Abfalldokumentation!$W130)</f>
        <v>Laborprobe</v>
      </c>
      <c r="I130" s="115">
        <f t="shared" ref="I130:I193" si="15">_xlfn.ISOWEEKNUM(C130)</f>
        <v>35</v>
      </c>
      <c r="J130" s="105" t="str">
        <f t="shared" ref="J130:J193" si="16">"Produkte"</f>
        <v>Produkte</v>
      </c>
      <c r="K130" s="105" t="str">
        <f t="shared" ref="K130:K193" si="17">"BUs"</f>
        <v>BUs</v>
      </c>
      <c r="L130" s="105" t="str">
        <f t="shared" ref="L130:L193" si="18">"Symptome"</f>
        <v>Symptome</v>
      </c>
      <c r="M130" s="115" t="str">
        <f>IFERROR(VLOOKUP(Abfalldokumentation!$O130,Kennzahlen!S:U,3,FALSE)*Abfalldokumentation!$B130,"0")</f>
        <v>0</v>
      </c>
      <c r="N130" s="105" t="str">
        <f>IF(ISBLANK(Q130),VLOOKUP(Abfalldokumentation!$O130,'Linien - BU'!R:S,2,FALSE),Q130)</f>
        <v>Labor</v>
      </c>
      <c r="O130" s="67" t="str">
        <f t="shared" ref="O130:O193" si="19">R130</f>
        <v>Laborproben</v>
      </c>
      <c r="P130" s="67">
        <f t="shared" ref="P130:P193" si="20"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AA130" s="2"/>
      <c r="AB130" s="2"/>
      <c r="AC130" s="2"/>
    </row>
    <row r="131" spans="1:29" ht="30" customHeight="1" x14ac:dyDescent="0.25">
      <c r="A131" s="102" t="str">
        <f>VLOOKUP(N131,'Linien - BU'!A:B,2,FALSE)</f>
        <v>Rest</v>
      </c>
      <c r="B131" s="114">
        <f t="shared" si="14"/>
        <v>106</v>
      </c>
      <c r="C131" s="95">
        <f>Abfalldokumentation!$U131</f>
        <v>44438</v>
      </c>
      <c r="D131" s="90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103" t="str">
        <f>IFERROR(VLOOKUP(Abfalldokumentation!$O131,Artikel!A:C,3,FALSE),Abfalldokumentation!$O131)</f>
        <v>Laborproben</v>
      </c>
      <c r="F131" s="103" t="str">
        <f>VLOOKUP(T131,'Liste Gründe'!A:D,2,FALSE)</f>
        <v>Qualitätssicherung</v>
      </c>
      <c r="G131" s="103" t="str">
        <f>IF(ISBLANK(V131),VLOOKUP(Abfalldokumentation!$P131,'Liste Gründe'!A:D,3,FALSE),V131)</f>
        <v>Laborprobe</v>
      </c>
      <c r="H131" s="103" t="str">
        <f>IF(ISBLANK(Abfalldokumentation!$W131),"-",Abfalldokumentation!$W131)</f>
        <v>Laborprobe</v>
      </c>
      <c r="I131" s="114">
        <f t="shared" si="15"/>
        <v>35</v>
      </c>
      <c r="J131" s="103" t="str">
        <f t="shared" si="16"/>
        <v>Produkte</v>
      </c>
      <c r="K131" s="103" t="str">
        <f t="shared" si="17"/>
        <v>BUs</v>
      </c>
      <c r="L131" s="103" t="str">
        <f t="shared" si="18"/>
        <v>Symptome</v>
      </c>
      <c r="M131" s="114" t="str">
        <f>IFERROR(VLOOKUP(Abfalldokumentation!$O131,Kennzahlen!S:U,3,FALSE)*Abfalldokumentation!$B131,"0")</f>
        <v>0</v>
      </c>
      <c r="N131" s="103" t="str">
        <f>IF(ISBLANK(Q131),VLOOKUP(Abfalldokumentation!$O131,'Linien - BU'!R:S,2,FALSE),Q131)</f>
        <v>Labor</v>
      </c>
      <c r="O131" s="67" t="str">
        <f t="shared" si="19"/>
        <v>Laborproben</v>
      </c>
      <c r="P131" s="67">
        <f t="shared" si="20"/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AA131" s="2"/>
      <c r="AB131" s="2"/>
      <c r="AC131" s="2"/>
    </row>
    <row r="132" spans="1:29" ht="30" customHeight="1" x14ac:dyDescent="0.25">
      <c r="A132" s="104" t="str">
        <f>VLOOKUP(N132,'Linien - BU'!A:B,2,FALSE)</f>
        <v>Rest</v>
      </c>
      <c r="B132" s="115">
        <f t="shared" si="14"/>
        <v>10</v>
      </c>
      <c r="C132" s="96">
        <f>Abfalldokumentation!$U132</f>
        <v>44438</v>
      </c>
      <c r="D132" s="90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105" t="str">
        <f>IFERROR(VLOOKUP(Abfalldokumentation!$O132,Artikel!A:C,3,FALSE),Abfalldokumentation!$O132)</f>
        <v>Laborproben</v>
      </c>
      <c r="F132" s="105" t="str">
        <f>VLOOKUP(T132,'Liste Gründe'!A:D,2,FALSE)</f>
        <v>Qualitätssicherung</v>
      </c>
      <c r="G132" s="105" t="str">
        <f>IF(ISBLANK(V132),VLOOKUP(Abfalldokumentation!$P132,'Liste Gründe'!A:D,3,FALSE),V132)</f>
        <v>Laborprobe</v>
      </c>
      <c r="H132" s="105" t="str">
        <f>IF(ISBLANK(Abfalldokumentation!$W132),"-",Abfalldokumentation!$W132)</f>
        <v>Laborprobe</v>
      </c>
      <c r="I132" s="115">
        <f t="shared" si="15"/>
        <v>35</v>
      </c>
      <c r="J132" s="105" t="str">
        <f t="shared" si="16"/>
        <v>Produkte</v>
      </c>
      <c r="K132" s="105" t="str">
        <f t="shared" si="17"/>
        <v>BUs</v>
      </c>
      <c r="L132" s="105" t="str">
        <f t="shared" si="18"/>
        <v>Symptome</v>
      </c>
      <c r="M132" s="115" t="str">
        <f>IFERROR(VLOOKUP(Abfalldokumentation!$O132,Kennzahlen!S:U,3,FALSE)*Abfalldokumentation!$B132,"0")</f>
        <v>0</v>
      </c>
      <c r="N132" s="105" t="str">
        <f>IF(ISBLANK(Q132),VLOOKUP(Abfalldokumentation!$O132,'Linien - BU'!R:S,2,FALSE),Q132)</f>
        <v>Labor</v>
      </c>
      <c r="O132" s="67" t="str">
        <f t="shared" si="19"/>
        <v>Laborproben</v>
      </c>
      <c r="P132" s="67">
        <f t="shared" si="20"/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AA132" s="2"/>
      <c r="AB132" s="2"/>
      <c r="AC132" s="2"/>
    </row>
    <row r="133" spans="1:29" ht="30" customHeight="1" x14ac:dyDescent="0.25">
      <c r="A133" s="102" t="str">
        <f>VLOOKUP(N133,'Linien - BU'!A:B,2,FALSE)</f>
        <v>Rest</v>
      </c>
      <c r="B133" s="114">
        <f t="shared" si="14"/>
        <v>65</v>
      </c>
      <c r="C133" s="95">
        <f>Abfalldokumentation!$U133</f>
        <v>44438</v>
      </c>
      <c r="D133" s="90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103" t="str">
        <f>IFERROR(VLOOKUP(Abfalldokumentation!$O133,Artikel!A:C,3,FALSE),Abfalldokumentation!$O133)</f>
        <v>Laborproben</v>
      </c>
      <c r="F133" s="103" t="str">
        <f>VLOOKUP(T133,'Liste Gründe'!A:D,2,FALSE)</f>
        <v>Qualitätssicherung</v>
      </c>
      <c r="G133" s="103" t="str">
        <f>IF(ISBLANK(V133),VLOOKUP(Abfalldokumentation!$P133,'Liste Gründe'!A:D,3,FALSE),V133)</f>
        <v>Laborprobe</v>
      </c>
      <c r="H133" s="103" t="str">
        <f>IF(ISBLANK(Abfalldokumentation!$W133),"-",Abfalldokumentation!$W133)</f>
        <v>Laborprobe</v>
      </c>
      <c r="I133" s="114">
        <f t="shared" si="15"/>
        <v>35</v>
      </c>
      <c r="J133" s="103" t="str">
        <f t="shared" si="16"/>
        <v>Produkte</v>
      </c>
      <c r="K133" s="103" t="str">
        <f t="shared" si="17"/>
        <v>BUs</v>
      </c>
      <c r="L133" s="103" t="str">
        <f t="shared" si="18"/>
        <v>Symptome</v>
      </c>
      <c r="M133" s="114" t="str">
        <f>IFERROR(VLOOKUP(Abfalldokumentation!$O133,Kennzahlen!S:U,3,FALSE)*Abfalldokumentation!$B133,"0")</f>
        <v>0</v>
      </c>
      <c r="N133" s="103" t="str">
        <f>IF(ISBLANK(Q133),VLOOKUP(Abfalldokumentation!$O133,'Linien - BU'!R:S,2,FALSE),Q133)</f>
        <v>Labor</v>
      </c>
      <c r="O133" s="67" t="str">
        <f t="shared" si="19"/>
        <v>Laborproben</v>
      </c>
      <c r="P133" s="67">
        <f t="shared" si="20"/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AA133" s="2"/>
      <c r="AB133" s="2"/>
      <c r="AC133" s="2"/>
    </row>
    <row r="134" spans="1:29" ht="30" customHeight="1" x14ac:dyDescent="0.25">
      <c r="A134" s="104" t="str">
        <f>VLOOKUP(N134,'Linien - BU'!A:B,2,FALSE)</f>
        <v>Rest</v>
      </c>
      <c r="B134" s="115">
        <f t="shared" si="14"/>
        <v>10</v>
      </c>
      <c r="C134" s="96">
        <f>Abfalldokumentation!$U134</f>
        <v>44438</v>
      </c>
      <c r="D134" s="90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105" t="str">
        <f>IFERROR(VLOOKUP(Abfalldokumentation!$O134,Artikel!A:C,3,FALSE),Abfalldokumentation!$O134)</f>
        <v>Rückstellproben</v>
      </c>
      <c r="F134" s="105" t="str">
        <f>VLOOKUP(T134,'Liste Gründe'!A:D,2,FALSE)</f>
        <v>Qualitätssicherung</v>
      </c>
      <c r="G134" s="105" t="str">
        <f>IF(ISBLANK(V134),VLOOKUP(Abfalldokumentation!$P134,'Liste Gründe'!A:D,3,FALSE),V134)</f>
        <v>Laborprobe</v>
      </c>
      <c r="H134" s="105" t="str">
        <f>IF(ISBLANK(Abfalldokumentation!$W134),"-",Abfalldokumentation!$W134)</f>
        <v>Laborprobe</v>
      </c>
      <c r="I134" s="115">
        <f t="shared" si="15"/>
        <v>35</v>
      </c>
      <c r="J134" s="105" t="str">
        <f t="shared" si="16"/>
        <v>Produkte</v>
      </c>
      <c r="K134" s="105" t="str">
        <f t="shared" si="17"/>
        <v>BUs</v>
      </c>
      <c r="L134" s="105" t="str">
        <f t="shared" si="18"/>
        <v>Symptome</v>
      </c>
      <c r="M134" s="115" t="str">
        <f>IFERROR(VLOOKUP(Abfalldokumentation!$O134,Kennzahlen!S:U,3,FALSE)*Abfalldokumentation!$B134,"0")</f>
        <v>0</v>
      </c>
      <c r="N134" s="105" t="str">
        <f>IF(ISBLANK(Q134),VLOOKUP(Abfalldokumentation!$O134,'Linien - BU'!R:S,2,FALSE),Q134)</f>
        <v>QM</v>
      </c>
      <c r="O134" s="67" t="str">
        <f t="shared" si="19"/>
        <v>Rückstellproben</v>
      </c>
      <c r="P134" s="67">
        <f t="shared" si="20"/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AA134" s="2"/>
      <c r="AB134" s="2"/>
      <c r="AC134" s="2"/>
    </row>
    <row r="135" spans="1:29" ht="30" customHeight="1" x14ac:dyDescent="0.25">
      <c r="A135" s="102" t="str">
        <f>VLOOKUP(N135,'Linien - BU'!A:B,2,FALSE)</f>
        <v>BU4</v>
      </c>
      <c r="B135" s="114">
        <f t="shared" si="14"/>
        <v>51</v>
      </c>
      <c r="C135" s="95">
        <f>Abfalldokumentation!$U135</f>
        <v>44439</v>
      </c>
      <c r="D135" s="90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103" t="str">
        <f>IFERROR(VLOOKUP(Abfalldokumentation!$O135,Artikel!A:C,3,FALSE),Abfalldokumentation!$O135)</f>
        <v>VOS Schwarzer Pfeffer R</v>
      </c>
      <c r="F135" s="103" t="str">
        <f>VLOOKUP(T135,'Liste Gründe'!A:D,2,FALSE)</f>
        <v>keinen Verwendungszweck</v>
      </c>
      <c r="G135" s="103" t="str">
        <f>IF(ISBLANK(V135),VLOOKUP(Abfalldokumentation!$P135,'Liste Gründe'!A:D,3,FALSE),V135)</f>
        <v>keinen Verwendungszweck</v>
      </c>
      <c r="H135" s="103" t="str">
        <f>IF(ISBLANK(Abfalldokumentation!$W135),"-",Abfalldokumentation!$W135)</f>
        <v>keinen Verwendungszweck</v>
      </c>
      <c r="I135" s="114">
        <f t="shared" si="15"/>
        <v>35</v>
      </c>
      <c r="J135" s="103" t="str">
        <f t="shared" si="16"/>
        <v>Produkte</v>
      </c>
      <c r="K135" s="103" t="str">
        <f t="shared" si="17"/>
        <v>BUs</v>
      </c>
      <c r="L135" s="103" t="str">
        <f t="shared" si="18"/>
        <v>Symptome</v>
      </c>
      <c r="M135" s="114">
        <f>IFERROR(VLOOKUP(Abfalldokumentation!$O135,Kennzahlen!S:U,3,FALSE)*Abfalldokumentation!$B135,"0")</f>
        <v>25.5</v>
      </c>
      <c r="N135" s="103" t="str">
        <f>IF(ISBLANK(Q135),VLOOKUP(Abfalldokumentation!$O135,'Linien - BU'!R:S,2,FALSE),Q135)</f>
        <v>L22</v>
      </c>
      <c r="O135" s="67">
        <f t="shared" si="19"/>
        <v>29500482</v>
      </c>
      <c r="P135" s="67">
        <f t="shared" si="20"/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AA135" s="2"/>
      <c r="AB135" s="2"/>
      <c r="AC135" s="2"/>
    </row>
    <row r="136" spans="1:29" ht="30" customHeight="1" x14ac:dyDescent="0.25">
      <c r="A136" s="104" t="str">
        <f>VLOOKUP(N136,'Linien - BU'!A:B,2,FALSE)</f>
        <v>BU1</v>
      </c>
      <c r="B136" s="115">
        <f t="shared" si="14"/>
        <v>123.5</v>
      </c>
      <c r="C136" s="96">
        <f>Abfalldokumentation!$U136</f>
        <v>44439</v>
      </c>
      <c r="D136" s="90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105" t="str">
        <f>IFERROR(VLOOKUP(Abfalldokumentation!$O136,Artikel!A:C,3,FALSE),Abfalldokumentation!$O136)</f>
        <v>VOS RW-CHILI OGT</v>
      </c>
      <c r="F136" s="105" t="str">
        <f>VLOOKUP(T136,'Liste Gründe'!A:D,2,FALSE)</f>
        <v>Schimmel</v>
      </c>
      <c r="G136" s="105" t="str">
        <f>IF(ISBLANK(V136),VLOOKUP(Abfalldokumentation!$P136,'Liste Gründe'!A:D,3,FALSE),V136)</f>
        <v>keine Verarbeitung</v>
      </c>
      <c r="H136" s="105" t="str">
        <f>IF(ISBLANK(Abfalldokumentation!$W136),"-",Abfalldokumentation!$W136)</f>
        <v>Aufgrund Konsistenz nicht genommen. Zu wenig VOS verarbeitet. Vom Warmen ins Kalte -&gt; Schimmel</v>
      </c>
      <c r="I136" s="115">
        <f t="shared" si="15"/>
        <v>35</v>
      </c>
      <c r="J136" s="105" t="str">
        <f t="shared" si="16"/>
        <v>Produkte</v>
      </c>
      <c r="K136" s="105" t="str">
        <f t="shared" si="17"/>
        <v>BUs</v>
      </c>
      <c r="L136" s="105" t="str">
        <f t="shared" si="18"/>
        <v>Symptome</v>
      </c>
      <c r="M136" s="115">
        <f>IFERROR(VLOOKUP(Abfalldokumentation!$O136,Kennzahlen!S:U,3,FALSE)*Abfalldokumentation!$B136,"0")</f>
        <v>61.75</v>
      </c>
      <c r="N136" s="105" t="str">
        <f>IF(ISBLANK(Q136),VLOOKUP(Abfalldokumentation!$O136,'Linien - BU'!R:S,2,FALSE),Q136)</f>
        <v>Schmelze</v>
      </c>
      <c r="O136" s="67">
        <f t="shared" si="19"/>
        <v>29500860</v>
      </c>
      <c r="P136" s="67">
        <f t="shared" si="20"/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AA136" s="2"/>
      <c r="AB136" s="2"/>
      <c r="AC136" s="2"/>
    </row>
    <row r="137" spans="1:29" ht="30" customHeight="1" x14ac:dyDescent="0.25">
      <c r="A137" s="102" t="str">
        <f>VLOOKUP(N137,'Linien - BU'!A:B,2,FALSE)</f>
        <v>BU4</v>
      </c>
      <c r="B137" s="114">
        <f t="shared" si="14"/>
        <v>147</v>
      </c>
      <c r="C137" s="95">
        <f>Abfalldokumentation!$U137</f>
        <v>44439</v>
      </c>
      <c r="D137" s="90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103" t="str">
        <f>IFERROR(VLOOKUP(Abfalldokumentation!$O137,Artikel!A:C,3,FALSE),Abfalldokumentation!$O137)</f>
        <v>ABS HEUBLUM</v>
      </c>
      <c r="F137" s="103" t="str">
        <f>VLOOKUP(T137,'Liste Gründe'!A:D,2,FALSE)</f>
        <v>keinen Verwendungszweck</v>
      </c>
      <c r="G137" s="103" t="str">
        <f>IF(ISBLANK(V137),VLOOKUP(Abfalldokumentation!$P137,'Liste Gründe'!A:D,3,FALSE),V137)</f>
        <v>keinen Verwendungszweck</v>
      </c>
      <c r="H137" s="103" t="str">
        <f>IF(ISBLANK(Abfalldokumentation!$W137),"-",Abfalldokumentation!$W137)</f>
        <v>&lt;300kg/Monat</v>
      </c>
      <c r="I137" s="114">
        <f t="shared" si="15"/>
        <v>35</v>
      </c>
      <c r="J137" s="103" t="str">
        <f t="shared" si="16"/>
        <v>Produkte</v>
      </c>
      <c r="K137" s="103" t="str">
        <f t="shared" si="17"/>
        <v>BUs</v>
      </c>
      <c r="L137" s="103" t="str">
        <f t="shared" si="18"/>
        <v>Symptome</v>
      </c>
      <c r="M137" s="114" t="str">
        <f>IFERROR(VLOOKUP(Abfalldokumentation!$O137,Kennzahlen!S:U,3,FALSE)*Abfalldokumentation!$B137,"0")</f>
        <v>0</v>
      </c>
      <c r="N137" s="103" t="str">
        <f>IF(ISBLANK(Q137),VLOOKUP(Abfalldokumentation!$O137,'Linien - BU'!R:S,2,FALSE),Q137)</f>
        <v>L21</v>
      </c>
      <c r="O137" s="67">
        <f t="shared" si="19"/>
        <v>29500878</v>
      </c>
      <c r="P137" s="67">
        <f t="shared" si="20"/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AA137" s="2"/>
      <c r="AB137" s="2"/>
      <c r="AC137" s="2"/>
    </row>
    <row r="138" spans="1:29" ht="30" customHeight="1" x14ac:dyDescent="0.25">
      <c r="A138" s="104" t="str">
        <f>VLOOKUP(N138,'Linien - BU'!A:B,2,FALSE)</f>
        <v>BU4</v>
      </c>
      <c r="B138" s="115">
        <f t="shared" si="14"/>
        <v>160</v>
      </c>
      <c r="C138" s="96">
        <f>Abfalldokumentation!$U138</f>
        <v>44439</v>
      </c>
      <c r="D138" s="90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105" t="str">
        <f>IFERROR(VLOOKUP(Abfalldokumentation!$O138,Artikel!A:C,3,FALSE),Abfalldokumentation!$O138)</f>
        <v>ABS MEDI-KRÄUK</v>
      </c>
      <c r="F138" s="105" t="str">
        <f>VLOOKUP(T138,'Liste Gründe'!A:D,2,FALSE)</f>
        <v>keinen Verwendungszweck</v>
      </c>
      <c r="G138" s="105" t="str">
        <f>IF(ISBLANK(V138),VLOOKUP(Abfalldokumentation!$P138,'Liste Gründe'!A:D,3,FALSE),V138)</f>
        <v>keinen Verwendungszweck</v>
      </c>
      <c r="H138" s="105" t="str">
        <f>IF(ISBLANK(Abfalldokumentation!$W138),"-",Abfalldokumentation!$W138)</f>
        <v>&lt;300kg/Monat</v>
      </c>
      <c r="I138" s="115">
        <f t="shared" si="15"/>
        <v>35</v>
      </c>
      <c r="J138" s="105" t="str">
        <f t="shared" si="16"/>
        <v>Produkte</v>
      </c>
      <c r="K138" s="105" t="str">
        <f t="shared" si="17"/>
        <v>BUs</v>
      </c>
      <c r="L138" s="105" t="str">
        <f t="shared" si="18"/>
        <v>Symptome</v>
      </c>
      <c r="M138" s="115">
        <f>IFERROR(VLOOKUP(Abfalldokumentation!$O138,Kennzahlen!S:U,3,FALSE)*Abfalldokumentation!$B138,"0")</f>
        <v>240</v>
      </c>
      <c r="N138" s="105" t="str">
        <f>IF(ISBLANK(Q138),VLOOKUP(Abfalldokumentation!$O138,'Linien - BU'!R:S,2,FALSE),Q138)</f>
        <v>L21</v>
      </c>
      <c r="O138" s="67">
        <f t="shared" si="19"/>
        <v>29500886</v>
      </c>
      <c r="P138" s="67">
        <f t="shared" si="20"/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AA138" s="2"/>
      <c r="AB138" s="2"/>
      <c r="AC138" s="2"/>
    </row>
    <row r="139" spans="1:29" ht="30" customHeight="1" x14ac:dyDescent="0.25">
      <c r="A139" s="102" t="str">
        <f>VLOOKUP(N139,'Linien - BU'!A:B,2,FALSE)</f>
        <v>BU4</v>
      </c>
      <c r="B139" s="114">
        <f t="shared" si="14"/>
        <v>22</v>
      </c>
      <c r="C139" s="95">
        <f>Abfalldokumentation!$U139</f>
        <v>44439</v>
      </c>
      <c r="D139" s="90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103" t="str">
        <f>IFERROR(VLOOKUP(Abfalldokumentation!$O139,Artikel!A:C,3,FALSE),Abfalldokumentation!$O139)</f>
        <v>ABS PECO</v>
      </c>
      <c r="F139" s="103" t="str">
        <f>VLOOKUP(T139,'Liste Gründe'!A:D,2,FALSE)</f>
        <v>keinen Verwendungszweck</v>
      </c>
      <c r="G139" s="103" t="str">
        <f>IF(ISBLANK(V139),VLOOKUP(Abfalldokumentation!$P139,'Liste Gründe'!A:D,3,FALSE),V139)</f>
        <v>keinen Verwendungszweck</v>
      </c>
      <c r="H139" s="103" t="str">
        <f>IF(ISBLANK(Abfalldokumentation!$W139),"-",Abfalldokumentation!$W139)</f>
        <v>&lt;300kg/Monat</v>
      </c>
      <c r="I139" s="114">
        <f t="shared" si="15"/>
        <v>35</v>
      </c>
      <c r="J139" s="103" t="str">
        <f t="shared" si="16"/>
        <v>Produkte</v>
      </c>
      <c r="K139" s="103" t="str">
        <f t="shared" si="17"/>
        <v>BUs</v>
      </c>
      <c r="L139" s="103" t="str">
        <f t="shared" si="18"/>
        <v>Symptome</v>
      </c>
      <c r="M139" s="114">
        <f>IFERROR(VLOOKUP(Abfalldokumentation!$O139,Kennzahlen!S:U,3,FALSE)*Abfalldokumentation!$B139,"0")</f>
        <v>32.352941176470594</v>
      </c>
      <c r="N139" s="103" t="str">
        <f>IF(ISBLANK(Q139),VLOOKUP(Abfalldokumentation!$O139,'Linien - BU'!R:S,2,FALSE),Q139)</f>
        <v>L23</v>
      </c>
      <c r="O139" s="67">
        <f t="shared" si="19"/>
        <v>29500891</v>
      </c>
      <c r="P139" s="67">
        <f t="shared" si="20"/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AA139" s="2"/>
      <c r="AB139" s="2"/>
      <c r="AC139" s="2"/>
    </row>
    <row r="140" spans="1:29" ht="30" customHeight="1" x14ac:dyDescent="0.25">
      <c r="A140" s="104" t="str">
        <f>VLOOKUP(N140,'Linien - BU'!A:B,2,FALSE)</f>
        <v>BU4</v>
      </c>
      <c r="B140" s="115">
        <f t="shared" si="14"/>
        <v>6</v>
      </c>
      <c r="C140" s="96">
        <f>Abfalldokumentation!$U140</f>
        <v>44439</v>
      </c>
      <c r="D140" s="90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105" t="str">
        <f>IFERROR(VLOOKUP(Abfalldokumentation!$O140,Artikel!A:C,3,FALSE),Abfalldokumentation!$O140)</f>
        <v>ABS BRIE</v>
      </c>
      <c r="F140" s="105" t="str">
        <f>VLOOKUP(T140,'Liste Gründe'!A:D,2,FALSE)</f>
        <v>keinen Verwendungszweck</v>
      </c>
      <c r="G140" s="105" t="str">
        <f>IF(ISBLANK(V140),VLOOKUP(Abfalldokumentation!$P140,'Liste Gründe'!A:D,3,FALSE),V140)</f>
        <v>keinen Verwendungszweck</v>
      </c>
      <c r="H140" s="105" t="str">
        <f>IF(ISBLANK(Abfalldokumentation!$W140),"-",Abfalldokumentation!$W140)</f>
        <v>&lt;20kg/Monat</v>
      </c>
      <c r="I140" s="115">
        <f t="shared" si="15"/>
        <v>35</v>
      </c>
      <c r="J140" s="105" t="str">
        <f t="shared" si="16"/>
        <v>Produkte</v>
      </c>
      <c r="K140" s="105" t="str">
        <f t="shared" si="17"/>
        <v>BUs</v>
      </c>
      <c r="L140" s="105" t="str">
        <f t="shared" si="18"/>
        <v>Symptome</v>
      </c>
      <c r="M140" s="115">
        <f>IFERROR(VLOOKUP(Abfalldokumentation!$O140,Kennzahlen!S:U,3,FALSE)*Abfalldokumentation!$B140,"0")</f>
        <v>0.06</v>
      </c>
      <c r="N140" s="105" t="str">
        <f>IF(ISBLANK(Q140),VLOOKUP(Abfalldokumentation!$O140,'Linien - BU'!R:S,2,FALSE),Q140)</f>
        <v>L20</v>
      </c>
      <c r="O140" s="67">
        <f t="shared" si="19"/>
        <v>29500895</v>
      </c>
      <c r="P140" s="67">
        <f t="shared" si="20"/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AA140" s="2"/>
      <c r="AB140" s="2"/>
      <c r="AC140" s="2"/>
    </row>
    <row r="141" spans="1:29" ht="30" customHeight="1" x14ac:dyDescent="0.25">
      <c r="A141" s="102" t="str">
        <f>VLOOKUP(N141,'Linien - BU'!A:B,2,FALSE)</f>
        <v>BU4</v>
      </c>
      <c r="B141" s="114">
        <f t="shared" si="14"/>
        <v>44</v>
      </c>
      <c r="C141" s="95">
        <f>Abfalldokumentation!$U141</f>
        <v>44439</v>
      </c>
      <c r="D141" s="90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103" t="str">
        <f>IFERROR(VLOOKUP(Abfalldokumentation!$O141,Artikel!A:C,3,FALSE),Abfalldokumentation!$O141)</f>
        <v>ABS ROVIN</v>
      </c>
      <c r="F141" s="103" t="str">
        <f>VLOOKUP(T141,'Liste Gründe'!A:D,2,FALSE)</f>
        <v>keinen Verwendungszweck</v>
      </c>
      <c r="G141" s="103" t="str">
        <f>IF(ISBLANK(V141),VLOOKUP(Abfalldokumentation!$P141,'Liste Gründe'!A:D,3,FALSE),V141)</f>
        <v>keinen Verwendungszweck</v>
      </c>
      <c r="H141" s="103" t="str">
        <f>IF(ISBLANK(Abfalldokumentation!$W141),"-",Abfalldokumentation!$W141)</f>
        <v>&lt;300kg/Monat</v>
      </c>
      <c r="I141" s="114">
        <f t="shared" si="15"/>
        <v>35</v>
      </c>
      <c r="J141" s="103" t="str">
        <f t="shared" si="16"/>
        <v>Produkte</v>
      </c>
      <c r="K141" s="103" t="str">
        <f t="shared" si="17"/>
        <v>BUs</v>
      </c>
      <c r="L141" s="103" t="str">
        <f t="shared" si="18"/>
        <v>Symptome</v>
      </c>
      <c r="M141" s="114">
        <f>IFERROR(VLOOKUP(Abfalldokumentation!$O141,Kennzahlen!S:U,3,FALSE)*Abfalldokumentation!$B141,"0")</f>
        <v>0.44</v>
      </c>
      <c r="N141" s="103" t="str">
        <f>IF(ISBLANK(Q141),VLOOKUP(Abfalldokumentation!$O141,'Linien - BU'!R:S,2,FALSE),Q141)</f>
        <v>L23</v>
      </c>
      <c r="O141" s="67">
        <f t="shared" si="19"/>
        <v>29500900</v>
      </c>
      <c r="P141" s="67">
        <f t="shared" si="20"/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AA141" s="2"/>
      <c r="AB141" s="2"/>
      <c r="AC141" s="2"/>
    </row>
    <row r="142" spans="1:29" ht="30" customHeight="1" x14ac:dyDescent="0.25">
      <c r="A142" s="104" t="str">
        <f>VLOOKUP(N142,'Linien - BU'!A:B,2,FALSE)</f>
        <v>BU4</v>
      </c>
      <c r="B142" s="115">
        <f t="shared" si="14"/>
        <v>15</v>
      </c>
      <c r="C142" s="96">
        <f>Abfalldokumentation!$U142</f>
        <v>44439</v>
      </c>
      <c r="D142" s="90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105" t="str">
        <f>IFERROR(VLOOKUP(Abfalldokumentation!$O142,Artikel!A:C,3,FALSE),Abfalldokumentation!$O142)</f>
        <v>ABS TI-AD</v>
      </c>
      <c r="F142" s="105" t="str">
        <f>VLOOKUP(T142,'Liste Gründe'!A:D,2,FALSE)</f>
        <v>keinen Verwendungszweck</v>
      </c>
      <c r="G142" s="105" t="str">
        <f>IF(ISBLANK(V142),VLOOKUP(Abfalldokumentation!$P142,'Liste Gründe'!A:D,3,FALSE),V142)</f>
        <v>keinen Verwendungszweck</v>
      </c>
      <c r="H142" s="105" t="str">
        <f>IF(ISBLANK(Abfalldokumentation!$W142),"-",Abfalldokumentation!$W142)</f>
        <v>&lt;50kg/Monat</v>
      </c>
      <c r="I142" s="115">
        <f t="shared" si="15"/>
        <v>35</v>
      </c>
      <c r="J142" s="105" t="str">
        <f t="shared" si="16"/>
        <v>Produkte</v>
      </c>
      <c r="K142" s="105" t="str">
        <f t="shared" si="17"/>
        <v>BUs</v>
      </c>
      <c r="L142" s="105" t="str">
        <f t="shared" si="18"/>
        <v>Symptome</v>
      </c>
      <c r="M142" s="115">
        <f>IFERROR(VLOOKUP(Abfalldokumentation!$O142,Kennzahlen!S:U,3,FALSE)*Abfalldokumentation!$B142,"0")</f>
        <v>0.15</v>
      </c>
      <c r="N142" s="105" t="str">
        <f>IF(ISBLANK(Q142),VLOOKUP(Abfalldokumentation!$O142,'Linien - BU'!R:S,2,FALSE),Q142)</f>
        <v>L23</v>
      </c>
      <c r="O142" s="67">
        <f t="shared" si="19"/>
        <v>29500904</v>
      </c>
      <c r="P142" s="67">
        <f t="shared" si="20"/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AA142" s="2"/>
      <c r="AB142" s="2"/>
      <c r="AC142" s="2"/>
    </row>
    <row r="143" spans="1:29" ht="30" customHeight="1" x14ac:dyDescent="0.25">
      <c r="A143" s="102" t="str">
        <f>VLOOKUP(N143,'Linien - BU'!A:B,2,FALSE)</f>
        <v>BU4</v>
      </c>
      <c r="B143" s="114">
        <f t="shared" si="14"/>
        <v>45</v>
      </c>
      <c r="C143" s="95">
        <f>Abfalldokumentation!$U143</f>
        <v>44439</v>
      </c>
      <c r="D143" s="90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103" t="str">
        <f>IFERROR(VLOOKUP(Abfalldokumentation!$O143,Artikel!A:C,3,FALSE),Abfalldokumentation!$O143)</f>
        <v>ABS SCH-PAUL</v>
      </c>
      <c r="F143" s="103" t="str">
        <f>VLOOKUP(T143,'Liste Gründe'!A:D,2,FALSE)</f>
        <v>keinen Verwendungszweck</v>
      </c>
      <c r="G143" s="103" t="str">
        <f>IF(ISBLANK(V143),VLOOKUP(Abfalldokumentation!$P143,'Liste Gründe'!A:D,3,FALSE),V143)</f>
        <v>keinen Verwendungszweck</v>
      </c>
      <c r="H143" s="103" t="str">
        <f>IF(ISBLANK(Abfalldokumentation!$W143),"-",Abfalldokumentation!$W143)</f>
        <v>&lt;300kg/Monat</v>
      </c>
      <c r="I143" s="114">
        <f t="shared" si="15"/>
        <v>35</v>
      </c>
      <c r="J143" s="103" t="str">
        <f t="shared" si="16"/>
        <v>Produkte</v>
      </c>
      <c r="K143" s="103" t="str">
        <f t="shared" si="17"/>
        <v>BUs</v>
      </c>
      <c r="L143" s="103" t="str">
        <f t="shared" si="18"/>
        <v>Symptome</v>
      </c>
      <c r="M143" s="114">
        <f>IFERROR(VLOOKUP(Abfalldokumentation!$O143,Kennzahlen!S:U,3,FALSE)*Abfalldokumentation!$B143,"0")</f>
        <v>0.45</v>
      </c>
      <c r="N143" s="103" t="str">
        <f>IF(ISBLANK(Q143),VLOOKUP(Abfalldokumentation!$O143,'Linien - BU'!R:S,2,FALSE),Q143)</f>
        <v>L21</v>
      </c>
      <c r="O143" s="67">
        <f t="shared" si="19"/>
        <v>29500906</v>
      </c>
      <c r="P143" s="67">
        <f t="shared" si="20"/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AA143" s="2"/>
      <c r="AB143" s="2"/>
      <c r="AC143" s="2"/>
    </row>
    <row r="144" spans="1:29" ht="30" customHeight="1" x14ac:dyDescent="0.25">
      <c r="A144" s="104" t="str">
        <f>VLOOKUP(N144,'Linien - BU'!A:B,2,FALSE)</f>
        <v>BU4</v>
      </c>
      <c r="B144" s="115">
        <f t="shared" si="14"/>
        <v>3</v>
      </c>
      <c r="C144" s="96">
        <f>Abfalldokumentation!$U144</f>
        <v>44439</v>
      </c>
      <c r="D144" s="90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105" t="str">
        <f>IFERROR(VLOOKUP(Abfalldokumentation!$O144,Artikel!A:C,3,FALSE),Abfalldokumentation!$O144)</f>
        <v>ABS APPEN</v>
      </c>
      <c r="F144" s="105" t="str">
        <f>VLOOKUP(T144,'Liste Gründe'!A:D,2,FALSE)</f>
        <v>keinen Verwendungszweck</v>
      </c>
      <c r="G144" s="105" t="str">
        <f>IF(ISBLANK(V144),VLOOKUP(Abfalldokumentation!$P144,'Liste Gründe'!A:D,3,FALSE),V144)</f>
        <v>keinen Verwendungszweck</v>
      </c>
      <c r="H144" s="105" t="str">
        <f>IF(ISBLANK(Abfalldokumentation!$W144),"-",Abfalldokumentation!$W144)</f>
        <v>&lt;20kg/Monat</v>
      </c>
      <c r="I144" s="115">
        <f t="shared" si="15"/>
        <v>35</v>
      </c>
      <c r="J144" s="105" t="str">
        <f t="shared" si="16"/>
        <v>Produkte</v>
      </c>
      <c r="K144" s="105" t="str">
        <f t="shared" si="17"/>
        <v>BUs</v>
      </c>
      <c r="L144" s="105" t="str">
        <f t="shared" si="18"/>
        <v>Symptome</v>
      </c>
      <c r="M144" s="115">
        <f>IFERROR(VLOOKUP(Abfalldokumentation!$O144,Kennzahlen!S:U,3,FALSE)*Abfalldokumentation!$B144,"0")</f>
        <v>0.03</v>
      </c>
      <c r="N144" s="105" t="str">
        <f>IF(ISBLANK(Q144),VLOOKUP(Abfalldokumentation!$O144,'Linien - BU'!R:S,2,FALSE),Q144)</f>
        <v>L23</v>
      </c>
      <c r="O144" s="67">
        <f t="shared" si="19"/>
        <v>29500909</v>
      </c>
      <c r="P144" s="67">
        <f t="shared" si="20"/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AA144" s="2"/>
      <c r="AB144" s="2"/>
      <c r="AC144" s="2"/>
    </row>
    <row r="145" spans="1:29" ht="30" customHeight="1" x14ac:dyDescent="0.25">
      <c r="A145" s="102" t="str">
        <f>VLOOKUP(N145,'Linien - BU'!A:B,2,FALSE)</f>
        <v>BU4</v>
      </c>
      <c r="B145" s="114">
        <f t="shared" si="14"/>
        <v>45</v>
      </c>
      <c r="C145" s="95">
        <f>Abfalldokumentation!$U145</f>
        <v>44439</v>
      </c>
      <c r="D145" s="90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103" t="str">
        <f>IFERROR(VLOOKUP(Abfalldokumentation!$O145,Artikel!A:C,3,FALSE),Abfalldokumentation!$O145)</f>
        <v>ABS GOU HALAL</v>
      </c>
      <c r="F145" s="103" t="str">
        <f>VLOOKUP(T145,'Liste Gründe'!A:D,2,FALSE)</f>
        <v>keinen Verwendungszweck</v>
      </c>
      <c r="G145" s="103" t="str">
        <f>IF(ISBLANK(V145),VLOOKUP(Abfalldokumentation!$P145,'Liste Gründe'!A:D,3,FALSE),V145)</f>
        <v>keinen Verwendungszweck</v>
      </c>
      <c r="H145" s="103" t="str">
        <f>IF(ISBLANK(Abfalldokumentation!$W145),"-",Abfalldokumentation!$W145)</f>
        <v>&lt;50kg/Monat</v>
      </c>
      <c r="I145" s="114">
        <f t="shared" si="15"/>
        <v>35</v>
      </c>
      <c r="J145" s="103" t="str">
        <f t="shared" si="16"/>
        <v>Produkte</v>
      </c>
      <c r="K145" s="103" t="str">
        <f t="shared" si="17"/>
        <v>BUs</v>
      </c>
      <c r="L145" s="103" t="str">
        <f t="shared" si="18"/>
        <v>Symptome</v>
      </c>
      <c r="M145" s="114" t="str">
        <f>IFERROR(VLOOKUP(Abfalldokumentation!$O145,Kennzahlen!S:U,3,FALSE)*Abfalldokumentation!$B145,"0")</f>
        <v>0</v>
      </c>
      <c r="N145" s="103" t="str">
        <f>IF(ISBLANK(Q145),VLOOKUP(Abfalldokumentation!$O145,'Linien - BU'!R:S,2,FALSE),Q145)</f>
        <v>L21</v>
      </c>
      <c r="O145" s="67">
        <f t="shared" si="19"/>
        <v>29500925</v>
      </c>
      <c r="P145" s="67">
        <f t="shared" si="20"/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AA145" s="2"/>
      <c r="AB145" s="2"/>
      <c r="AC145" s="2"/>
    </row>
    <row r="146" spans="1:29" ht="30" customHeight="1" x14ac:dyDescent="0.25">
      <c r="A146" s="104" t="str">
        <f>VLOOKUP(N146,'Linien - BU'!A:B,2,FALSE)</f>
        <v>BU4</v>
      </c>
      <c r="B146" s="115">
        <f t="shared" si="14"/>
        <v>24</v>
      </c>
      <c r="C146" s="96">
        <f>Abfalldokumentation!$U146</f>
        <v>44439</v>
      </c>
      <c r="D146" s="90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105" t="str">
        <f>IFERROR(VLOOKUP(Abfalldokumentation!$O146,Artikel!A:C,3,FALSE),Abfalldokumentation!$O146)</f>
        <v>ABS BIOLAND-RINGELB</v>
      </c>
      <c r="F146" s="105" t="str">
        <f>VLOOKUP(T146,'Liste Gründe'!A:D,2,FALSE)</f>
        <v>keinen Verwendungszweck</v>
      </c>
      <c r="G146" s="105" t="str">
        <f>IF(ISBLANK(V146),VLOOKUP(Abfalldokumentation!$P146,'Liste Gründe'!A:D,3,FALSE),V146)</f>
        <v>keinen Verwendungszweck</v>
      </c>
      <c r="H146" s="105" t="str">
        <f>IF(ISBLANK(Abfalldokumentation!$W146),"-",Abfalldokumentation!$W146)</f>
        <v>&lt;50kg/Monat</v>
      </c>
      <c r="I146" s="115">
        <f t="shared" si="15"/>
        <v>35</v>
      </c>
      <c r="J146" s="105" t="str">
        <f t="shared" si="16"/>
        <v>Produkte</v>
      </c>
      <c r="K146" s="105" t="str">
        <f t="shared" si="17"/>
        <v>BUs</v>
      </c>
      <c r="L146" s="105" t="str">
        <f t="shared" si="18"/>
        <v>Symptome</v>
      </c>
      <c r="M146" s="115" t="str">
        <f>IFERROR(VLOOKUP(Abfalldokumentation!$O146,Kennzahlen!S:U,3,FALSE)*Abfalldokumentation!$B146,"0")</f>
        <v>0</v>
      </c>
      <c r="N146" s="105" t="str">
        <f>IF(ISBLANK(Q146),VLOOKUP(Abfalldokumentation!$O146,'Linien - BU'!R:S,2,FALSE),Q146)</f>
        <v>BU4</v>
      </c>
      <c r="O146" s="67">
        <f t="shared" si="19"/>
        <v>29500966</v>
      </c>
      <c r="P146" s="6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AA146" s="2"/>
      <c r="AB146" s="2"/>
      <c r="AC146" s="2"/>
    </row>
    <row r="147" spans="1:29" ht="30" customHeight="1" x14ac:dyDescent="0.25">
      <c r="A147" s="102" t="str">
        <f>VLOOKUP(N147,'Linien - BU'!A:B,2,FALSE)</f>
        <v>BU4</v>
      </c>
      <c r="B147" s="114">
        <f t="shared" si="14"/>
        <v>41</v>
      </c>
      <c r="C147" s="95">
        <f>Abfalldokumentation!$U147</f>
        <v>44439</v>
      </c>
      <c r="D147" s="90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103" t="str">
        <f>IFERROR(VLOOKUP(Abfalldokumentation!$O147,Artikel!A:C,3,FALSE),Abfalldokumentation!$O147)</f>
        <v>ABS Whisky-Nuts</v>
      </c>
      <c r="F147" s="103" t="str">
        <f>VLOOKUP(T147,'Liste Gründe'!A:D,2,FALSE)</f>
        <v>keinen Verwendungszweck</v>
      </c>
      <c r="G147" s="103" t="str">
        <f>IF(ISBLANK(V147),VLOOKUP(Abfalldokumentation!$P147,'Liste Gründe'!A:D,3,FALSE),V147)</f>
        <v>keinen Verwendungszweck</v>
      </c>
      <c r="H147" s="103" t="str">
        <f>IF(ISBLANK(Abfalldokumentation!$W147),"-",Abfalldokumentation!$W147)</f>
        <v>&lt;300kg/Monat</v>
      </c>
      <c r="I147" s="114">
        <f t="shared" si="15"/>
        <v>35</v>
      </c>
      <c r="J147" s="103" t="str">
        <f t="shared" si="16"/>
        <v>Produkte</v>
      </c>
      <c r="K147" s="103" t="str">
        <f t="shared" si="17"/>
        <v>BUs</v>
      </c>
      <c r="L147" s="103" t="str">
        <f t="shared" si="18"/>
        <v>Symptome</v>
      </c>
      <c r="M147" s="114">
        <f>IFERROR(VLOOKUP(Abfalldokumentation!$O147,Kennzahlen!S:U,3,FALSE)*Abfalldokumentation!$B147,"0")</f>
        <v>61.5</v>
      </c>
      <c r="N147" s="103" t="str">
        <f>IF(ISBLANK(Q147),VLOOKUP(Abfalldokumentation!$O147,'Linien - BU'!R:S,2,FALSE),Q147)</f>
        <v>L21</v>
      </c>
      <c r="O147" s="67">
        <f t="shared" si="19"/>
        <v>29501009</v>
      </c>
      <c r="P147" s="67">
        <f t="shared" si="20"/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AA147" s="2"/>
      <c r="AB147" s="2"/>
      <c r="AC147" s="2"/>
    </row>
    <row r="148" spans="1:29" ht="30" customHeight="1" x14ac:dyDescent="0.25">
      <c r="A148" s="104" t="str">
        <f>VLOOKUP(N148,'Linien - BU'!A:B,2,FALSE)</f>
        <v>BU4</v>
      </c>
      <c r="B148" s="115">
        <f t="shared" si="14"/>
        <v>7</v>
      </c>
      <c r="C148" s="96">
        <f>Abfalldokumentation!$U148</f>
        <v>44439</v>
      </c>
      <c r="D148" s="90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105" t="str">
        <f>IFERROR(VLOOKUP(Abfalldokumentation!$O148,Artikel!A:C,3,FALSE),Abfalldokumentation!$O148)</f>
        <v>ABS AT-ROTWEIN</v>
      </c>
      <c r="F148" s="105" t="str">
        <f>VLOOKUP(T148,'Liste Gründe'!A:D,2,FALSE)</f>
        <v>keinen Verwendungszweck</v>
      </c>
      <c r="G148" s="105" t="str">
        <f>IF(ISBLANK(V148),VLOOKUP(Abfalldokumentation!$P148,'Liste Gründe'!A:D,3,FALSE),V148)</f>
        <v>keinen Verwendungszweck</v>
      </c>
      <c r="H148" s="105" t="str">
        <f>IF(ISBLANK(Abfalldokumentation!$W148),"-",Abfalldokumentation!$W148)</f>
        <v>&lt;20kg/Monat</v>
      </c>
      <c r="I148" s="115">
        <f t="shared" si="15"/>
        <v>35</v>
      </c>
      <c r="J148" s="105" t="str">
        <f t="shared" si="16"/>
        <v>Produkte</v>
      </c>
      <c r="K148" s="105" t="str">
        <f t="shared" si="17"/>
        <v>BUs</v>
      </c>
      <c r="L148" s="105" t="str">
        <f t="shared" si="18"/>
        <v>Symptome</v>
      </c>
      <c r="M148" s="115">
        <f>IFERROR(VLOOKUP(Abfalldokumentation!$O148,Kennzahlen!S:U,3,FALSE)*Abfalldokumentation!$B148,"0")</f>
        <v>6.9999999999999999E-4</v>
      </c>
      <c r="N148" s="105" t="str">
        <f>IF(ISBLANK(Q148),VLOOKUP(Abfalldokumentation!$O148,'Linien - BU'!R:S,2,FALSE),Q148)</f>
        <v>L23</v>
      </c>
      <c r="O148" s="67">
        <f t="shared" si="19"/>
        <v>29501013</v>
      </c>
      <c r="P148" s="67">
        <f t="shared" si="20"/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AA148" s="2"/>
      <c r="AB148" s="2"/>
      <c r="AC148" s="2"/>
    </row>
    <row r="149" spans="1:29" ht="30" customHeight="1" x14ac:dyDescent="0.25">
      <c r="A149" s="102" t="str">
        <f>VLOOKUP(N149,'Linien - BU'!A:B,2,FALSE)</f>
        <v>BU4</v>
      </c>
      <c r="B149" s="114">
        <f t="shared" si="14"/>
        <v>175</v>
      </c>
      <c r="C149" s="95">
        <f>Abfalldokumentation!$U149</f>
        <v>44439</v>
      </c>
      <c r="D149" s="90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103" t="str">
        <f>IFERROR(VLOOKUP(Abfalldokumentation!$O149,Artikel!A:C,3,FALSE),Abfalldokumentation!$O149)</f>
        <v>VOS WAL-THEKE</v>
      </c>
      <c r="F149" s="103" t="str">
        <f>VLOOKUP(T149,'Liste Gründe'!A:D,2,FALSE)</f>
        <v>keinen Verwendungszweck</v>
      </c>
      <c r="G149" s="103" t="str">
        <f>IF(ISBLANK(V149),VLOOKUP(Abfalldokumentation!$P149,'Liste Gründe'!A:D,3,FALSE),V149)</f>
        <v>keinen Verwendungszweck</v>
      </c>
      <c r="H149" s="103" t="str">
        <f>IF(ISBLANK(Abfalldokumentation!$W149),"-",Abfalldokumentation!$W149)</f>
        <v>keinen Verwendungszweck</v>
      </c>
      <c r="I149" s="114">
        <f t="shared" si="15"/>
        <v>35</v>
      </c>
      <c r="J149" s="103" t="str">
        <f t="shared" si="16"/>
        <v>Produkte</v>
      </c>
      <c r="K149" s="103" t="str">
        <f t="shared" si="17"/>
        <v>BUs</v>
      </c>
      <c r="L149" s="103" t="str">
        <f t="shared" si="18"/>
        <v>Symptome</v>
      </c>
      <c r="M149" s="114">
        <f>IFERROR(VLOOKUP(Abfalldokumentation!$O149,Kennzahlen!S:U,3,FALSE)*Abfalldokumentation!$B149,"0")</f>
        <v>87.5</v>
      </c>
      <c r="N149" s="103" t="str">
        <f>IF(ISBLANK(Q149),VLOOKUP(Abfalldokumentation!$O149,'Linien - BU'!R:S,2,FALSE),Q149)</f>
        <v>L22</v>
      </c>
      <c r="O149" s="67">
        <f t="shared" si="19"/>
        <v>29501020</v>
      </c>
      <c r="P149" s="67">
        <f t="shared" si="20"/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AA149" s="2"/>
      <c r="AB149" s="2"/>
      <c r="AC149" s="2"/>
    </row>
    <row r="150" spans="1:29" ht="30" customHeight="1" x14ac:dyDescent="0.25">
      <c r="A150" s="104" t="str">
        <f>VLOOKUP(N150,'Linien - BU'!A:B,2,FALSE)</f>
        <v>Verkauf</v>
      </c>
      <c r="B150" s="115">
        <f t="shared" si="14"/>
        <v>1029</v>
      </c>
      <c r="C150" s="96">
        <f>Abfalldokumentation!$U150</f>
        <v>44439</v>
      </c>
      <c r="D150" s="90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105" t="str">
        <f>IFERROR(VLOOKUP(Abfalldokumentation!$O150,Artikel!A:C,3,FALSE),Abfalldokumentation!$O150)</f>
        <v>VOS RW NATUR AMM CO REZ</v>
      </c>
      <c r="F150" s="105" t="str">
        <f>VLOOKUP(T150,'Liste Gründe'!A:D,2,FALSE)</f>
        <v>Schimmel</v>
      </c>
      <c r="G150" s="105" t="str">
        <f>IF(ISBLANK(V150),VLOOKUP(Abfalldokumentation!$P150,'Liste Gründe'!A:D,3,FALSE),V150)</f>
        <v>keinen Abnehmer/kein Schälpersonal</v>
      </c>
      <c r="H150" s="105" t="str">
        <f>IF(ISBLANK(Abfalldokumentation!$W150),"-",Abfalldokumentation!$W150)</f>
        <v>keinen Abnehmer/Schälen</v>
      </c>
      <c r="I150" s="115">
        <f t="shared" si="15"/>
        <v>35</v>
      </c>
      <c r="J150" s="105" t="str">
        <f t="shared" si="16"/>
        <v>Produkte</v>
      </c>
      <c r="K150" s="105" t="str">
        <f t="shared" si="17"/>
        <v>BUs</v>
      </c>
      <c r="L150" s="105" t="str">
        <f t="shared" si="18"/>
        <v>Symptome</v>
      </c>
      <c r="M150" s="115">
        <f>IFERROR(VLOOKUP(Abfalldokumentation!$O150,Kennzahlen!S:U,3,FALSE)*Abfalldokumentation!$B150,"0")</f>
        <v>514.5</v>
      </c>
      <c r="N150" s="105" t="str">
        <f>IF(ISBLANK(Q150),VLOOKUP(Abfalldokumentation!$O150,'Linien - BU'!R:S,2,FALSE),Q150)</f>
        <v>Verkauf</v>
      </c>
      <c r="O150" s="67">
        <f t="shared" si="19"/>
        <v>29501022</v>
      </c>
      <c r="P150" s="6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AA150" s="2"/>
      <c r="AB150" s="2"/>
      <c r="AC150" s="2"/>
    </row>
    <row r="151" spans="1:29" ht="30" customHeight="1" x14ac:dyDescent="0.25">
      <c r="A151" s="102" t="str">
        <f>VLOOKUP(N151,'Linien - BU'!A:B,2,FALSE)</f>
        <v>BU4</v>
      </c>
      <c r="B151" s="114">
        <f t="shared" si="14"/>
        <v>31</v>
      </c>
      <c r="C151" s="95">
        <f>Abfalldokumentation!$U151</f>
        <v>44439</v>
      </c>
      <c r="D151" s="90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103" t="str">
        <f>IFERROR(VLOOKUP(Abfalldokumentation!$O151,Artikel!A:C,3,FALSE),Abfalldokumentation!$O151)</f>
        <v>ABS KELLERGEIST</v>
      </c>
      <c r="F151" s="103" t="str">
        <f>VLOOKUP(T151,'Liste Gründe'!A:D,2,FALSE)</f>
        <v>keinen Verwendungszweck</v>
      </c>
      <c r="G151" s="103" t="str">
        <f>IF(ISBLANK(V151),VLOOKUP(Abfalldokumentation!$P151,'Liste Gründe'!A:D,3,FALSE),V151)</f>
        <v>keinen Verwendungszweck</v>
      </c>
      <c r="H151" s="103" t="str">
        <f>IF(ISBLANK(Abfalldokumentation!$W151),"-",Abfalldokumentation!$W151)</f>
        <v>&lt;300kg/Monat</v>
      </c>
      <c r="I151" s="114">
        <f t="shared" si="15"/>
        <v>35</v>
      </c>
      <c r="J151" s="103" t="str">
        <f t="shared" si="16"/>
        <v>Produkte</v>
      </c>
      <c r="K151" s="103" t="str">
        <f t="shared" si="17"/>
        <v>BUs</v>
      </c>
      <c r="L151" s="103" t="str">
        <f t="shared" si="18"/>
        <v>Symptome</v>
      </c>
      <c r="M151" s="114">
        <f>IFERROR(VLOOKUP(Abfalldokumentation!$O151,Kennzahlen!S:U,3,FALSE)*Abfalldokumentation!$B151,"0")</f>
        <v>3.1000000000000003E-3</v>
      </c>
      <c r="N151" s="103" t="str">
        <f>IF(ISBLANK(Q151),VLOOKUP(Abfalldokumentation!$O151,'Linien - BU'!R:S,2,FALSE),Q151)</f>
        <v>L22</v>
      </c>
      <c r="O151" s="67">
        <f t="shared" si="19"/>
        <v>29501028</v>
      </c>
      <c r="P151" s="67">
        <f t="shared" si="20"/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AA151" s="2"/>
      <c r="AB151" s="2"/>
      <c r="AC151" s="2"/>
    </row>
    <row r="152" spans="1:29" ht="30" customHeight="1" x14ac:dyDescent="0.25">
      <c r="A152" s="104" t="str">
        <f>VLOOKUP(N152,'Linien - BU'!A:B,2,FALSE)</f>
        <v>BU4</v>
      </c>
      <c r="B152" s="115">
        <f t="shared" si="14"/>
        <v>64</v>
      </c>
      <c r="C152" s="96">
        <f>Abfalldokumentation!$U152</f>
        <v>44439</v>
      </c>
      <c r="D152" s="90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105" t="str">
        <f>IFERROR(VLOOKUP(Abfalldokumentation!$O152,Artikel!A:C,3,FALSE),Abfalldokumentation!$O152)</f>
        <v>ABS BRUSCHETTA</v>
      </c>
      <c r="F152" s="105" t="str">
        <f>VLOOKUP(T152,'Liste Gründe'!A:D,2,FALSE)</f>
        <v>keinen Verwendungszweck</v>
      </c>
      <c r="G152" s="105" t="str">
        <f>IF(ISBLANK(V152),VLOOKUP(Abfalldokumentation!$P152,'Liste Gründe'!A:D,3,FALSE),V152)</f>
        <v>keinen Verwendungszweck</v>
      </c>
      <c r="H152" s="105" t="str">
        <f>IF(ISBLANK(Abfalldokumentation!$W152),"-",Abfalldokumentation!$W152)</f>
        <v>&lt;300kg/Monat</v>
      </c>
      <c r="I152" s="115">
        <f t="shared" si="15"/>
        <v>35</v>
      </c>
      <c r="J152" s="105" t="str">
        <f t="shared" si="16"/>
        <v>Produkte</v>
      </c>
      <c r="K152" s="105" t="str">
        <f t="shared" si="17"/>
        <v>BUs</v>
      </c>
      <c r="L152" s="105" t="str">
        <f t="shared" si="18"/>
        <v>Symptome</v>
      </c>
      <c r="M152" s="115">
        <f>IFERROR(VLOOKUP(Abfalldokumentation!$O152,Kennzahlen!S:U,3,FALSE)*Abfalldokumentation!$B152,"0")</f>
        <v>96</v>
      </c>
      <c r="N152" s="105" t="str">
        <f>IF(ISBLANK(Q152),VLOOKUP(Abfalldokumentation!$O152,'Linien - BU'!R:S,2,FALSE),Q152)</f>
        <v>L21</v>
      </c>
      <c r="O152" s="67">
        <f t="shared" si="19"/>
        <v>29501029</v>
      </c>
      <c r="P152" s="67">
        <f t="shared" si="20"/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AA152" s="2"/>
      <c r="AB152" s="2"/>
      <c r="AC152" s="2"/>
    </row>
    <row r="153" spans="1:29" ht="30" customHeight="1" x14ac:dyDescent="0.25">
      <c r="A153" s="102" t="str">
        <f>VLOOKUP(N153,'Linien - BU'!A:B,2,FALSE)</f>
        <v>BU4</v>
      </c>
      <c r="B153" s="114">
        <f t="shared" si="14"/>
        <v>53</v>
      </c>
      <c r="C153" s="95">
        <f>Abfalldokumentation!$U153</f>
        <v>44439</v>
      </c>
      <c r="D153" s="90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103" t="str">
        <f>IFERROR(VLOOKUP(Abfalldokumentation!$O153,Artikel!A:C,3,FALSE),Abfalldokumentation!$O153)</f>
        <v>ABS ORANG-PESTO</v>
      </c>
      <c r="F153" s="103" t="str">
        <f>VLOOKUP(T153,'Liste Gründe'!A:D,2,FALSE)</f>
        <v>keinen Verwendungszweck</v>
      </c>
      <c r="G153" s="103" t="str">
        <f>IF(ISBLANK(V153),VLOOKUP(Abfalldokumentation!$P153,'Liste Gründe'!A:D,3,FALSE),V153)</f>
        <v>keinen Verwendungszweck</v>
      </c>
      <c r="H153" s="103" t="str">
        <f>IF(ISBLANK(Abfalldokumentation!$W153),"-",Abfalldokumentation!$W153)</f>
        <v>&lt;100kg/Monat</v>
      </c>
      <c r="I153" s="114">
        <f t="shared" si="15"/>
        <v>35</v>
      </c>
      <c r="J153" s="103" t="str">
        <f t="shared" si="16"/>
        <v>Produkte</v>
      </c>
      <c r="K153" s="103" t="str">
        <f t="shared" si="17"/>
        <v>BUs</v>
      </c>
      <c r="L153" s="103" t="str">
        <f t="shared" si="18"/>
        <v>Symptome</v>
      </c>
      <c r="M153" s="114">
        <f>IFERROR(VLOOKUP(Abfalldokumentation!$O153,Kennzahlen!S:U,3,FALSE)*Abfalldokumentation!$B153,"0")</f>
        <v>79.5</v>
      </c>
      <c r="N153" s="103" t="str">
        <f>IF(ISBLANK(Q153),VLOOKUP(Abfalldokumentation!$O153,'Linien - BU'!R:S,2,FALSE),Q153)</f>
        <v>L21</v>
      </c>
      <c r="O153" s="67">
        <f t="shared" si="19"/>
        <v>29501030</v>
      </c>
      <c r="P153" s="67">
        <f t="shared" si="20"/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AA153" s="2"/>
      <c r="AB153" s="2"/>
      <c r="AC153" s="2"/>
    </row>
    <row r="154" spans="1:29" ht="30" customHeight="1" x14ac:dyDescent="0.25">
      <c r="A154" s="104" t="str">
        <f>VLOOKUP(N154,'Linien - BU'!A:B,2,FALSE)</f>
        <v>BU4</v>
      </c>
      <c r="B154" s="115">
        <f t="shared" si="14"/>
        <v>312</v>
      </c>
      <c r="C154" s="96">
        <f>Abfalldokumentation!$U154</f>
        <v>44439</v>
      </c>
      <c r="D154" s="90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105" t="str">
        <f>IFERROR(VLOOKUP(Abfalldokumentation!$O154,Artikel!A:C,3,FALSE),Abfalldokumentation!$O154)</f>
        <v>ABS OLD-AMSTERDAM</v>
      </c>
      <c r="F154" s="105" t="str">
        <f>VLOOKUP(T154,'Liste Gründe'!A:D,2,FALSE)</f>
        <v>keinen Verwendungszweck</v>
      </c>
      <c r="G154" s="105" t="str">
        <f>IF(ISBLANK(V154),VLOOKUP(Abfalldokumentation!$P154,'Liste Gründe'!A:D,3,FALSE),V154)</f>
        <v>keinen Verwendungszweck</v>
      </c>
      <c r="H154" s="105" t="str">
        <f>IF(ISBLANK(Abfalldokumentation!$W154),"-",Abfalldokumentation!$W154)</f>
        <v>&lt;1000kg/Monat</v>
      </c>
      <c r="I154" s="115">
        <f t="shared" si="15"/>
        <v>35</v>
      </c>
      <c r="J154" s="105" t="str">
        <f t="shared" si="16"/>
        <v>Produkte</v>
      </c>
      <c r="K154" s="105" t="str">
        <f t="shared" si="17"/>
        <v>BUs</v>
      </c>
      <c r="L154" s="105" t="str">
        <f t="shared" si="18"/>
        <v>Symptome</v>
      </c>
      <c r="M154" s="115">
        <f>IFERROR(VLOOKUP(Abfalldokumentation!$O154,Kennzahlen!S:U,3,FALSE)*Abfalldokumentation!$B154,"0")</f>
        <v>3.1200000000000002E-2</v>
      </c>
      <c r="N154" s="105" t="str">
        <f>IF(ISBLANK(Q154),VLOOKUP(Abfalldokumentation!$O154,'Linien - BU'!R:S,2,FALSE),Q154)</f>
        <v>L22</v>
      </c>
      <c r="O154" s="67">
        <f t="shared" si="19"/>
        <v>29501039</v>
      </c>
      <c r="P154" s="67">
        <f t="shared" si="20"/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AA154" s="2"/>
      <c r="AB154" s="2"/>
      <c r="AC154" s="2"/>
    </row>
    <row r="155" spans="1:29" ht="30" customHeight="1" x14ac:dyDescent="0.25">
      <c r="A155" s="102" t="str">
        <f>VLOOKUP(N155,'Linien - BU'!A:B,2,FALSE)</f>
        <v>BU4</v>
      </c>
      <c r="B155" s="114">
        <f t="shared" si="14"/>
        <v>194</v>
      </c>
      <c r="C155" s="95">
        <f>Abfalldokumentation!$U155</f>
        <v>44439</v>
      </c>
      <c r="D155" s="90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103" t="str">
        <f>IFERROR(VLOOKUP(Abfalldokumentation!$O155,Artikel!A:C,3,FALSE),Abfalldokumentation!$O155)</f>
        <v>ABS CHILI-ROUVEEN</v>
      </c>
      <c r="F155" s="103" t="str">
        <f>VLOOKUP(T155,'Liste Gründe'!A:D,2,FALSE)</f>
        <v>keinen Verwendungszweck</v>
      </c>
      <c r="G155" s="103" t="str">
        <f>IF(ISBLANK(V155),VLOOKUP(Abfalldokumentation!$P155,'Liste Gründe'!A:D,3,FALSE),V155)</f>
        <v>keinen Verwendungszweck</v>
      </c>
      <c r="H155" s="103" t="str">
        <f>IF(ISBLANK(Abfalldokumentation!$W155),"-",Abfalldokumentation!$W155)</f>
        <v>&lt;100kg/Monat</v>
      </c>
      <c r="I155" s="114">
        <f t="shared" si="15"/>
        <v>35</v>
      </c>
      <c r="J155" s="103" t="str">
        <f t="shared" si="16"/>
        <v>Produkte</v>
      </c>
      <c r="K155" s="103" t="str">
        <f t="shared" si="17"/>
        <v>BUs</v>
      </c>
      <c r="L155" s="103" t="str">
        <f t="shared" si="18"/>
        <v>Symptome</v>
      </c>
      <c r="M155" s="114">
        <f>IFERROR(VLOOKUP(Abfalldokumentation!$O155,Kennzahlen!S:U,3,FALSE)*Abfalldokumentation!$B155,"0")</f>
        <v>291</v>
      </c>
      <c r="N155" s="103" t="str">
        <f>IF(ISBLANK(Q155),VLOOKUP(Abfalldokumentation!$O155,'Linien - BU'!R:S,2,FALSE),Q155)</f>
        <v>L21</v>
      </c>
      <c r="O155" s="67">
        <f t="shared" si="19"/>
        <v>29501041</v>
      </c>
      <c r="P155" s="67">
        <f t="shared" si="20"/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AA155" s="2"/>
      <c r="AB155" s="2"/>
      <c r="AC155" s="2"/>
    </row>
    <row r="156" spans="1:29" ht="30" customHeight="1" x14ac:dyDescent="0.25">
      <c r="A156" s="104" t="str">
        <f>VLOOKUP(N156,'Linien - BU'!A:B,2,FALSE)</f>
        <v>BU1</v>
      </c>
      <c r="B156" s="115">
        <f t="shared" si="14"/>
        <v>26.6</v>
      </c>
      <c r="C156" s="96">
        <f>Abfalldokumentation!$U156</f>
        <v>44439</v>
      </c>
      <c r="D156" s="90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105" t="str">
        <f>IFERROR(VLOOKUP(Abfalldokumentation!$O156,Artikel!A:C,3,FALSE),Abfalldokumentation!$O156)</f>
        <v>Würste 9100g USA- Räuch</v>
      </c>
      <c r="F156" s="105" t="str">
        <f>VLOOKUP(T156,'Liste Gründe'!A:D,2,FALSE)</f>
        <v>Linienbezogen</v>
      </c>
      <c r="G156" s="105" t="str">
        <f>IF(ISBLANK(V156),VLOOKUP(Abfalldokumentation!$P156,'Liste Gründe'!A:D,3,FALSE),V156)</f>
        <v>Bodenabfall Abfüllung</v>
      </c>
      <c r="H156" s="105" t="str">
        <f>IF(ISBLANK(Abfalldokumentation!$W156),"-",Abfalldokumentation!$W156)</f>
        <v>Clip gerissen</v>
      </c>
      <c r="I156" s="115">
        <f t="shared" si="15"/>
        <v>35</v>
      </c>
      <c r="J156" s="105" t="str">
        <f t="shared" si="16"/>
        <v>Produkte</v>
      </c>
      <c r="K156" s="105" t="str">
        <f t="shared" si="17"/>
        <v>BUs</v>
      </c>
      <c r="L156" s="105" t="str">
        <f t="shared" si="18"/>
        <v>Symptome</v>
      </c>
      <c r="M156" s="115" t="str">
        <f>IFERROR(VLOOKUP(Abfalldokumentation!$O156,Kennzahlen!S:U,3,FALSE)*Abfalldokumentation!$B156,"0")</f>
        <v>0</v>
      </c>
      <c r="N156" s="105" t="str">
        <f>IF(ISBLANK(Q156),VLOOKUP(Abfalldokumentation!$O156,'Linien - BU'!R:S,2,FALSE),Q156)</f>
        <v>Abfüllung</v>
      </c>
      <c r="O156" s="67">
        <f t="shared" si="19"/>
        <v>31000076</v>
      </c>
      <c r="P156" s="67">
        <f t="shared" si="20"/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AA156" s="2"/>
      <c r="AB156" s="2"/>
      <c r="AC156" s="2"/>
    </row>
    <row r="157" spans="1:29" ht="30" customHeight="1" x14ac:dyDescent="0.25">
      <c r="A157" s="102" t="str">
        <f>VLOOKUP(N157,'Linien - BU'!A:B,2,FALSE)</f>
        <v>BU3</v>
      </c>
      <c r="B157" s="114">
        <f t="shared" si="14"/>
        <v>125</v>
      </c>
      <c r="C157" s="95">
        <f>Abfalldokumentation!$U157</f>
        <v>44439</v>
      </c>
      <c r="D157" s="90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103" t="str">
        <f>IFERROR(VLOOKUP(Abfalldokumentation!$O157,Artikel!A:C,3,FALSE),Abfalldokumentation!$O157)</f>
        <v>VOS GRW-CHILI-NAT-VAKU</v>
      </c>
      <c r="F157" s="103" t="str">
        <f>VLOOKUP(T157,'Liste Gründe'!A:D,2,FALSE)</f>
        <v>Schimmel</v>
      </c>
      <c r="G157" s="103" t="str">
        <f>IF(ISBLANK(V157),VLOOKUP(Abfalldokumentation!$P157,'Liste Gründe'!A:D,3,FALSE),V157)</f>
        <v>Rest</v>
      </c>
      <c r="H157" s="103" t="str">
        <f>IF(ISBLANK(Abfalldokumentation!$W157),"-",Abfalldokumentation!$W157)</f>
        <v>Da keine Aufträge für  weitere Verwendung</v>
      </c>
      <c r="I157" s="114">
        <f t="shared" si="15"/>
        <v>35</v>
      </c>
      <c r="J157" s="103" t="str">
        <f t="shared" si="16"/>
        <v>Produkte</v>
      </c>
      <c r="K157" s="103" t="str">
        <f t="shared" si="17"/>
        <v>BUs</v>
      </c>
      <c r="L157" s="103" t="str">
        <f t="shared" si="18"/>
        <v>Symptome</v>
      </c>
      <c r="M157" s="114">
        <f>IFERROR(VLOOKUP(Abfalldokumentation!$O157,Kennzahlen!S:U,3,FALSE)*Abfalldokumentation!$B157,"0")</f>
        <v>64.25</v>
      </c>
      <c r="N157" s="103" t="str">
        <f>IF(ISBLANK(Q157),VLOOKUP(Abfalldokumentation!$O157,'Linien - BU'!R:S,2,FALSE),Q157)</f>
        <v>L9</v>
      </c>
      <c r="O157" s="67">
        <f t="shared" si="19"/>
        <v>49500205</v>
      </c>
      <c r="P157" s="67">
        <f t="shared" si="20"/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AA157" s="2"/>
      <c r="AB157" s="2"/>
      <c r="AC157" s="2"/>
    </row>
    <row r="158" spans="1:29" ht="30" customHeight="1" x14ac:dyDescent="0.25">
      <c r="A158" s="104" t="str">
        <f>VLOOKUP(N158,'Linien - BU'!A:B,2,FALSE)</f>
        <v>BU3</v>
      </c>
      <c r="B158" s="115">
        <f t="shared" si="14"/>
        <v>28</v>
      </c>
      <c r="C158" s="96">
        <f>Abfalldokumentation!$U158</f>
        <v>44439</v>
      </c>
      <c r="D158" s="90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105" t="str">
        <f>IFERROR(VLOOKUP(Abfalldokumentation!$O158,Artikel!A:C,3,FALSE),Abfalldokumentation!$O158)</f>
        <v>Div. Zipfel, Endstücke</v>
      </c>
      <c r="F158" s="105" t="str">
        <f>VLOOKUP(T158,'Liste Gründe'!A:D,2,FALSE)</f>
        <v>Linienbezogen</v>
      </c>
      <c r="G158" s="105" t="str">
        <f>IF(ISBLANK(V158),VLOOKUP(Abfalldokumentation!$P158,'Liste Gründe'!A:D,3,FALSE),V158)</f>
        <v>Maschinenabfall</v>
      </c>
      <c r="H158" s="105" t="str">
        <f>IF(ISBLANK(Abfalldokumentation!$W158),"-",Abfalldokumentation!$W158)</f>
        <v>-</v>
      </c>
      <c r="I158" s="115">
        <f t="shared" si="15"/>
        <v>35</v>
      </c>
      <c r="J158" s="105" t="str">
        <f t="shared" si="16"/>
        <v>Produkte</v>
      </c>
      <c r="K158" s="105" t="str">
        <f t="shared" si="17"/>
        <v>BUs</v>
      </c>
      <c r="L158" s="105" t="str">
        <f t="shared" si="18"/>
        <v>Symptome</v>
      </c>
      <c r="M158" s="115" t="str">
        <f>IFERROR(VLOOKUP(Abfalldokumentation!$O158,Kennzahlen!S:U,3,FALSE)*Abfalldokumentation!$B158,"0")</f>
        <v>0</v>
      </c>
      <c r="N158" s="105" t="str">
        <f>IF(ISBLANK(Q158),VLOOKUP(Abfalldokumentation!$O158,'Linien - BU'!R:S,2,FALSE),Q158)</f>
        <v>L16</v>
      </c>
      <c r="O158" s="67" t="str">
        <f t="shared" si="19"/>
        <v>Div. Zipfel, Endstücke</v>
      </c>
      <c r="P158" s="67">
        <f t="shared" si="20"/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AA158" s="2"/>
      <c r="AB158" s="2"/>
      <c r="AC158" s="2"/>
    </row>
    <row r="159" spans="1:29" ht="30" customHeight="1" x14ac:dyDescent="0.25">
      <c r="A159" s="102" t="str">
        <f>VLOOKUP(N159,'Linien - BU'!A:B,2,FALSE)</f>
        <v>Verkauf</v>
      </c>
      <c r="B159" s="114">
        <f t="shared" si="14"/>
        <v>47.5</v>
      </c>
      <c r="C159" s="95">
        <f>Abfalldokumentation!$U159</f>
        <v>44439</v>
      </c>
      <c r="D159" s="90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103" t="str">
        <f>IFERROR(VLOOKUP(Abfalldokumentation!$O159,Artikel!A:C,3,FALSE),Abfalldokumentation!$O159)</f>
        <v>Div. Zipfel, Endstücke</v>
      </c>
      <c r="F159" s="103" t="str">
        <f>VLOOKUP(T159,'Liste Gründe'!A:D,2,FALSE)</f>
        <v>Schimmel</v>
      </c>
      <c r="G159" s="103" t="str">
        <f>IF(ISBLANK(V159),VLOOKUP(Abfalldokumentation!$P159,'Liste Gründe'!A:D,3,FALSE),V159)</f>
        <v>keinen Abnehmer/kein Schälpersonal</v>
      </c>
      <c r="H159" s="103" t="str">
        <f>IF(ISBLANK(Abfalldokumentation!$W159),"-",Abfalldokumentation!$W159)</f>
        <v>keinen Abnehmer/Schälen</v>
      </c>
      <c r="I159" s="114">
        <f t="shared" si="15"/>
        <v>35</v>
      </c>
      <c r="J159" s="103" t="str">
        <f t="shared" si="16"/>
        <v>Produkte</v>
      </c>
      <c r="K159" s="103" t="str">
        <f t="shared" si="17"/>
        <v>BUs</v>
      </c>
      <c r="L159" s="103" t="str">
        <f t="shared" si="18"/>
        <v>Symptome</v>
      </c>
      <c r="M159" s="114" t="str">
        <f>IFERROR(VLOOKUP(Abfalldokumentation!$O159,Kennzahlen!S:U,3,FALSE)*Abfalldokumentation!$B159,"0")</f>
        <v>0</v>
      </c>
      <c r="N159" s="103" t="str">
        <f>IF(ISBLANK(Q159),VLOOKUP(Abfalldokumentation!$O159,'Linien - BU'!R:S,2,FALSE),Q159)</f>
        <v>Verkauf</v>
      </c>
      <c r="O159" s="67" t="str">
        <f t="shared" si="19"/>
        <v>Div. Zipfel, Endstücke</v>
      </c>
      <c r="P159" s="67">
        <f t="shared" si="20"/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AA159" s="2"/>
      <c r="AB159" s="2"/>
      <c r="AC159" s="2"/>
    </row>
    <row r="160" spans="1:29" ht="30" customHeight="1" x14ac:dyDescent="0.25">
      <c r="A160" s="104" t="str">
        <f>VLOOKUP(N160,'Linien - BU'!A:B,2,FALSE)</f>
        <v>Verkauf</v>
      </c>
      <c r="B160" s="115">
        <f t="shared" si="14"/>
        <v>1048</v>
      </c>
      <c r="C160" s="96">
        <f>Abfalldokumentation!$U160</f>
        <v>44439</v>
      </c>
      <c r="D160" s="90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105" t="str">
        <f>IFERROR(VLOOKUP(Abfalldokumentation!$O160,Artikel!A:C,3,FALSE),Abfalldokumentation!$O160)</f>
        <v>Div. Zipfel, Endstücke</v>
      </c>
      <c r="F160" s="105" t="str">
        <f>VLOOKUP(T160,'Liste Gründe'!A:D,2,FALSE)</f>
        <v>Schimmel</v>
      </c>
      <c r="G160" s="105" t="str">
        <f>IF(ISBLANK(V160),VLOOKUP(Abfalldokumentation!$P160,'Liste Gründe'!A:D,3,FALSE),V160)</f>
        <v>keinen Abnehmer/kein Schälpersonal</v>
      </c>
      <c r="H160" s="105" t="str">
        <f>IF(ISBLANK(Abfalldokumentation!$W160),"-",Abfalldokumentation!$W160)</f>
        <v>keinen Abnehmer/Schälen</v>
      </c>
      <c r="I160" s="115">
        <f t="shared" si="15"/>
        <v>35</v>
      </c>
      <c r="J160" s="105" t="str">
        <f t="shared" si="16"/>
        <v>Produkte</v>
      </c>
      <c r="K160" s="105" t="str">
        <f t="shared" si="17"/>
        <v>BUs</v>
      </c>
      <c r="L160" s="105" t="str">
        <f t="shared" si="18"/>
        <v>Symptome</v>
      </c>
      <c r="M160" s="115" t="str">
        <f>IFERROR(VLOOKUP(Abfalldokumentation!$O160,Kennzahlen!S:U,3,FALSE)*Abfalldokumentation!$B160,"0")</f>
        <v>0</v>
      </c>
      <c r="N160" s="105" t="str">
        <f>IF(ISBLANK(Q160),VLOOKUP(Abfalldokumentation!$O160,'Linien - BU'!R:S,2,FALSE),Q160)</f>
        <v>Verkauf</v>
      </c>
      <c r="O160" s="67" t="str">
        <f t="shared" si="19"/>
        <v>Div. Zipfel, Endstücke</v>
      </c>
      <c r="P160" s="67">
        <f t="shared" si="20"/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AA160" s="2"/>
      <c r="AB160" s="2"/>
      <c r="AC160" s="2"/>
    </row>
    <row r="161" spans="1:29" ht="30" customHeight="1" x14ac:dyDescent="0.25">
      <c r="A161" s="102" t="str">
        <f>VLOOKUP(N161,'Linien - BU'!A:B,2,FALSE)</f>
        <v>BU3</v>
      </c>
      <c r="B161" s="114">
        <f t="shared" si="14"/>
        <v>33</v>
      </c>
      <c r="C161" s="95">
        <f>Abfalldokumentation!$U161</f>
        <v>44439</v>
      </c>
      <c r="D161" s="90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103" t="str">
        <f>IFERROR(VLOOKUP(Abfalldokumentation!$O161,Artikel!A:C,3,FALSE),Abfalldokumentation!$O161)</f>
        <v>Diverses</v>
      </c>
      <c r="F161" s="103" t="str">
        <f>VLOOKUP(T161,'Liste Gründe'!A:D,2,FALSE)</f>
        <v>Linienbezogen</v>
      </c>
      <c r="G161" s="103" t="str">
        <f>IF(ISBLANK(V161),VLOOKUP(Abfalldokumentation!$P161,'Liste Gründe'!A:D,3,FALSE),V161)</f>
        <v>Maschinenabfall</v>
      </c>
      <c r="H161" s="103" t="str">
        <f>IF(ISBLANK(Abfalldokumentation!$W161),"-",Abfalldokumentation!$W161)</f>
        <v>-</v>
      </c>
      <c r="I161" s="114">
        <f t="shared" si="15"/>
        <v>35</v>
      </c>
      <c r="J161" s="103" t="str">
        <f t="shared" si="16"/>
        <v>Produkte</v>
      </c>
      <c r="K161" s="103" t="str">
        <f t="shared" si="17"/>
        <v>BUs</v>
      </c>
      <c r="L161" s="103" t="str">
        <f t="shared" si="18"/>
        <v>Symptome</v>
      </c>
      <c r="M161" s="114" t="str">
        <f>IFERROR(VLOOKUP(Abfalldokumentation!$O161,Kennzahlen!S:U,3,FALSE)*Abfalldokumentation!$B161,"0")</f>
        <v>0</v>
      </c>
      <c r="N161" s="103" t="str">
        <f>IF(ISBLANK(Q161),VLOOKUP(Abfalldokumentation!$O161,'Linien - BU'!R:S,2,FALSE),Q161)</f>
        <v>Bu3</v>
      </c>
      <c r="O161" s="67" t="str">
        <f t="shared" si="19"/>
        <v>Diverses</v>
      </c>
      <c r="P161" s="67">
        <f t="shared" si="20"/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AA161" s="2"/>
      <c r="AB161" s="2"/>
      <c r="AC161" s="2"/>
    </row>
    <row r="162" spans="1:29" ht="30" customHeight="1" x14ac:dyDescent="0.25">
      <c r="A162" s="104" t="str">
        <f>VLOOKUP(N162,'Linien - BU'!A:B,2,FALSE)</f>
        <v>BU2</v>
      </c>
      <c r="B162" s="115">
        <f t="shared" si="14"/>
        <v>53</v>
      </c>
      <c r="C162" s="96">
        <f>Abfalldokumentation!$U162</f>
        <v>44439</v>
      </c>
      <c r="D162" s="90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105" t="str">
        <f>IFERROR(VLOOKUP(Abfalldokumentation!$O162,Artikel!A:C,3,FALSE),Abfalldokumentation!$O162)</f>
        <v>Diverses</v>
      </c>
      <c r="F162" s="105" t="str">
        <f>VLOOKUP(T162,'Liste Gründe'!A:D,2,FALSE)</f>
        <v>Linienbezogen</v>
      </c>
      <c r="G162" s="105" t="str">
        <f>IF(ISBLANK(V162),VLOOKUP(Abfalldokumentation!$P162,'Liste Gründe'!A:D,3,FALSE),V162)</f>
        <v>Maschinenabfall</v>
      </c>
      <c r="H162" s="105" t="str">
        <f>IF(ISBLANK(Abfalldokumentation!$W162),"-",Abfalldokumentation!$W162)</f>
        <v>-</v>
      </c>
      <c r="I162" s="115">
        <f t="shared" si="15"/>
        <v>35</v>
      </c>
      <c r="J162" s="105" t="str">
        <f t="shared" si="16"/>
        <v>Produkte</v>
      </c>
      <c r="K162" s="105" t="str">
        <f t="shared" si="17"/>
        <v>BUs</v>
      </c>
      <c r="L162" s="105" t="str">
        <f t="shared" si="18"/>
        <v>Symptome</v>
      </c>
      <c r="M162" s="115" t="str">
        <f>IFERROR(VLOOKUP(Abfalldokumentation!$O162,Kennzahlen!S:U,3,FALSE)*Abfalldokumentation!$B162,"0")</f>
        <v>0</v>
      </c>
      <c r="N162" s="105" t="str">
        <f>IF(ISBLANK(Q162),VLOOKUP(Abfalldokumentation!$O162,'Linien - BU'!R:S,2,FALSE),Q162)</f>
        <v>BU2</v>
      </c>
      <c r="O162" s="67" t="str">
        <f t="shared" si="19"/>
        <v>Diverses</v>
      </c>
      <c r="P162" s="67">
        <f t="shared" si="20"/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AA162" s="2"/>
      <c r="AB162" s="2"/>
      <c r="AC162" s="2"/>
    </row>
    <row r="163" spans="1:29" ht="30" customHeight="1" x14ac:dyDescent="0.25">
      <c r="A163" s="102" t="str">
        <f>VLOOKUP(N163,'Linien - BU'!A:B,2,FALSE)</f>
        <v>BU1</v>
      </c>
      <c r="B163" s="114">
        <f t="shared" si="14"/>
        <v>23.2</v>
      </c>
      <c r="C163" s="95">
        <f>Abfalldokumentation!$U163</f>
        <v>44439</v>
      </c>
      <c r="D163" s="90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103" t="str">
        <f>IFERROR(VLOOKUP(Abfalldokumentation!$O163,Artikel!A:C,3,FALSE),Abfalldokumentation!$O163)</f>
        <v>Diverses aus Abfüllung</v>
      </c>
      <c r="F163" s="103" t="str">
        <f>VLOOKUP(T163,'Liste Gründe'!A:D,2,FALSE)</f>
        <v>Linienbezogen</v>
      </c>
      <c r="G163" s="103" t="str">
        <f>IF(ISBLANK(V163),VLOOKUP(Abfalldokumentation!$P163,'Liste Gründe'!A:D,3,FALSE),V163)</f>
        <v>Reinigung</v>
      </c>
      <c r="H163" s="103" t="str">
        <f>IF(ISBLANK(Abfalldokumentation!$W163),"-",Abfalldokumentation!$W163)</f>
        <v>-</v>
      </c>
      <c r="I163" s="114">
        <f t="shared" si="15"/>
        <v>35</v>
      </c>
      <c r="J163" s="103" t="str">
        <f t="shared" si="16"/>
        <v>Produkte</v>
      </c>
      <c r="K163" s="103" t="str">
        <f t="shared" si="17"/>
        <v>BUs</v>
      </c>
      <c r="L163" s="103" t="str">
        <f t="shared" si="18"/>
        <v>Symptome</v>
      </c>
      <c r="M163" s="114" t="str">
        <f>IFERROR(VLOOKUP(Abfalldokumentation!$O163,Kennzahlen!S:U,3,FALSE)*Abfalldokumentation!$B163,"0")</f>
        <v>0</v>
      </c>
      <c r="N163" s="103" t="str">
        <f>IF(ISBLANK(Q163),VLOOKUP(Abfalldokumentation!$O163,'Linien - BU'!R:S,2,FALSE),Q163)</f>
        <v>Abfüllung</v>
      </c>
      <c r="O163" s="67" t="str">
        <f t="shared" si="19"/>
        <v>Diverses aus Abfüllung</v>
      </c>
      <c r="P163" s="67">
        <f t="shared" si="20"/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AA163" s="2"/>
      <c r="AB163" s="2"/>
      <c r="AC163" s="2"/>
    </row>
    <row r="164" spans="1:29" ht="30" customHeight="1" x14ac:dyDescent="0.25">
      <c r="A164" s="104" t="str">
        <f>VLOOKUP(N164,'Linien - BU'!A:B,2,FALSE)</f>
        <v>BU1</v>
      </c>
      <c r="B164" s="115">
        <f t="shared" si="14"/>
        <v>115</v>
      </c>
      <c r="C164" s="96">
        <f>Abfalldokumentation!$U164</f>
        <v>44439</v>
      </c>
      <c r="D164" s="90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105" t="str">
        <f>IFERROR(VLOOKUP(Abfalldokumentation!$O164,Artikel!A:C,3,FALSE),Abfalldokumentation!$O164)</f>
        <v>Diverses aus Abfüllung</v>
      </c>
      <c r="F164" s="105" t="str">
        <f>VLOOKUP(T164,'Liste Gründe'!A:D,2,FALSE)</f>
        <v>Linienbezogen</v>
      </c>
      <c r="G164" s="105" t="str">
        <f>IF(ISBLANK(V164),VLOOKUP(Abfalldokumentation!$P164,'Liste Gründe'!A:D,3,FALSE),V164)</f>
        <v>Reinigung</v>
      </c>
      <c r="H164" s="105" t="str">
        <f>IF(ISBLANK(Abfalldokumentation!$W164),"-",Abfalldokumentation!$W164)</f>
        <v>-</v>
      </c>
      <c r="I164" s="115">
        <f t="shared" si="15"/>
        <v>35</v>
      </c>
      <c r="J164" s="105" t="str">
        <f t="shared" si="16"/>
        <v>Produkte</v>
      </c>
      <c r="K164" s="105" t="str">
        <f t="shared" si="17"/>
        <v>BUs</v>
      </c>
      <c r="L164" s="105" t="str">
        <f t="shared" si="18"/>
        <v>Symptome</v>
      </c>
      <c r="M164" s="115" t="str">
        <f>IFERROR(VLOOKUP(Abfalldokumentation!$O164,Kennzahlen!S:U,3,FALSE)*Abfalldokumentation!$B164,"0")</f>
        <v>0</v>
      </c>
      <c r="N164" s="105" t="str">
        <f>IF(ISBLANK(Q164),VLOOKUP(Abfalldokumentation!$O164,'Linien - BU'!R:S,2,FALSE),Q164)</f>
        <v>Abfüllung</v>
      </c>
      <c r="O164" s="67" t="str">
        <f t="shared" si="19"/>
        <v>Diverses aus Abfüllung</v>
      </c>
      <c r="P164" s="67">
        <f t="shared" si="20"/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AA164" s="2"/>
      <c r="AB164" s="2"/>
      <c r="AC164" s="2"/>
    </row>
    <row r="165" spans="1:29" ht="30" customHeight="1" x14ac:dyDescent="0.25">
      <c r="A165" s="102" t="str">
        <f>VLOOKUP(N165,'Linien - BU'!A:B,2,FALSE)</f>
        <v>Rest</v>
      </c>
      <c r="B165" s="114">
        <f t="shared" si="14"/>
        <v>10</v>
      </c>
      <c r="C165" s="95">
        <f>Abfalldokumentation!$U165</f>
        <v>44439</v>
      </c>
      <c r="D165" s="90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103" t="str">
        <f>IFERROR(VLOOKUP(Abfalldokumentation!$O165,Artikel!A:C,3,FALSE),Abfalldokumentation!$O165)</f>
        <v>Laborproben</v>
      </c>
      <c r="F165" s="103" t="str">
        <f>VLOOKUP(T165,'Liste Gründe'!A:D,2,FALSE)</f>
        <v>Qualitätssicherung</v>
      </c>
      <c r="G165" s="103" t="str">
        <f>IF(ISBLANK(V165),VLOOKUP(Abfalldokumentation!$P165,'Liste Gründe'!A:D,3,FALSE),V165)</f>
        <v>Sensorik</v>
      </c>
      <c r="H165" s="103" t="str">
        <f>IF(ISBLANK(Abfalldokumentation!$W165),"-",Abfalldokumentation!$W165)</f>
        <v>Sensorik</v>
      </c>
      <c r="I165" s="114">
        <f t="shared" si="15"/>
        <v>35</v>
      </c>
      <c r="J165" s="103" t="str">
        <f t="shared" si="16"/>
        <v>Produkte</v>
      </c>
      <c r="K165" s="103" t="str">
        <f t="shared" si="17"/>
        <v>BUs</v>
      </c>
      <c r="L165" s="103" t="str">
        <f t="shared" si="18"/>
        <v>Symptome</v>
      </c>
      <c r="M165" s="114" t="str">
        <f>IFERROR(VLOOKUP(Abfalldokumentation!$O165,Kennzahlen!S:U,3,FALSE)*Abfalldokumentation!$B165,"0")</f>
        <v>0</v>
      </c>
      <c r="N165" s="103" t="str">
        <f>IF(ISBLANK(Q165),VLOOKUP(Abfalldokumentation!$O165,'Linien - BU'!R:S,2,FALSE),Q165)</f>
        <v>Labor</v>
      </c>
      <c r="O165" s="67" t="str">
        <f t="shared" si="19"/>
        <v>Laborproben</v>
      </c>
      <c r="P165" s="67">
        <f t="shared" si="20"/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AA165" s="2"/>
      <c r="AB165" s="2"/>
      <c r="AC165" s="2"/>
    </row>
    <row r="166" spans="1:29" ht="30" customHeight="1" x14ac:dyDescent="0.25">
      <c r="A166" s="104" t="str">
        <f>VLOOKUP(N166,'Linien - BU'!A:B,2,FALSE)</f>
        <v>Rest</v>
      </c>
      <c r="B166" s="115">
        <f t="shared" si="14"/>
        <v>3.2</v>
      </c>
      <c r="C166" s="96">
        <f>Abfalldokumentation!$U166</f>
        <v>44439</v>
      </c>
      <c r="D166" s="90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105" t="str">
        <f>IFERROR(VLOOKUP(Abfalldokumentation!$O166,Artikel!A:C,3,FALSE),Abfalldokumentation!$O166)</f>
        <v>Laborproben</v>
      </c>
      <c r="F166" s="105" t="str">
        <f>VLOOKUP(T166,'Liste Gründe'!A:D,2,FALSE)</f>
        <v>Qualitätssicherung</v>
      </c>
      <c r="G166" s="105" t="str">
        <f>IF(ISBLANK(V166),VLOOKUP(Abfalldokumentation!$P166,'Liste Gründe'!A:D,3,FALSE),V166)</f>
        <v>Laborprobe</v>
      </c>
      <c r="H166" s="105" t="str">
        <f>IF(ISBLANK(Abfalldokumentation!$W166),"-",Abfalldokumentation!$W166)</f>
        <v>Laborprobe</v>
      </c>
      <c r="I166" s="115">
        <f t="shared" si="15"/>
        <v>35</v>
      </c>
      <c r="J166" s="105" t="str">
        <f t="shared" si="16"/>
        <v>Produkte</v>
      </c>
      <c r="K166" s="105" t="str">
        <f t="shared" si="17"/>
        <v>BUs</v>
      </c>
      <c r="L166" s="105" t="str">
        <f t="shared" si="18"/>
        <v>Symptome</v>
      </c>
      <c r="M166" s="115" t="str">
        <f>IFERROR(VLOOKUP(Abfalldokumentation!$O166,Kennzahlen!S:U,3,FALSE)*Abfalldokumentation!$B166,"0")</f>
        <v>0</v>
      </c>
      <c r="N166" s="105" t="str">
        <f>IF(ISBLANK(Q166),VLOOKUP(Abfalldokumentation!$O166,'Linien - BU'!R:S,2,FALSE),Q166)</f>
        <v>Labor</v>
      </c>
      <c r="O166" s="67" t="str">
        <f t="shared" si="19"/>
        <v>Laborproben</v>
      </c>
      <c r="P166" s="67">
        <f t="shared" si="20"/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AA166" s="2"/>
      <c r="AB166" s="2"/>
      <c r="AC166" s="2"/>
    </row>
    <row r="167" spans="1:29" ht="30" customHeight="1" x14ac:dyDescent="0.25">
      <c r="A167" s="102" t="str">
        <f>VLOOKUP(N167,'Linien - BU'!A:B,2,FALSE)</f>
        <v>Rest</v>
      </c>
      <c r="B167" s="114">
        <f t="shared" si="14"/>
        <v>3.2</v>
      </c>
      <c r="C167" s="95">
        <f>Abfalldokumentation!$U167</f>
        <v>44439</v>
      </c>
      <c r="D167" s="90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103" t="str">
        <f>IFERROR(VLOOKUP(Abfalldokumentation!$O167,Artikel!A:C,3,FALSE),Abfalldokumentation!$O167)</f>
        <v>Laborproben</v>
      </c>
      <c r="F167" s="103" t="str">
        <f>VLOOKUP(T167,'Liste Gründe'!A:D,2,FALSE)</f>
        <v>Qualitätssicherung</v>
      </c>
      <c r="G167" s="103" t="str">
        <f>IF(ISBLANK(V167),VLOOKUP(Abfalldokumentation!$P167,'Liste Gründe'!A:D,3,FALSE),V167)</f>
        <v>Laborprobe</v>
      </c>
      <c r="H167" s="103" t="str">
        <f>IF(ISBLANK(Abfalldokumentation!$W167),"-",Abfalldokumentation!$W167)</f>
        <v>Laborprobe</v>
      </c>
      <c r="I167" s="114">
        <f t="shared" si="15"/>
        <v>35</v>
      </c>
      <c r="J167" s="103" t="str">
        <f t="shared" si="16"/>
        <v>Produkte</v>
      </c>
      <c r="K167" s="103" t="str">
        <f t="shared" si="17"/>
        <v>BUs</v>
      </c>
      <c r="L167" s="103" t="str">
        <f t="shared" si="18"/>
        <v>Symptome</v>
      </c>
      <c r="M167" s="114" t="str">
        <f>IFERROR(VLOOKUP(Abfalldokumentation!$O167,Kennzahlen!S:U,3,FALSE)*Abfalldokumentation!$B167,"0")</f>
        <v>0</v>
      </c>
      <c r="N167" s="103" t="str">
        <f>IF(ISBLANK(Q167),VLOOKUP(Abfalldokumentation!$O167,'Linien - BU'!R:S,2,FALSE),Q167)</f>
        <v>Labor</v>
      </c>
      <c r="O167" s="67" t="str">
        <f t="shared" si="19"/>
        <v>Laborproben</v>
      </c>
      <c r="P167" s="67">
        <f t="shared" si="20"/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AA167" s="2"/>
      <c r="AB167" s="2"/>
      <c r="AC167" s="2"/>
    </row>
    <row r="168" spans="1:29" ht="30" customHeight="1" x14ac:dyDescent="0.25">
      <c r="A168" s="104" t="str">
        <f>VLOOKUP(N168,'Linien - BU'!A:B,2,FALSE)</f>
        <v>Rest</v>
      </c>
      <c r="B168" s="115">
        <f t="shared" si="14"/>
        <v>130</v>
      </c>
      <c r="C168" s="96">
        <f>Abfalldokumentation!$U168</f>
        <v>44439</v>
      </c>
      <c r="D168" s="90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105" t="str">
        <f>IFERROR(VLOOKUP(Abfalldokumentation!$O168,Artikel!A:C,3,FALSE),Abfalldokumentation!$O168)</f>
        <v>Muster</v>
      </c>
      <c r="F168" s="105" t="str">
        <f>VLOOKUP(T168,'Liste Gründe'!A:D,2,FALSE)</f>
        <v>Qualitätssicherung</v>
      </c>
      <c r="G168" s="105" t="str">
        <f>IF(ISBLANK(V168),VLOOKUP(Abfalldokumentation!$P168,'Liste Gründe'!A:D,3,FALSE),V168)</f>
        <v>Muster</v>
      </c>
      <c r="H168" s="105" t="str">
        <f>IF(ISBLANK(Abfalldokumentation!$W168),"-",Abfalldokumentation!$W168)</f>
        <v>Muster</v>
      </c>
      <c r="I168" s="115">
        <f t="shared" si="15"/>
        <v>35</v>
      </c>
      <c r="J168" s="105" t="str">
        <f t="shared" si="16"/>
        <v>Produkte</v>
      </c>
      <c r="K168" s="105" t="str">
        <f t="shared" si="17"/>
        <v>BUs</v>
      </c>
      <c r="L168" s="105" t="str">
        <f t="shared" si="18"/>
        <v>Symptome</v>
      </c>
      <c r="M168" s="115" t="str">
        <f>IFERROR(VLOOKUP(Abfalldokumentation!$O168,Kennzahlen!S:U,3,FALSE)*Abfalldokumentation!$B168,"0")</f>
        <v>0</v>
      </c>
      <c r="N168" s="105" t="str">
        <f>IF(ISBLANK(Q168),VLOOKUP(Abfalldokumentation!$O168,'Linien - BU'!R:S,2,FALSE),Q168)</f>
        <v>Labor</v>
      </c>
      <c r="O168" s="67" t="str">
        <f t="shared" si="19"/>
        <v>Muster</v>
      </c>
      <c r="P168" s="67">
        <f t="shared" si="20"/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AA168" s="2"/>
      <c r="AB168" s="2"/>
      <c r="AC168" s="2"/>
    </row>
    <row r="169" spans="1:29" ht="30" customHeight="1" x14ac:dyDescent="0.25">
      <c r="A169" s="102" t="str">
        <f>VLOOKUP(N169,'Linien - BU'!A:B,2,FALSE)</f>
        <v>Rest</v>
      </c>
      <c r="B169" s="114">
        <f t="shared" si="14"/>
        <v>75</v>
      </c>
      <c r="C169" s="95">
        <f>Abfalldokumentation!$U169</f>
        <v>44439</v>
      </c>
      <c r="D169" s="90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103" t="str">
        <f>IFERROR(VLOOKUP(Abfalldokumentation!$O169,Artikel!A:C,3,FALSE),Abfalldokumentation!$O169)</f>
        <v>Muster</v>
      </c>
      <c r="F169" s="103" t="str">
        <f>VLOOKUP(T169,'Liste Gründe'!A:D,2,FALSE)</f>
        <v>Qualitätssicherung</v>
      </c>
      <c r="G169" s="103" t="str">
        <f>IF(ISBLANK(V169),VLOOKUP(Abfalldokumentation!$P169,'Liste Gründe'!A:D,3,FALSE),V169)</f>
        <v>Muster</v>
      </c>
      <c r="H169" s="103" t="str">
        <f>IF(ISBLANK(Abfalldokumentation!$W169),"-",Abfalldokumentation!$W169)</f>
        <v>Muster</v>
      </c>
      <c r="I169" s="114">
        <f t="shared" si="15"/>
        <v>35</v>
      </c>
      <c r="J169" s="103" t="str">
        <f t="shared" si="16"/>
        <v>Produkte</v>
      </c>
      <c r="K169" s="103" t="str">
        <f t="shared" si="17"/>
        <v>BUs</v>
      </c>
      <c r="L169" s="103" t="str">
        <f t="shared" si="18"/>
        <v>Symptome</v>
      </c>
      <c r="M169" s="114" t="str">
        <f>IFERROR(VLOOKUP(Abfalldokumentation!$O169,Kennzahlen!S:U,3,FALSE)*Abfalldokumentation!$B169,"0")</f>
        <v>0</v>
      </c>
      <c r="N169" s="103" t="str">
        <f>IF(ISBLANK(Q169),VLOOKUP(Abfalldokumentation!$O169,'Linien - BU'!R:S,2,FALSE),Q169)</f>
        <v>Labor</v>
      </c>
      <c r="O169" s="67" t="str">
        <f t="shared" si="19"/>
        <v>Muster</v>
      </c>
      <c r="P169" s="67">
        <f t="shared" si="20"/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AA169" s="2"/>
      <c r="AB169" s="2"/>
      <c r="AC169" s="2"/>
    </row>
    <row r="170" spans="1:29" ht="30" customHeight="1" x14ac:dyDescent="0.25">
      <c r="A170" s="104" t="str">
        <f>VLOOKUP(N170,'Linien - BU'!A:B,2,FALSE)</f>
        <v>Rest</v>
      </c>
      <c r="B170" s="115">
        <f t="shared" si="14"/>
        <v>60</v>
      </c>
      <c r="C170" s="96">
        <f>Abfalldokumentation!$U170</f>
        <v>44439</v>
      </c>
      <c r="D170" s="90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105" t="str">
        <f>IFERROR(VLOOKUP(Abfalldokumentation!$O170,Artikel!A:C,3,FALSE),Abfalldokumentation!$O170)</f>
        <v>Rückstellproben</v>
      </c>
      <c r="F170" s="105" t="str">
        <f>VLOOKUP(T170,'Liste Gründe'!A:D,2,FALSE)</f>
        <v>Qualitätssicherung</v>
      </c>
      <c r="G170" s="105" t="str">
        <f>IF(ISBLANK(V170),VLOOKUP(Abfalldokumentation!$P170,'Liste Gründe'!A:D,3,FALSE),V170)</f>
        <v>Rückstellproben</v>
      </c>
      <c r="H170" s="105" t="str">
        <f>IF(ISBLANK(Abfalldokumentation!$W170),"-",Abfalldokumentation!$W170)</f>
        <v>Rückstellproben</v>
      </c>
      <c r="I170" s="115">
        <f t="shared" si="15"/>
        <v>35</v>
      </c>
      <c r="J170" s="105" t="str">
        <f t="shared" si="16"/>
        <v>Produkte</v>
      </c>
      <c r="K170" s="105" t="str">
        <f t="shared" si="17"/>
        <v>BUs</v>
      </c>
      <c r="L170" s="105" t="str">
        <f t="shared" si="18"/>
        <v>Symptome</v>
      </c>
      <c r="M170" s="115" t="str">
        <f>IFERROR(VLOOKUP(Abfalldokumentation!$O170,Kennzahlen!S:U,3,FALSE)*Abfalldokumentation!$B170,"0")</f>
        <v>0</v>
      </c>
      <c r="N170" s="105" t="str">
        <f>IF(ISBLANK(Q170),VLOOKUP(Abfalldokumentation!$O170,'Linien - BU'!R:S,2,FALSE),Q170)</f>
        <v>Labor</v>
      </c>
      <c r="O170" s="67" t="str">
        <f t="shared" si="19"/>
        <v>Rückstellproben</v>
      </c>
      <c r="P170" s="67">
        <f t="shared" si="20"/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AA170" s="2"/>
      <c r="AB170" s="2"/>
      <c r="AC170" s="2"/>
    </row>
    <row r="171" spans="1:29" ht="30" customHeight="1" x14ac:dyDescent="0.25">
      <c r="A171" s="102" t="str">
        <f>VLOOKUP(N171,'Linien - BU'!A:B,2,FALSE)</f>
        <v>BU3</v>
      </c>
      <c r="B171" s="114">
        <f t="shared" si="14"/>
        <v>30</v>
      </c>
      <c r="C171" s="95">
        <f>Abfalldokumentation!$U171</f>
        <v>44439</v>
      </c>
      <c r="D171" s="90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103" t="str">
        <f>IFERROR(VLOOKUP(Abfalldokumentation!$O171,Artikel!A:C,3,FALSE),Abfalldokumentation!$O171)</f>
        <v>RW Natrium</v>
      </c>
      <c r="F171" s="103" t="str">
        <f>VLOOKUP(T171,'Liste Gründe'!A:D,2,FALSE)</f>
        <v>Linienbezogen</v>
      </c>
      <c r="G171" s="103" t="str">
        <f>IF(ISBLANK(V171),VLOOKUP(Abfalldokumentation!$P171,'Liste Gründe'!A:D,3,FALSE),V171)</f>
        <v>Maschinenabfall</v>
      </c>
      <c r="H171" s="103" t="str">
        <f>IF(ISBLANK(Abfalldokumentation!$W171),"-",Abfalldokumentation!$W171)</f>
        <v>-</v>
      </c>
      <c r="I171" s="114">
        <f t="shared" si="15"/>
        <v>35</v>
      </c>
      <c r="J171" s="103" t="str">
        <f t="shared" si="16"/>
        <v>Produkte</v>
      </c>
      <c r="K171" s="103" t="str">
        <f t="shared" si="17"/>
        <v>BUs</v>
      </c>
      <c r="L171" s="103" t="str">
        <f t="shared" si="18"/>
        <v>Symptome</v>
      </c>
      <c r="M171" s="114" t="str">
        <f>IFERROR(VLOOKUP(Abfalldokumentation!$O171,Kennzahlen!S:U,3,FALSE)*Abfalldokumentation!$B171,"0")</f>
        <v>0</v>
      </c>
      <c r="N171" s="103" t="str">
        <f>IF(ISBLANK(Q171),VLOOKUP(Abfalldokumentation!$O171,'Linien - BU'!R:S,2,FALSE),Q171)</f>
        <v>WVP</v>
      </c>
      <c r="O171" s="67" t="str">
        <f t="shared" si="19"/>
        <v>RW Natrium</v>
      </c>
      <c r="P171" s="67">
        <f t="shared" si="20"/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AA171" s="2"/>
      <c r="AB171" s="2"/>
      <c r="AC171" s="2"/>
    </row>
    <row r="172" spans="1:29" ht="30" customHeight="1" x14ac:dyDescent="0.25">
      <c r="A172" s="104" t="str">
        <f>VLOOKUP(N172,'Linien - BU'!A:B,2,FALSE)</f>
        <v>BU1</v>
      </c>
      <c r="B172" s="115">
        <f t="shared" si="14"/>
        <v>19</v>
      </c>
      <c r="C172" s="96">
        <f>Abfalldokumentation!$U172</f>
        <v>44439</v>
      </c>
      <c r="D172" s="90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105" t="str">
        <f>IFERROR(VLOOKUP(Abfalldokumentation!$O172,Artikel!A:C,3,FALSE),Abfalldokumentation!$O172)</f>
        <v>RW Natriumarm Rinde</v>
      </c>
      <c r="F172" s="105" t="str">
        <f>VLOOKUP(T172,'Liste Gründe'!A:D,2,FALSE)</f>
        <v>Rest</v>
      </c>
      <c r="G172" s="105" t="str">
        <f>IF(ISBLANK(V172),VLOOKUP(Abfalldokumentation!$P172,'Liste Gründe'!A:D,3,FALSE),V172)</f>
        <v>geschälte Rinde</v>
      </c>
      <c r="H172" s="105" t="str">
        <f>IF(ISBLANK(Abfalldokumentation!$W172),"-",Abfalldokumentation!$W172)</f>
        <v>keine Verwendung möglich</v>
      </c>
      <c r="I172" s="115">
        <f t="shared" si="15"/>
        <v>35</v>
      </c>
      <c r="J172" s="105" t="str">
        <f t="shared" si="16"/>
        <v>Produkte</v>
      </c>
      <c r="K172" s="105" t="str">
        <f t="shared" si="17"/>
        <v>BUs</v>
      </c>
      <c r="L172" s="105" t="str">
        <f t="shared" si="18"/>
        <v>Symptome</v>
      </c>
      <c r="M172" s="115" t="str">
        <f>IFERROR(VLOOKUP(Abfalldokumentation!$O172,Kennzahlen!S:U,3,FALSE)*Abfalldokumentation!$B172,"0")</f>
        <v>0</v>
      </c>
      <c r="N172" s="105" t="str">
        <f>IF(ISBLANK(Q172),VLOOKUP(Abfalldokumentation!$O172,'Linien - BU'!R:S,2,FALSE),Q172)</f>
        <v>RWV</v>
      </c>
      <c r="O172" s="67" t="str">
        <f t="shared" si="19"/>
        <v>RW Natriumarm Rinde</v>
      </c>
      <c r="P172" s="67">
        <f t="shared" si="20"/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AA172" s="2"/>
      <c r="AB172" s="2"/>
      <c r="AC172" s="2"/>
    </row>
    <row r="173" spans="1:29" ht="30" customHeight="1" x14ac:dyDescent="0.25">
      <c r="A173" s="102" t="str">
        <f>VLOOKUP(N173,'Linien - BU'!A:B,2,FALSE)</f>
        <v>BU1</v>
      </c>
      <c r="B173" s="114">
        <f t="shared" si="14"/>
        <v>20.2</v>
      </c>
      <c r="C173" s="95">
        <f>Abfalldokumentation!$U173</f>
        <v>44440</v>
      </c>
      <c r="D173" s="90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103" t="str">
        <f>IFERROR(VLOOKUP(Abfalldokumentation!$O173,Artikel!A:C,3,FALSE),Abfalldokumentation!$O173)</f>
        <v>Cheddar white 50% Fett</v>
      </c>
      <c r="F173" s="103" t="str">
        <f>VLOOKUP(T173,'Liste Gründe'!A:D,2,FALSE)</f>
        <v>Schimmel</v>
      </c>
      <c r="G173" s="103" t="str">
        <f>IF(ISBLANK(V173),VLOOKUP(Abfalldokumentation!$P173,'Liste Gründe'!A:D,3,FALSE),V173)</f>
        <v>Luftzieher</v>
      </c>
      <c r="H173" s="103" t="str">
        <f>IF(ISBLANK(Abfalldokumentation!$W173),"-",Abfalldokumentation!$W173)</f>
        <v>Luftzieher</v>
      </c>
      <c r="I173" s="114">
        <f t="shared" si="15"/>
        <v>35</v>
      </c>
      <c r="J173" s="103" t="str">
        <f t="shared" si="16"/>
        <v>Produkte</v>
      </c>
      <c r="K173" s="103" t="str">
        <f t="shared" si="17"/>
        <v>BUs</v>
      </c>
      <c r="L173" s="103" t="str">
        <f t="shared" si="18"/>
        <v>Symptome</v>
      </c>
      <c r="M173" s="114" t="str">
        <f>IFERROR(VLOOKUP(Abfalldokumentation!$O173,Kennzahlen!S:U,3,FALSE)*Abfalldokumentation!$B173,"0")</f>
        <v>0</v>
      </c>
      <c r="N173" s="103" t="str">
        <f>IF(ISBLANK(Q173),VLOOKUP(Abfalldokumentation!$O173,'Linien - BU'!R:S,2,FALSE),Q173)</f>
        <v>RWV</v>
      </c>
      <c r="O173" s="67">
        <f t="shared" si="19"/>
        <v>23000512</v>
      </c>
      <c r="P173" s="67">
        <f t="shared" si="20"/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AA173" s="2"/>
      <c r="AB173" s="2"/>
      <c r="AC173" s="2"/>
    </row>
    <row r="174" spans="1:29" ht="30" customHeight="1" x14ac:dyDescent="0.25">
      <c r="A174" s="104" t="str">
        <f>VLOOKUP(N174,'Linien - BU'!A:B,2,FALSE)</f>
        <v>Verkauf</v>
      </c>
      <c r="B174" s="115">
        <f t="shared" si="14"/>
        <v>222</v>
      </c>
      <c r="C174" s="96">
        <f>Abfalldokumentation!$U174</f>
        <v>44440</v>
      </c>
      <c r="D174" s="90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105" t="str">
        <f>IFERROR(VLOOKUP(Abfalldokumentation!$O174,Artikel!A:C,3,FALSE),Abfalldokumentation!$O174)</f>
        <v>VOS Räucher Natur</v>
      </c>
      <c r="F174" s="105" t="str">
        <f>VLOOKUP(T174,'Liste Gründe'!A:D,2,FALSE)</f>
        <v>Schimmel</v>
      </c>
      <c r="G174" s="105" t="str">
        <f>IF(ISBLANK(V174),VLOOKUP(Abfalldokumentation!$P174,'Liste Gründe'!A:D,3,FALSE),V174)</f>
        <v>keinen Abnehmer/kein Schälpersonal</v>
      </c>
      <c r="H174" s="105" t="str">
        <f>IF(ISBLANK(Abfalldokumentation!$W174),"-",Abfalldokumentation!$W174)</f>
        <v>keinen Abnehmer/Schälen</v>
      </c>
      <c r="I174" s="115">
        <f t="shared" si="15"/>
        <v>35</v>
      </c>
      <c r="J174" s="105" t="str">
        <f t="shared" si="16"/>
        <v>Produkte</v>
      </c>
      <c r="K174" s="105" t="str">
        <f t="shared" si="17"/>
        <v>BUs</v>
      </c>
      <c r="L174" s="105" t="str">
        <f t="shared" si="18"/>
        <v>Symptome</v>
      </c>
      <c r="M174" s="115">
        <f>IFERROR(VLOOKUP(Abfalldokumentation!$O174,Kennzahlen!S:U,3,FALSE)*Abfalldokumentation!$B174,"0")</f>
        <v>111</v>
      </c>
      <c r="N174" s="105" t="str">
        <f>IF(ISBLANK(Q174),VLOOKUP(Abfalldokumentation!$O174,'Linien - BU'!R:S,2,FALSE),Q174)</f>
        <v>Verkauf</v>
      </c>
      <c r="O174" s="67">
        <f t="shared" si="19"/>
        <v>29500489</v>
      </c>
      <c r="P174" s="6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AA174" s="2"/>
      <c r="AB174" s="2"/>
      <c r="AC174" s="2"/>
    </row>
    <row r="175" spans="1:29" ht="30" customHeight="1" x14ac:dyDescent="0.25">
      <c r="A175" s="102" t="str">
        <f>VLOOKUP(N175,'Linien - BU'!A:B,2,FALSE)</f>
        <v>Verkauf</v>
      </c>
      <c r="B175" s="114">
        <f t="shared" si="14"/>
        <v>70.400000000000006</v>
      </c>
      <c r="C175" s="95">
        <f>Abfalldokumentation!$U175</f>
        <v>44440</v>
      </c>
      <c r="D175" s="90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103" t="str">
        <f>IFERROR(VLOOKUP(Abfalldokumentation!$O175,Artikel!A:C,3,FALSE),Abfalldokumentation!$O175)</f>
        <v>VOS SKZ AMM Geräuchert</v>
      </c>
      <c r="F175" s="103" t="str">
        <f>VLOOKUP(T175,'Liste Gründe'!A:D,2,FALSE)</f>
        <v>Schimmel</v>
      </c>
      <c r="G175" s="103" t="str">
        <f>IF(ISBLANK(V175),VLOOKUP(Abfalldokumentation!$P175,'Liste Gründe'!A:D,3,FALSE),V175)</f>
        <v>keinen Abnehmer/kein Schälpersonal</v>
      </c>
      <c r="H175" s="103" t="str">
        <f>IF(ISBLANK(Abfalldokumentation!$W175),"-",Abfalldokumentation!$W175)</f>
        <v>keinen Abnehmer/Schälen</v>
      </c>
      <c r="I175" s="114">
        <f t="shared" si="15"/>
        <v>35</v>
      </c>
      <c r="J175" s="103" t="str">
        <f t="shared" si="16"/>
        <v>Produkte</v>
      </c>
      <c r="K175" s="103" t="str">
        <f t="shared" si="17"/>
        <v>BUs</v>
      </c>
      <c r="L175" s="103" t="str">
        <f t="shared" si="18"/>
        <v>Symptome</v>
      </c>
      <c r="M175" s="114" t="str">
        <f>IFERROR(VLOOKUP(Abfalldokumentation!$O175,Kennzahlen!S:U,3,FALSE)*Abfalldokumentation!$B175,"0")</f>
        <v>0</v>
      </c>
      <c r="N175" s="103" t="str">
        <f>IF(ISBLANK(Q175),VLOOKUP(Abfalldokumentation!$O175,'Linien - BU'!R:S,2,FALSE),Q175)</f>
        <v>Verkauf</v>
      </c>
      <c r="O175" s="67">
        <f t="shared" si="19"/>
        <v>29500963</v>
      </c>
      <c r="P175" s="6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AA175" s="2"/>
      <c r="AB175" s="2"/>
      <c r="AC175" s="2"/>
    </row>
    <row r="176" spans="1:29" ht="30" customHeight="1" x14ac:dyDescent="0.25">
      <c r="A176" s="104" t="str">
        <f>VLOOKUP(N176,'Linien - BU'!A:B,2,FALSE)</f>
        <v>Verkauf</v>
      </c>
      <c r="B176" s="115">
        <f t="shared" si="14"/>
        <v>48</v>
      </c>
      <c r="C176" s="96">
        <f>Abfalldokumentation!$U176</f>
        <v>44440</v>
      </c>
      <c r="D176" s="90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105" t="str">
        <f>IFERROR(VLOOKUP(Abfalldokumentation!$O176,Artikel!A:C,3,FALSE),Abfalldokumentation!$O176)</f>
        <v>VOS GRW-CHILI-NAT ENDST</v>
      </c>
      <c r="F176" s="105" t="str">
        <f>VLOOKUP(T176,'Liste Gründe'!A:D,2,FALSE)</f>
        <v>Schimmel</v>
      </c>
      <c r="G176" s="105" t="str">
        <f>IF(ISBLANK(V176),VLOOKUP(Abfalldokumentation!$P176,'Liste Gründe'!A:D,3,FALSE),V176)</f>
        <v>keinen Abnehmer/kein Schälpersonal</v>
      </c>
      <c r="H176" s="105" t="str">
        <f>IF(ISBLANK(Abfalldokumentation!$W176),"-",Abfalldokumentation!$W176)</f>
        <v>keinen Abnehmer/Schälen</v>
      </c>
      <c r="I176" s="115">
        <f t="shared" si="15"/>
        <v>35</v>
      </c>
      <c r="J176" s="105" t="str">
        <f t="shared" si="16"/>
        <v>Produkte</v>
      </c>
      <c r="K176" s="105" t="str">
        <f t="shared" si="17"/>
        <v>BUs</v>
      </c>
      <c r="L176" s="105" t="str">
        <f t="shared" si="18"/>
        <v>Symptome</v>
      </c>
      <c r="M176" s="115">
        <f>IFERROR(VLOOKUP(Abfalldokumentation!$O176,Kennzahlen!S:U,3,FALSE)*Abfalldokumentation!$B176,"0")</f>
        <v>24</v>
      </c>
      <c r="N176" s="105" t="str">
        <f>IF(ISBLANK(Q176),VLOOKUP(Abfalldokumentation!$O176,'Linien - BU'!R:S,2,FALSE),Q176)</f>
        <v>Verkauf</v>
      </c>
      <c r="O176" s="67">
        <f t="shared" si="19"/>
        <v>29501079</v>
      </c>
      <c r="P176" s="6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AA176" s="2"/>
      <c r="AB176" s="2"/>
      <c r="AC176" s="2"/>
    </row>
    <row r="177" spans="1:29" ht="30" customHeight="1" x14ac:dyDescent="0.25">
      <c r="A177" s="102" t="str">
        <f>VLOOKUP(N177,'Linien - BU'!A:B,2,FALSE)</f>
        <v>BU1</v>
      </c>
      <c r="B177" s="114">
        <f t="shared" si="14"/>
        <v>47</v>
      </c>
      <c r="C177" s="95">
        <f>Abfalldokumentation!$U177</f>
        <v>44440</v>
      </c>
      <c r="D177" s="90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103" t="str">
        <f>IFERROR(VLOOKUP(Abfalldokumentation!$O177,Artikel!A:C,3,FALSE),Abfalldokumentation!$O177)</f>
        <v>ABS GOU-MI-VAKU</v>
      </c>
      <c r="F177" s="103" t="str">
        <f>VLOOKUP(T177,'Liste Gründe'!A:D,2,FALSE)</f>
        <v>Schimmel</v>
      </c>
      <c r="G177" s="103" t="str">
        <f>IF(ISBLANK(V177),VLOOKUP(Abfalldokumentation!$P177,'Liste Gründe'!A:D,3,FALSE),V177)</f>
        <v>spezifischer Einsatz</v>
      </c>
      <c r="H177" s="103" t="str">
        <f>IF(ISBLANK(Abfalldokumentation!$W177),"-",Abfalldokumentation!$W177)</f>
        <v>nur bei bestimmten Produkten</v>
      </c>
      <c r="I177" s="114">
        <f t="shared" si="15"/>
        <v>35</v>
      </c>
      <c r="J177" s="103" t="str">
        <f t="shared" si="16"/>
        <v>Produkte</v>
      </c>
      <c r="K177" s="103" t="str">
        <f t="shared" si="17"/>
        <v>BUs</v>
      </c>
      <c r="L177" s="103" t="str">
        <f t="shared" si="18"/>
        <v>Symptome</v>
      </c>
      <c r="M177" s="114">
        <f>IFERROR(VLOOKUP(Abfalldokumentation!$O177,Kennzahlen!S:U,3,FALSE)*Abfalldokumentation!$B177,"0")</f>
        <v>104.05799999999999</v>
      </c>
      <c r="N177" s="103" t="str">
        <f>IF(ISBLANK(Q177),VLOOKUP(Abfalldokumentation!$O177,'Linien - BU'!R:S,2,FALSE),Q177)</f>
        <v>RWV</v>
      </c>
      <c r="O177" s="67">
        <f t="shared" si="19"/>
        <v>49500056</v>
      </c>
      <c r="P177" s="67">
        <f t="shared" si="20"/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AA177" s="2"/>
      <c r="AB177" s="2"/>
      <c r="AC177" s="2"/>
    </row>
    <row r="178" spans="1:29" ht="30" customHeight="1" x14ac:dyDescent="0.25">
      <c r="A178" s="104" t="str">
        <f>VLOOKUP(N178,'Linien - BU'!A:B,2,FALSE)</f>
        <v>BU1</v>
      </c>
      <c r="B178" s="115">
        <f t="shared" si="14"/>
        <v>106</v>
      </c>
      <c r="C178" s="96">
        <f>Abfalldokumentation!$U178</f>
        <v>44440</v>
      </c>
      <c r="D178" s="90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105" t="str">
        <f>IFERROR(VLOOKUP(Abfalldokumentation!$O178,Artikel!A:C,3,FALSE),Abfalldokumentation!$O178)</f>
        <v>ABS GOU-MI-VAKU</v>
      </c>
      <c r="F178" s="105" t="str">
        <f>VLOOKUP(T178,'Liste Gründe'!A:D,2,FALSE)</f>
        <v>Schimmel</v>
      </c>
      <c r="G178" s="105" t="str">
        <f>IF(ISBLANK(V178),VLOOKUP(Abfalldokumentation!$P178,'Liste Gründe'!A:D,3,FALSE),V178)</f>
        <v>spezifischer Einsatz</v>
      </c>
      <c r="H178" s="105" t="str">
        <f>IF(ISBLANK(Abfalldokumentation!$W178),"-",Abfalldokumentation!$W178)</f>
        <v>nur bei bestimmten Produkten</v>
      </c>
      <c r="I178" s="115">
        <f t="shared" si="15"/>
        <v>35</v>
      </c>
      <c r="J178" s="105" t="str">
        <f t="shared" si="16"/>
        <v>Produkte</v>
      </c>
      <c r="K178" s="105" t="str">
        <f t="shared" si="17"/>
        <v>BUs</v>
      </c>
      <c r="L178" s="105" t="str">
        <f t="shared" si="18"/>
        <v>Symptome</v>
      </c>
      <c r="M178" s="115">
        <f>IFERROR(VLOOKUP(Abfalldokumentation!$O178,Kennzahlen!S:U,3,FALSE)*Abfalldokumentation!$B178,"0")</f>
        <v>234.684</v>
      </c>
      <c r="N178" s="105" t="str">
        <f>IF(ISBLANK(Q178),VLOOKUP(Abfalldokumentation!$O178,'Linien - BU'!R:S,2,FALSE),Q178)</f>
        <v>RWV</v>
      </c>
      <c r="O178" s="67">
        <f t="shared" si="19"/>
        <v>49500056</v>
      </c>
      <c r="P178" s="67">
        <f t="shared" si="20"/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AA178" s="2"/>
      <c r="AB178" s="2"/>
      <c r="AC178" s="2"/>
    </row>
    <row r="179" spans="1:29" ht="30" customHeight="1" x14ac:dyDescent="0.25">
      <c r="A179" s="102" t="str">
        <f>VLOOKUP(N179,'Linien - BU'!A:B,2,FALSE)</f>
        <v>BU3</v>
      </c>
      <c r="B179" s="114">
        <f t="shared" si="14"/>
        <v>101</v>
      </c>
      <c r="C179" s="95">
        <f>Abfalldokumentation!$U179</f>
        <v>44440</v>
      </c>
      <c r="D179" s="90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103" t="str">
        <f>IFERROR(VLOOKUP(Abfalldokumentation!$O179,Artikel!A:C,3,FALSE),Abfalldokumentation!$O179)</f>
        <v>ABS PECO-TRE-VAKU</v>
      </c>
      <c r="F179" s="103" t="str">
        <f>VLOOKUP(T179,'Liste Gründe'!A:D,2,FALSE)</f>
        <v>Schimmel</v>
      </c>
      <c r="G179" s="103" t="str">
        <f>IF(ISBLANK(V179),VLOOKUP(Abfalldokumentation!$P179,'Liste Gründe'!A:D,3,FALSE),V179)</f>
        <v>Rest</v>
      </c>
      <c r="H179" s="103" t="str">
        <f>IF(ISBLANK(Abfalldokumentation!$W179),"-",Abfalldokumentation!$W179)</f>
        <v>Abschnitte eingelagert, um Verwendung zu finden. Aber keine Verwendungsentscheidung gefunden</v>
      </c>
      <c r="I179" s="114">
        <f t="shared" si="15"/>
        <v>35</v>
      </c>
      <c r="J179" s="103" t="str">
        <f t="shared" si="16"/>
        <v>Produkte</v>
      </c>
      <c r="K179" s="103" t="str">
        <f t="shared" si="17"/>
        <v>BUs</v>
      </c>
      <c r="L179" s="103" t="str">
        <f t="shared" si="18"/>
        <v>Symptome</v>
      </c>
      <c r="M179" s="114">
        <f>IFERROR(VLOOKUP(Abfalldokumentation!$O179,Kennzahlen!S:U,3,FALSE)*Abfalldokumentation!$B179,"0")</f>
        <v>223.614</v>
      </c>
      <c r="N179" s="103" t="str">
        <f>IF(ISBLANK(Q179),VLOOKUP(Abfalldokumentation!$O179,'Linien - BU'!R:S,2,FALSE),Q179)</f>
        <v>L1</v>
      </c>
      <c r="O179" s="67">
        <f t="shared" si="19"/>
        <v>49500174</v>
      </c>
      <c r="P179" s="67">
        <f t="shared" si="20"/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AA179" s="2"/>
      <c r="AB179" s="2"/>
      <c r="AC179" s="2"/>
    </row>
    <row r="180" spans="1:29" ht="30" customHeight="1" x14ac:dyDescent="0.25">
      <c r="A180" s="104" t="str">
        <f>VLOOKUP(N180,'Linien - BU'!A:B,2,FALSE)</f>
        <v>BU2</v>
      </c>
      <c r="B180" s="115">
        <f t="shared" si="14"/>
        <v>30.4</v>
      </c>
      <c r="C180" s="96">
        <f>Abfalldokumentation!$U180</f>
        <v>44440</v>
      </c>
      <c r="D180" s="90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105" t="str">
        <f>IFERROR(VLOOKUP(Abfalldokumentation!$O180,Artikel!A:C,3,FALSE),Abfalldokumentation!$O180)</f>
        <v>Blöcke</v>
      </c>
      <c r="F180" s="105" t="str">
        <f>VLOOKUP(T180,'Liste Gründe'!A:D,2,FALSE)</f>
        <v>Schimmel</v>
      </c>
      <c r="G180" s="105" t="str">
        <f>IF(ISBLANK(V180),VLOOKUP(Abfalldokumentation!$P180,'Liste Gründe'!A:D,3,FALSE),V180)</f>
        <v>Luftzieher/Folienriss durch Transport</v>
      </c>
      <c r="H180" s="105" t="str">
        <f>IF(ISBLANK(Abfalldokumentation!$W180),"-",Abfalldokumentation!$W180)</f>
        <v>Luftzieher/Folienriss durch Transport</v>
      </c>
      <c r="I180" s="115">
        <f t="shared" si="15"/>
        <v>35</v>
      </c>
      <c r="J180" s="105" t="str">
        <f t="shared" si="16"/>
        <v>Produkte</v>
      </c>
      <c r="K180" s="105" t="str">
        <f t="shared" si="17"/>
        <v>BUs</v>
      </c>
      <c r="L180" s="105" t="str">
        <f t="shared" si="18"/>
        <v>Symptome</v>
      </c>
      <c r="M180" s="115" t="str">
        <f>IFERROR(VLOOKUP(Abfalldokumentation!$O180,Kennzahlen!S:U,3,FALSE)*Abfalldokumentation!$B180,"0")</f>
        <v>0</v>
      </c>
      <c r="N180" s="105" t="str">
        <f>IF(ISBLANK(Q180),VLOOKUP(Abfalldokumentation!$O180,'Linien - BU'!R:S,2,FALSE),Q180)</f>
        <v>BU2</v>
      </c>
      <c r="O180" s="67" t="str">
        <f t="shared" si="19"/>
        <v>Blöcke</v>
      </c>
      <c r="P180" s="67">
        <f t="shared" si="20"/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AA180" s="2"/>
      <c r="AB180" s="2"/>
      <c r="AC180" s="2"/>
    </row>
    <row r="181" spans="1:29" ht="30" customHeight="1" x14ac:dyDescent="0.25">
      <c r="A181" s="102" t="str">
        <f>VLOOKUP(N181,'Linien - BU'!A:B,2,FALSE)</f>
        <v>Verkauf</v>
      </c>
      <c r="B181" s="114">
        <f t="shared" si="14"/>
        <v>1770</v>
      </c>
      <c r="C181" s="95">
        <f>Abfalldokumentation!$U181</f>
        <v>44440</v>
      </c>
      <c r="D181" s="90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103" t="str">
        <f>IFERROR(VLOOKUP(Abfalldokumentation!$O181,Artikel!A:C,3,FALSE),Abfalldokumentation!$O181)</f>
        <v>Div. Zipfel, Endstücke</v>
      </c>
      <c r="F181" s="103" t="str">
        <f>VLOOKUP(T181,'Liste Gründe'!A:D,2,FALSE)</f>
        <v>Schimmel</v>
      </c>
      <c r="G181" s="103" t="str">
        <f>IF(ISBLANK(V181),VLOOKUP(Abfalldokumentation!$P181,'Liste Gründe'!A:D,3,FALSE),V181)</f>
        <v>keinen Abnehmer/kein Schälpersonal</v>
      </c>
      <c r="H181" s="103" t="str">
        <f>IF(ISBLANK(Abfalldokumentation!$W181),"-",Abfalldokumentation!$W181)</f>
        <v>keinen Abnehmer/Schälen</v>
      </c>
      <c r="I181" s="114">
        <f t="shared" si="15"/>
        <v>35</v>
      </c>
      <c r="J181" s="103" t="str">
        <f t="shared" si="16"/>
        <v>Produkte</v>
      </c>
      <c r="K181" s="103" t="str">
        <f t="shared" si="17"/>
        <v>BUs</v>
      </c>
      <c r="L181" s="103" t="str">
        <f t="shared" si="18"/>
        <v>Symptome</v>
      </c>
      <c r="M181" s="114" t="str">
        <f>IFERROR(VLOOKUP(Abfalldokumentation!$O181,Kennzahlen!S:U,3,FALSE)*Abfalldokumentation!$B181,"0")</f>
        <v>0</v>
      </c>
      <c r="N181" s="103" t="str">
        <f>IF(ISBLANK(Q181),VLOOKUP(Abfalldokumentation!$O181,'Linien - BU'!R:S,2,FALSE),Q181)</f>
        <v>Verkauf</v>
      </c>
      <c r="O181" s="67" t="str">
        <f t="shared" si="19"/>
        <v>Div. Zipfel, Endstücke</v>
      </c>
      <c r="P181" s="67">
        <f t="shared" si="20"/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AA181" s="2"/>
      <c r="AB181" s="2"/>
      <c r="AC181" s="2"/>
    </row>
    <row r="182" spans="1:29" ht="30" customHeight="1" x14ac:dyDescent="0.25">
      <c r="A182" s="104" t="str">
        <f>VLOOKUP(N182,'Linien - BU'!A:B,2,FALSE)</f>
        <v>BU4</v>
      </c>
      <c r="B182" s="115">
        <f t="shared" si="14"/>
        <v>34.4</v>
      </c>
      <c r="C182" s="96">
        <f>Abfalldokumentation!$U182</f>
        <v>44440</v>
      </c>
      <c r="D182" s="90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105" t="str">
        <f>IFERROR(VLOOKUP(Abfalldokumentation!$O182,Artikel!A:C,3,FALSE),Abfalldokumentation!$O182)</f>
        <v>Diverses</v>
      </c>
      <c r="F182" s="105" t="str">
        <f>VLOOKUP(T182,'Liste Gründe'!A:D,2,FALSE)</f>
        <v>Linienbezogen</v>
      </c>
      <c r="G182" s="105" t="str">
        <f>IF(ISBLANK(V182),VLOOKUP(Abfalldokumentation!$P182,'Liste Gründe'!A:D,3,FALSE),V182)</f>
        <v>Maschinenabfall</v>
      </c>
      <c r="H182" s="105" t="str">
        <f>IF(ISBLANK(Abfalldokumentation!$W182),"-",Abfalldokumentation!$W182)</f>
        <v>-</v>
      </c>
      <c r="I182" s="115">
        <f t="shared" si="15"/>
        <v>35</v>
      </c>
      <c r="J182" s="105" t="str">
        <f t="shared" si="16"/>
        <v>Produkte</v>
      </c>
      <c r="K182" s="105" t="str">
        <f t="shared" si="17"/>
        <v>BUs</v>
      </c>
      <c r="L182" s="105" t="str">
        <f t="shared" si="18"/>
        <v>Symptome</v>
      </c>
      <c r="M182" s="115" t="str">
        <f>IFERROR(VLOOKUP(Abfalldokumentation!$O182,Kennzahlen!S:U,3,FALSE)*Abfalldokumentation!$B182,"0")</f>
        <v>0</v>
      </c>
      <c r="N182" s="105" t="str">
        <f>IF(ISBLANK(Q182),VLOOKUP(Abfalldokumentation!$O182,'Linien - BU'!R:S,2,FALSE),Q182)</f>
        <v>BU4</v>
      </c>
      <c r="O182" s="67" t="str">
        <f t="shared" si="19"/>
        <v>Diverses</v>
      </c>
      <c r="P182" s="67">
        <f t="shared" si="20"/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AA182" s="2"/>
      <c r="AB182" s="2"/>
      <c r="AC182" s="2"/>
    </row>
    <row r="183" spans="1:29" ht="30" customHeight="1" x14ac:dyDescent="0.25">
      <c r="A183" s="102" t="str">
        <f>VLOOKUP(N183,'Linien - BU'!A:B,2,FALSE)</f>
        <v>BU1</v>
      </c>
      <c r="B183" s="114">
        <f t="shared" si="14"/>
        <v>30.4</v>
      </c>
      <c r="C183" s="95">
        <f>Abfalldokumentation!$U183</f>
        <v>44440</v>
      </c>
      <c r="D183" s="90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103" t="str">
        <f>IFERROR(VLOOKUP(Abfalldokumentation!$O183,Artikel!A:C,3,FALSE),Abfalldokumentation!$O183)</f>
        <v>Diverses</v>
      </c>
      <c r="F183" s="103" t="str">
        <f>VLOOKUP(T183,'Liste Gründe'!A:D,2,FALSE)</f>
        <v>Linienbezogen</v>
      </c>
      <c r="G183" s="103" t="str">
        <f>IF(ISBLANK(V183),VLOOKUP(Abfalldokumentation!$P183,'Liste Gründe'!A:D,3,FALSE),V183)</f>
        <v>Maschinenabfall</v>
      </c>
      <c r="H183" s="103" t="str">
        <f>IF(ISBLANK(Abfalldokumentation!$W183),"-",Abfalldokumentation!$W183)</f>
        <v>-</v>
      </c>
      <c r="I183" s="114">
        <f t="shared" si="15"/>
        <v>35</v>
      </c>
      <c r="J183" s="103" t="str">
        <f t="shared" si="16"/>
        <v>Produkte</v>
      </c>
      <c r="K183" s="103" t="str">
        <f t="shared" si="17"/>
        <v>BUs</v>
      </c>
      <c r="L183" s="103" t="str">
        <f t="shared" si="18"/>
        <v>Symptome</v>
      </c>
      <c r="M183" s="114" t="str">
        <f>IFERROR(VLOOKUP(Abfalldokumentation!$O183,Kennzahlen!S:U,3,FALSE)*Abfalldokumentation!$B183,"0")</f>
        <v>0</v>
      </c>
      <c r="N183" s="103" t="str">
        <f>IF(ISBLANK(Q183),VLOOKUP(Abfalldokumentation!$O183,'Linien - BU'!R:S,2,FALSE),Q183)</f>
        <v>Strudelline</v>
      </c>
      <c r="O183" s="67" t="str">
        <f t="shared" si="19"/>
        <v>Diverses</v>
      </c>
      <c r="P183" s="67">
        <f t="shared" si="20"/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AA183" s="2"/>
      <c r="AB183" s="2"/>
      <c r="AC183" s="2"/>
    </row>
    <row r="184" spans="1:29" ht="30" customHeight="1" x14ac:dyDescent="0.25">
      <c r="A184" s="104" t="str">
        <f>VLOOKUP(N184,'Linien - BU'!A:B,2,FALSE)</f>
        <v>BU2</v>
      </c>
      <c r="B184" s="115">
        <f t="shared" si="14"/>
        <v>35.000000000000007</v>
      </c>
      <c r="C184" s="96">
        <f>Abfalldokumentation!$U184</f>
        <v>44440</v>
      </c>
      <c r="D184" s="90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105" t="str">
        <f>IFERROR(VLOOKUP(Abfalldokumentation!$O184,Artikel!A:C,3,FALSE),Abfalldokumentation!$O184)</f>
        <v>Diverses</v>
      </c>
      <c r="F184" s="105" t="str">
        <f>VLOOKUP(T184,'Liste Gründe'!A:D,2,FALSE)</f>
        <v>Linienbezogen</v>
      </c>
      <c r="G184" s="105" t="str">
        <f>IF(ISBLANK(V184),VLOOKUP(Abfalldokumentation!$P184,'Liste Gründe'!A:D,3,FALSE),V184)</f>
        <v>Maschinenabfall</v>
      </c>
      <c r="H184" s="105" t="str">
        <f>IF(ISBLANK(Abfalldokumentation!$W184),"-",Abfalldokumentation!$W184)</f>
        <v>-</v>
      </c>
      <c r="I184" s="115">
        <f t="shared" si="15"/>
        <v>35</v>
      </c>
      <c r="J184" s="105" t="str">
        <f t="shared" si="16"/>
        <v>Produkte</v>
      </c>
      <c r="K184" s="105" t="str">
        <f t="shared" si="17"/>
        <v>BUs</v>
      </c>
      <c r="L184" s="105" t="str">
        <f t="shared" si="18"/>
        <v>Symptome</v>
      </c>
      <c r="M184" s="115" t="str">
        <f>IFERROR(VLOOKUP(Abfalldokumentation!$O184,Kennzahlen!S:U,3,FALSE)*Abfalldokumentation!$B184,"0")</f>
        <v>0</v>
      </c>
      <c r="N184" s="105" t="str">
        <f>IF(ISBLANK(Q184),VLOOKUP(Abfalldokumentation!$O184,'Linien - BU'!R:S,2,FALSE),Q184)</f>
        <v>BU2</v>
      </c>
      <c r="O184" s="67" t="str">
        <f t="shared" si="19"/>
        <v>Diverses</v>
      </c>
      <c r="P184" s="67">
        <f t="shared" si="20"/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AA184" s="2"/>
      <c r="AB184" s="2"/>
      <c r="AC184" s="2"/>
    </row>
    <row r="185" spans="1:29" ht="30" customHeight="1" x14ac:dyDescent="0.25">
      <c r="A185" s="102" t="str">
        <f>VLOOKUP(N185,'Linien - BU'!A:B,2,FALSE)</f>
        <v>BU2</v>
      </c>
      <c r="B185" s="114">
        <f t="shared" si="14"/>
        <v>36</v>
      </c>
      <c r="C185" s="95">
        <f>Abfalldokumentation!$U185</f>
        <v>44440</v>
      </c>
      <c r="D185" s="90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103" t="str">
        <f>IFERROR(VLOOKUP(Abfalldokumentation!$O185,Artikel!A:C,3,FALSE),Abfalldokumentation!$O185)</f>
        <v>Diverses</v>
      </c>
      <c r="F185" s="103" t="str">
        <f>VLOOKUP(T185,'Liste Gründe'!A:D,2,FALSE)</f>
        <v>Linienbezogen</v>
      </c>
      <c r="G185" s="103" t="str">
        <f>IF(ISBLANK(V185),VLOOKUP(Abfalldokumentation!$P185,'Liste Gründe'!A:D,3,FALSE),V185)</f>
        <v>Maschinenabfall</v>
      </c>
      <c r="H185" s="103" t="str">
        <f>IF(ISBLANK(Abfalldokumentation!$W185),"-",Abfalldokumentation!$W185)</f>
        <v>-</v>
      </c>
      <c r="I185" s="114">
        <f t="shared" si="15"/>
        <v>35</v>
      </c>
      <c r="J185" s="103" t="str">
        <f t="shared" si="16"/>
        <v>Produkte</v>
      </c>
      <c r="K185" s="103" t="str">
        <f t="shared" si="17"/>
        <v>BUs</v>
      </c>
      <c r="L185" s="103" t="str">
        <f t="shared" si="18"/>
        <v>Symptome</v>
      </c>
      <c r="M185" s="114" t="str">
        <f>IFERROR(VLOOKUP(Abfalldokumentation!$O185,Kennzahlen!S:U,3,FALSE)*Abfalldokumentation!$B185,"0")</f>
        <v>0</v>
      </c>
      <c r="N185" s="103" t="str">
        <f>IF(ISBLANK(Q185),VLOOKUP(Abfalldokumentation!$O185,'Linien - BU'!R:S,2,FALSE),Q185)</f>
        <v>Bu2</v>
      </c>
      <c r="O185" s="67" t="str">
        <f t="shared" si="19"/>
        <v>Diverses</v>
      </c>
      <c r="P185" s="67">
        <f t="shared" si="20"/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AA185" s="2"/>
      <c r="AB185" s="2"/>
      <c r="AC185" s="2"/>
    </row>
    <row r="186" spans="1:29" ht="30" customHeight="1" x14ac:dyDescent="0.25">
      <c r="A186" s="104" t="str">
        <f>VLOOKUP(N186,'Linien - BU'!A:B,2,FALSE)</f>
        <v>BU2</v>
      </c>
      <c r="B186" s="115">
        <f t="shared" si="14"/>
        <v>102</v>
      </c>
      <c r="C186" s="96">
        <f>Abfalldokumentation!$U186</f>
        <v>44440</v>
      </c>
      <c r="D186" s="90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105" t="str">
        <f>IFERROR(VLOOKUP(Abfalldokumentation!$O186,Artikel!A:C,3,FALSE),Abfalldokumentation!$O186)</f>
        <v>Diverses</v>
      </c>
      <c r="F186" s="105" t="str">
        <f>VLOOKUP(T186,'Liste Gründe'!A:D,2,FALSE)</f>
        <v>Linienbezogen</v>
      </c>
      <c r="G186" s="105" t="str">
        <f>IF(ISBLANK(V186),VLOOKUP(Abfalldokumentation!$P186,'Liste Gründe'!A:D,3,FALSE),V186)</f>
        <v>Maschinenabfall</v>
      </c>
      <c r="H186" s="105" t="str">
        <f>IF(ISBLANK(Abfalldokumentation!$W186),"-",Abfalldokumentation!$W186)</f>
        <v>-</v>
      </c>
      <c r="I186" s="115">
        <f t="shared" si="15"/>
        <v>35</v>
      </c>
      <c r="J186" s="105" t="str">
        <f t="shared" si="16"/>
        <v>Produkte</v>
      </c>
      <c r="K186" s="105" t="str">
        <f t="shared" si="17"/>
        <v>BUs</v>
      </c>
      <c r="L186" s="105" t="str">
        <f t="shared" si="18"/>
        <v>Symptome</v>
      </c>
      <c r="M186" s="115" t="str">
        <f>IFERROR(VLOOKUP(Abfalldokumentation!$O186,Kennzahlen!S:U,3,FALSE)*Abfalldokumentation!$B186,"0")</f>
        <v>0</v>
      </c>
      <c r="N186" s="105" t="str">
        <f>IF(ISBLANK(Q186),VLOOKUP(Abfalldokumentation!$O186,'Linien - BU'!R:S,2,FALSE),Q186)</f>
        <v>BU2</v>
      </c>
      <c r="O186" s="67" t="str">
        <f t="shared" si="19"/>
        <v>Diverses</v>
      </c>
      <c r="P186" s="67">
        <f t="shared" si="20"/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AA186" s="2"/>
      <c r="AB186" s="2"/>
      <c r="AC186" s="2"/>
    </row>
    <row r="187" spans="1:29" ht="30" customHeight="1" x14ac:dyDescent="0.25">
      <c r="A187" s="102" t="str">
        <f>VLOOKUP(N187,'Linien - BU'!A:B,2,FALSE)</f>
        <v>BU1</v>
      </c>
      <c r="B187" s="114">
        <f t="shared" si="14"/>
        <v>23</v>
      </c>
      <c r="C187" s="95">
        <f>Abfalldokumentation!$U187</f>
        <v>44440</v>
      </c>
      <c r="D187" s="90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103" t="str">
        <f>IFERROR(VLOOKUP(Abfalldokumentation!$O187,Artikel!A:C,3,FALSE),Abfalldokumentation!$O187)</f>
        <v>Diverses aus Abfüllung</v>
      </c>
      <c r="F187" s="103" t="str">
        <f>VLOOKUP(T187,'Liste Gründe'!A:D,2,FALSE)</f>
        <v>Linienbezogen</v>
      </c>
      <c r="G187" s="103" t="str">
        <f>IF(ISBLANK(V187),VLOOKUP(Abfalldokumentation!$P187,'Liste Gründe'!A:D,3,FALSE),V187)</f>
        <v>Maschinenabfall</v>
      </c>
      <c r="H187" s="103" t="str">
        <f>IF(ISBLANK(Abfalldokumentation!$W187),"-",Abfalldokumentation!$W187)</f>
        <v>-</v>
      </c>
      <c r="I187" s="114">
        <f t="shared" si="15"/>
        <v>35</v>
      </c>
      <c r="J187" s="103" t="str">
        <f t="shared" si="16"/>
        <v>Produkte</v>
      </c>
      <c r="K187" s="103" t="str">
        <f t="shared" si="17"/>
        <v>BUs</v>
      </c>
      <c r="L187" s="103" t="str">
        <f t="shared" si="18"/>
        <v>Symptome</v>
      </c>
      <c r="M187" s="114" t="str">
        <f>IFERROR(VLOOKUP(Abfalldokumentation!$O187,Kennzahlen!S:U,3,FALSE)*Abfalldokumentation!$B187,"0")</f>
        <v>0</v>
      </c>
      <c r="N187" s="103" t="str">
        <f>IF(ISBLANK(Q187),VLOOKUP(Abfalldokumentation!$O187,'Linien - BU'!R:S,2,FALSE),Q187)</f>
        <v>Abfüllung</v>
      </c>
      <c r="O187" s="67" t="str">
        <f t="shared" si="19"/>
        <v>Diverses aus Abfüllung</v>
      </c>
      <c r="P187" s="67">
        <f t="shared" si="20"/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AA187" s="2"/>
      <c r="AB187" s="2"/>
      <c r="AC187" s="2"/>
    </row>
    <row r="188" spans="1:29" ht="30" customHeight="1" x14ac:dyDescent="0.25">
      <c r="A188" s="104" t="str">
        <f>VLOOKUP(N188,'Linien - BU'!A:B,2,FALSE)</f>
        <v>BU1</v>
      </c>
      <c r="B188" s="115">
        <f t="shared" si="14"/>
        <v>45.4</v>
      </c>
      <c r="C188" s="96">
        <f>Abfalldokumentation!$U188</f>
        <v>44440</v>
      </c>
      <c r="D188" s="90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105" t="str">
        <f>IFERROR(VLOOKUP(Abfalldokumentation!$O188,Artikel!A:C,3,FALSE),Abfalldokumentation!$O188)</f>
        <v>Diverses aus Abfüllung</v>
      </c>
      <c r="F188" s="105" t="str">
        <f>VLOOKUP(T188,'Liste Gründe'!A:D,2,FALSE)</f>
        <v>Linienbezogen</v>
      </c>
      <c r="G188" s="105" t="str">
        <f>IF(ISBLANK(V188),VLOOKUP(Abfalldokumentation!$P188,'Liste Gründe'!A:D,3,FALSE),V188)</f>
        <v>Maschinenabfall</v>
      </c>
      <c r="H188" s="105" t="str">
        <f>IF(ISBLANK(Abfalldokumentation!$W188),"-",Abfalldokumentation!$W188)</f>
        <v>-</v>
      </c>
      <c r="I188" s="115">
        <f t="shared" si="15"/>
        <v>35</v>
      </c>
      <c r="J188" s="105" t="str">
        <f t="shared" si="16"/>
        <v>Produkte</v>
      </c>
      <c r="K188" s="105" t="str">
        <f t="shared" si="17"/>
        <v>BUs</v>
      </c>
      <c r="L188" s="105" t="str">
        <f t="shared" si="18"/>
        <v>Symptome</v>
      </c>
      <c r="M188" s="115" t="str">
        <f>IFERROR(VLOOKUP(Abfalldokumentation!$O188,Kennzahlen!S:U,3,FALSE)*Abfalldokumentation!$B188,"0")</f>
        <v>0</v>
      </c>
      <c r="N188" s="105" t="str">
        <f>IF(ISBLANK(Q188),VLOOKUP(Abfalldokumentation!$O188,'Linien - BU'!R:S,2,FALSE),Q188)</f>
        <v>Abfüllung</v>
      </c>
      <c r="O188" s="67" t="str">
        <f t="shared" si="19"/>
        <v>Diverses aus Abfüllung</v>
      </c>
      <c r="P188" s="67">
        <f t="shared" si="20"/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AA188" s="2"/>
      <c r="AB188" s="2"/>
      <c r="AC188" s="2"/>
    </row>
    <row r="189" spans="1:29" ht="30" customHeight="1" x14ac:dyDescent="0.25">
      <c r="A189" s="102" t="str">
        <f>VLOOKUP(N189,'Linien - BU'!A:B,2,FALSE)</f>
        <v>Rest</v>
      </c>
      <c r="B189" s="114">
        <f t="shared" si="14"/>
        <v>10</v>
      </c>
      <c r="C189" s="95">
        <f>Abfalldokumentation!$U189</f>
        <v>44440</v>
      </c>
      <c r="D189" s="90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103" t="str">
        <f>IFERROR(VLOOKUP(Abfalldokumentation!$O189,Artikel!A:C,3,FALSE),Abfalldokumentation!$O189)</f>
        <v>Diverses QM</v>
      </c>
      <c r="F189" s="103" t="str">
        <f>VLOOKUP(T189,'Liste Gründe'!A:D,2,FALSE)</f>
        <v>Qualitätssicherung</v>
      </c>
      <c r="G189" s="103" t="str">
        <f>IF(ISBLANK(V189),VLOOKUP(Abfalldokumentation!$P189,'Liste Gründe'!A:D,3,FALSE),V189)</f>
        <v>Sensorik</v>
      </c>
      <c r="H189" s="103" t="str">
        <f>IF(ISBLANK(Abfalldokumentation!$W189),"-",Abfalldokumentation!$W189)</f>
        <v>Sensorik</v>
      </c>
      <c r="I189" s="114">
        <f t="shared" si="15"/>
        <v>35</v>
      </c>
      <c r="J189" s="103" t="str">
        <f t="shared" si="16"/>
        <v>Produkte</v>
      </c>
      <c r="K189" s="103" t="str">
        <f t="shared" si="17"/>
        <v>BUs</v>
      </c>
      <c r="L189" s="103" t="str">
        <f t="shared" si="18"/>
        <v>Symptome</v>
      </c>
      <c r="M189" s="114" t="str">
        <f>IFERROR(VLOOKUP(Abfalldokumentation!$O189,Kennzahlen!S:U,3,FALSE)*Abfalldokumentation!$B189,"0")</f>
        <v>0</v>
      </c>
      <c r="N189" s="103" t="str">
        <f>IF(ISBLANK(Q189),VLOOKUP(Abfalldokumentation!$O189,'Linien - BU'!R:S,2,FALSE),Q189)</f>
        <v>QM</v>
      </c>
      <c r="O189" s="67" t="str">
        <f t="shared" si="19"/>
        <v>Diverses QM</v>
      </c>
      <c r="P189" s="67">
        <f t="shared" si="20"/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AA189" s="2"/>
      <c r="AB189" s="2"/>
      <c r="AC189" s="2"/>
    </row>
    <row r="190" spans="1:29" ht="30" customHeight="1" x14ac:dyDescent="0.25">
      <c r="A190" s="104" t="str">
        <f>VLOOKUP(N190,'Linien - BU'!A:B,2,FALSE)</f>
        <v>Rest</v>
      </c>
      <c r="B190" s="115">
        <f t="shared" si="14"/>
        <v>2</v>
      </c>
      <c r="C190" s="96">
        <f>Abfalldokumentation!$U190</f>
        <v>44440</v>
      </c>
      <c r="D190" s="90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105" t="str">
        <f>IFERROR(VLOOKUP(Abfalldokumentation!$O190,Artikel!A:C,3,FALSE),Abfalldokumentation!$O190)</f>
        <v>Laborproben</v>
      </c>
      <c r="F190" s="105" t="str">
        <f>VLOOKUP(T190,'Liste Gründe'!A:D,2,FALSE)</f>
        <v>Qualitätssicherung</v>
      </c>
      <c r="G190" s="105" t="str">
        <f>IF(ISBLANK(V190),VLOOKUP(Abfalldokumentation!$P190,'Liste Gründe'!A:D,3,FALSE),V190)</f>
        <v>Sensorik</v>
      </c>
      <c r="H190" s="105" t="str">
        <f>IF(ISBLANK(Abfalldokumentation!$W190),"-",Abfalldokumentation!$W190)</f>
        <v>Sensorik</v>
      </c>
      <c r="I190" s="115">
        <f t="shared" si="15"/>
        <v>35</v>
      </c>
      <c r="J190" s="105" t="str">
        <f t="shared" si="16"/>
        <v>Produkte</v>
      </c>
      <c r="K190" s="105" t="str">
        <f t="shared" si="17"/>
        <v>BUs</v>
      </c>
      <c r="L190" s="105" t="str">
        <f t="shared" si="18"/>
        <v>Symptome</v>
      </c>
      <c r="M190" s="115" t="str">
        <f>IFERROR(VLOOKUP(Abfalldokumentation!$O190,Kennzahlen!S:U,3,FALSE)*Abfalldokumentation!$B190,"0")</f>
        <v>0</v>
      </c>
      <c r="N190" s="105" t="str">
        <f>IF(ISBLANK(Q190),VLOOKUP(Abfalldokumentation!$O190,'Linien - BU'!R:S,2,FALSE),Q190)</f>
        <v>Labor</v>
      </c>
      <c r="O190" s="67" t="str">
        <f t="shared" si="19"/>
        <v>Laborproben</v>
      </c>
      <c r="P190" s="67">
        <f t="shared" si="20"/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AA190" s="2"/>
      <c r="AB190" s="2"/>
      <c r="AC190" s="2"/>
    </row>
    <row r="191" spans="1:29" ht="30" customHeight="1" x14ac:dyDescent="0.25">
      <c r="A191" s="102" t="str">
        <f>VLOOKUP(N191,'Linien - BU'!A:B,2,FALSE)</f>
        <v>Rest</v>
      </c>
      <c r="B191" s="114">
        <f t="shared" si="14"/>
        <v>26</v>
      </c>
      <c r="C191" s="95">
        <f>Abfalldokumentation!$U191</f>
        <v>44440</v>
      </c>
      <c r="D191" s="90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103" t="str">
        <f>IFERROR(VLOOKUP(Abfalldokumentation!$O191,Artikel!A:C,3,FALSE),Abfalldokumentation!$O191)</f>
        <v>Laborproben</v>
      </c>
      <c r="F191" s="103" t="str">
        <f>VLOOKUP(T191,'Liste Gründe'!A:D,2,FALSE)</f>
        <v>Qualitätssicherung</v>
      </c>
      <c r="G191" s="103" t="str">
        <f>IF(ISBLANK(V191),VLOOKUP(Abfalldokumentation!$P191,'Liste Gründe'!A:D,3,FALSE),V191)</f>
        <v>Einwaage Labor</v>
      </c>
      <c r="H191" s="103" t="str">
        <f>IF(ISBLANK(Abfalldokumentation!$W191),"-",Abfalldokumentation!$W191)</f>
        <v>Einwaage Labor</v>
      </c>
      <c r="I191" s="114">
        <f t="shared" si="15"/>
        <v>35</v>
      </c>
      <c r="J191" s="103" t="str">
        <f t="shared" si="16"/>
        <v>Produkte</v>
      </c>
      <c r="K191" s="103" t="str">
        <f t="shared" si="17"/>
        <v>BUs</v>
      </c>
      <c r="L191" s="103" t="str">
        <f t="shared" si="18"/>
        <v>Symptome</v>
      </c>
      <c r="M191" s="114" t="str">
        <f>IFERROR(VLOOKUP(Abfalldokumentation!$O191,Kennzahlen!S:U,3,FALSE)*Abfalldokumentation!$B191,"0")</f>
        <v>0</v>
      </c>
      <c r="N191" s="103" t="str">
        <f>IF(ISBLANK(Q191),VLOOKUP(Abfalldokumentation!$O191,'Linien - BU'!R:S,2,FALSE),Q191)</f>
        <v>Labor</v>
      </c>
      <c r="O191" s="67" t="str">
        <f t="shared" si="19"/>
        <v>Laborproben</v>
      </c>
      <c r="P191" s="67">
        <f t="shared" si="20"/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AA191" s="2"/>
      <c r="AB191" s="2"/>
      <c r="AC191" s="2"/>
    </row>
    <row r="192" spans="1:29" ht="30" customHeight="1" x14ac:dyDescent="0.25">
      <c r="A192" s="104" t="str">
        <f>VLOOKUP(N192,'Linien - BU'!A:B,2,FALSE)</f>
        <v>Rest</v>
      </c>
      <c r="B192" s="115">
        <f t="shared" si="14"/>
        <v>58</v>
      </c>
      <c r="C192" s="96">
        <f>Abfalldokumentation!$U192</f>
        <v>44440</v>
      </c>
      <c r="D192" s="90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105" t="str">
        <f>IFERROR(VLOOKUP(Abfalldokumentation!$O192,Artikel!A:C,3,FALSE),Abfalldokumentation!$O192)</f>
        <v>Laborproben</v>
      </c>
      <c r="F192" s="105" t="str">
        <f>VLOOKUP(T192,'Liste Gründe'!A:D,2,FALSE)</f>
        <v>Qualitätssicherung</v>
      </c>
      <c r="G192" s="105" t="str">
        <f>IF(ISBLANK(V192),VLOOKUP(Abfalldokumentation!$P192,'Liste Gründe'!A:D,3,FALSE),V192)</f>
        <v>Laborprobe</v>
      </c>
      <c r="H192" s="105" t="str">
        <f>IF(ISBLANK(Abfalldokumentation!$W192),"-",Abfalldokumentation!$W192)</f>
        <v>Laborprobe</v>
      </c>
      <c r="I192" s="115">
        <f t="shared" si="15"/>
        <v>35</v>
      </c>
      <c r="J192" s="105" t="str">
        <f t="shared" si="16"/>
        <v>Produkte</v>
      </c>
      <c r="K192" s="105" t="str">
        <f t="shared" si="17"/>
        <v>BUs</v>
      </c>
      <c r="L192" s="105" t="str">
        <f t="shared" si="18"/>
        <v>Symptome</v>
      </c>
      <c r="M192" s="115" t="str">
        <f>IFERROR(VLOOKUP(Abfalldokumentation!$O192,Kennzahlen!S:U,3,FALSE)*Abfalldokumentation!$B192,"0")</f>
        <v>0</v>
      </c>
      <c r="N192" s="105" t="str">
        <f>IF(ISBLANK(Q192),VLOOKUP(Abfalldokumentation!$O192,'Linien - BU'!R:S,2,FALSE),Q192)</f>
        <v>Labor</v>
      </c>
      <c r="O192" s="67" t="str">
        <f t="shared" si="19"/>
        <v>Laborproben</v>
      </c>
      <c r="P192" s="67">
        <f t="shared" si="20"/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AA192" s="2"/>
      <c r="AB192" s="2"/>
      <c r="AC192" s="2"/>
    </row>
    <row r="193" spans="1:29" ht="30" customHeight="1" x14ac:dyDescent="0.25">
      <c r="A193" s="102" t="str">
        <f>VLOOKUP(N193,'Linien - BU'!A:B,2,FALSE)</f>
        <v>Rest</v>
      </c>
      <c r="B193" s="114">
        <f t="shared" si="14"/>
        <v>44</v>
      </c>
      <c r="C193" s="95">
        <f>Abfalldokumentation!$U193</f>
        <v>44440</v>
      </c>
      <c r="D193" s="90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103" t="str">
        <f>IFERROR(VLOOKUP(Abfalldokumentation!$O193,Artikel!A:C,3,FALSE),Abfalldokumentation!$O193)</f>
        <v>Rückstellproben</v>
      </c>
      <c r="F193" s="103" t="str">
        <f>VLOOKUP(T193,'Liste Gründe'!A:D,2,FALSE)</f>
        <v>Qualitätssicherung</v>
      </c>
      <c r="G193" s="103" t="str">
        <f>IF(ISBLANK(V193),VLOOKUP(Abfalldokumentation!$P193,'Liste Gründe'!A:D,3,FALSE),V193)</f>
        <v>Rückstellproben</v>
      </c>
      <c r="H193" s="103" t="str">
        <f>IF(ISBLANK(Abfalldokumentation!$W193),"-",Abfalldokumentation!$W193)</f>
        <v>Rückstellproben</v>
      </c>
      <c r="I193" s="114">
        <f t="shared" si="15"/>
        <v>35</v>
      </c>
      <c r="J193" s="103" t="str">
        <f t="shared" si="16"/>
        <v>Produkte</v>
      </c>
      <c r="K193" s="103" t="str">
        <f t="shared" si="17"/>
        <v>BUs</v>
      </c>
      <c r="L193" s="103" t="str">
        <f t="shared" si="18"/>
        <v>Symptome</v>
      </c>
      <c r="M193" s="114" t="str">
        <f>IFERROR(VLOOKUP(Abfalldokumentation!$O193,Kennzahlen!S:U,3,FALSE)*Abfalldokumentation!$B193,"0")</f>
        <v>0</v>
      </c>
      <c r="N193" s="103" t="str">
        <f>IF(ISBLANK(Q193),VLOOKUP(Abfalldokumentation!$O193,'Linien - BU'!R:S,2,FALSE),Q193)</f>
        <v>Labor</v>
      </c>
      <c r="O193" s="67" t="str">
        <f t="shared" si="19"/>
        <v>Rückstellproben</v>
      </c>
      <c r="P193" s="67">
        <f t="shared" si="20"/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AA193" s="2"/>
      <c r="AB193" s="2"/>
      <c r="AC193" s="2"/>
    </row>
    <row r="194" spans="1:29" ht="30" customHeight="1" x14ac:dyDescent="0.25">
      <c r="A194" s="104" t="str">
        <f>VLOOKUP(N194,'Linien - BU'!A:B,2,FALSE)</f>
        <v>Rest</v>
      </c>
      <c r="B194" s="115">
        <f t="shared" ref="B194:B257" si="21">S194</f>
        <v>130</v>
      </c>
      <c r="C194" s="96">
        <f>Abfalldokumentation!$U194</f>
        <v>44440</v>
      </c>
      <c r="D194" s="90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105" t="str">
        <f>IFERROR(VLOOKUP(Abfalldokumentation!$O194,Artikel!A:C,3,FALSE),Abfalldokumentation!$O194)</f>
        <v>Rückstellproben</v>
      </c>
      <c r="F194" s="105" t="str">
        <f>VLOOKUP(T194,'Liste Gründe'!A:D,2,FALSE)</f>
        <v>Qualitätssicherung</v>
      </c>
      <c r="G194" s="105" t="str">
        <f>IF(ISBLANK(V194),VLOOKUP(Abfalldokumentation!$P194,'Liste Gründe'!A:D,3,FALSE),V194)</f>
        <v>Rückstellproben</v>
      </c>
      <c r="H194" s="105" t="str">
        <f>IF(ISBLANK(Abfalldokumentation!$W194),"-",Abfalldokumentation!$W194)</f>
        <v>Rückstellproben</v>
      </c>
      <c r="I194" s="115">
        <f t="shared" ref="I194:I257" si="22">_xlfn.ISOWEEKNUM(C194)</f>
        <v>35</v>
      </c>
      <c r="J194" s="105" t="str">
        <f t="shared" ref="J194:J257" si="23">"Produkte"</f>
        <v>Produkte</v>
      </c>
      <c r="K194" s="105" t="str">
        <f t="shared" ref="K194:K257" si="24">"BUs"</f>
        <v>BUs</v>
      </c>
      <c r="L194" s="105" t="str">
        <f t="shared" ref="L194:L257" si="25">"Symptome"</f>
        <v>Symptome</v>
      </c>
      <c r="M194" s="115" t="str">
        <f>IFERROR(VLOOKUP(Abfalldokumentation!$O194,Kennzahlen!S:U,3,FALSE)*Abfalldokumentation!$B194,"0")</f>
        <v>0</v>
      </c>
      <c r="N194" s="105" t="str">
        <f>IF(ISBLANK(Q194),VLOOKUP(Abfalldokumentation!$O194,'Linien - BU'!R:S,2,FALSE),Q194)</f>
        <v>Labor</v>
      </c>
      <c r="O194" s="67" t="str">
        <f t="shared" ref="O194:O257" si="26">R194</f>
        <v>Rückstellproben</v>
      </c>
      <c r="P194" s="67">
        <f t="shared" ref="P194:P257" si="27"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AA194" s="2"/>
      <c r="AB194" s="2"/>
      <c r="AC194" s="2"/>
    </row>
    <row r="195" spans="1:29" ht="30" customHeight="1" x14ac:dyDescent="0.25">
      <c r="A195" s="102" t="str">
        <f>VLOOKUP(N195,'Linien - BU'!A:B,2,FALSE)</f>
        <v>BU1</v>
      </c>
      <c r="B195" s="114">
        <f t="shared" si="21"/>
        <v>20</v>
      </c>
      <c r="C195" s="95">
        <f>Abfalldokumentation!$U195</f>
        <v>44440</v>
      </c>
      <c r="D195" s="90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103" t="str">
        <f>IFERROR(VLOOKUP(Abfalldokumentation!$O195,Artikel!A:C,3,FALSE),Abfalldokumentation!$O195)</f>
        <v>RW Natrium</v>
      </c>
      <c r="F195" s="103" t="str">
        <f>VLOOKUP(T195,'Liste Gründe'!A:D,2,FALSE)</f>
        <v>Rest</v>
      </c>
      <c r="G195" s="103" t="str">
        <f>IF(ISBLANK(V195),VLOOKUP(Abfalldokumentation!$P195,'Liste Gründe'!A:D,3,FALSE),V195)</f>
        <v>geschälte Rinde</v>
      </c>
      <c r="H195" s="103" t="str">
        <f>IF(ISBLANK(Abfalldokumentation!$W195),"-",Abfalldokumentation!$W195)</f>
        <v>keine Verwendung möglich</v>
      </c>
      <c r="I195" s="114">
        <f t="shared" si="22"/>
        <v>35</v>
      </c>
      <c r="J195" s="103" t="str">
        <f t="shared" si="23"/>
        <v>Produkte</v>
      </c>
      <c r="K195" s="103" t="str">
        <f t="shared" si="24"/>
        <v>BUs</v>
      </c>
      <c r="L195" s="103" t="str">
        <f t="shared" si="25"/>
        <v>Symptome</v>
      </c>
      <c r="M195" s="114" t="str">
        <f>IFERROR(VLOOKUP(Abfalldokumentation!$O195,Kennzahlen!S:U,3,FALSE)*Abfalldokumentation!$B195,"0")</f>
        <v>0</v>
      </c>
      <c r="N195" s="103" t="str">
        <f>IF(ISBLANK(Q195),VLOOKUP(Abfalldokumentation!$O195,'Linien - BU'!R:S,2,FALSE),Q195)</f>
        <v>RWV</v>
      </c>
      <c r="O195" s="67" t="str">
        <f t="shared" si="26"/>
        <v>RW Natrium</v>
      </c>
      <c r="P195" s="67">
        <f t="shared" si="27"/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AA195" s="2"/>
      <c r="AB195" s="2"/>
      <c r="AC195" s="2"/>
    </row>
    <row r="196" spans="1:29" ht="30" customHeight="1" x14ac:dyDescent="0.25">
      <c r="A196" s="104" t="str">
        <f>VLOOKUP(N196,'Linien - BU'!A:B,2,FALSE)</f>
        <v>BU3</v>
      </c>
      <c r="B196" s="115">
        <f t="shared" si="21"/>
        <v>65</v>
      </c>
      <c r="C196" s="96">
        <f>Abfalldokumentation!$U196</f>
        <v>44441</v>
      </c>
      <c r="D196" s="90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105" t="str">
        <f>IFERROR(VLOOKUP(Abfalldokumentation!$O196,Artikel!A:C,3,FALSE),Abfalldokumentation!$O196)</f>
        <v>ABS Bio Gouda 48%, mitt</v>
      </c>
      <c r="F196" s="105" t="str">
        <f>VLOOKUP(T196,'Liste Gründe'!A:D,2,FALSE)</f>
        <v>keinen Verwendungszweck</v>
      </c>
      <c r="G196" s="105" t="str">
        <f>IF(ISBLANK(V196),VLOOKUP(Abfalldokumentation!$P196,'Liste Gründe'!A:D,3,FALSE),V196)</f>
        <v>keinen Verkauf, keinen Einsatz möglich</v>
      </c>
      <c r="H196" s="105" t="str">
        <f>IF(ISBLANK(Abfalldokumentation!$W196),"-",Abfalldokumentation!$W196)</f>
        <v>keinen Abnehmer/Schälen</v>
      </c>
      <c r="I196" s="115">
        <f t="shared" si="22"/>
        <v>35</v>
      </c>
      <c r="J196" s="105" t="str">
        <f t="shared" si="23"/>
        <v>Produkte</v>
      </c>
      <c r="K196" s="105" t="str">
        <f t="shared" si="24"/>
        <v>BUs</v>
      </c>
      <c r="L196" s="105" t="str">
        <f t="shared" si="25"/>
        <v>Symptome</v>
      </c>
      <c r="M196" s="115">
        <f>IFERROR(VLOOKUP(Abfalldokumentation!$O196,Kennzahlen!S:U,3,FALSE)*Abfalldokumentation!$B196,"0")</f>
        <v>143</v>
      </c>
      <c r="N196" s="105" t="str">
        <f>IF(ISBLANK(Q196),VLOOKUP(Abfalldokumentation!$O196,'Linien - BU'!R:S,2,FALSE),Q196)</f>
        <v>L18</v>
      </c>
      <c r="O196" s="67">
        <f t="shared" si="26"/>
        <v>29500754</v>
      </c>
      <c r="P196" s="67">
        <f t="shared" si="27"/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AA196" s="2"/>
      <c r="AB196" s="2"/>
      <c r="AC196" s="2"/>
    </row>
    <row r="197" spans="1:29" ht="30" customHeight="1" x14ac:dyDescent="0.25">
      <c r="A197" s="102" t="str">
        <f>VLOOKUP(N197,'Linien - BU'!A:B,2,FALSE)</f>
        <v>BU4</v>
      </c>
      <c r="B197" s="114">
        <f t="shared" si="21"/>
        <v>54</v>
      </c>
      <c r="C197" s="95">
        <f>Abfalldokumentation!$U197</f>
        <v>44441</v>
      </c>
      <c r="D197" s="90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103" t="str">
        <f>IFERROR(VLOOKUP(Abfalldokumentation!$O197,Artikel!A:C,3,FALSE),Abfalldokumentation!$O197)</f>
        <v>ABS MEDI-KRÄUK</v>
      </c>
      <c r="F197" s="103" t="str">
        <f>VLOOKUP(T197,'Liste Gründe'!A:D,2,FALSE)</f>
        <v>Rest</v>
      </c>
      <c r="G197" s="103" t="str">
        <f>IF(ISBLANK(V197),VLOOKUP(Abfalldokumentation!$P197,'Liste Gründe'!A:D,3,FALSE),V197)</f>
        <v>blaues Klebeband im Produkt</v>
      </c>
      <c r="H197" s="103" t="str">
        <f>IF(ISBLANK(Abfalldokumentation!$W197),"-",Abfalldokumentation!$W197)</f>
        <v>Trennung vom Klebeband aus Produkt zu aufwendig</v>
      </c>
      <c r="I197" s="114">
        <f t="shared" si="22"/>
        <v>35</v>
      </c>
      <c r="J197" s="103" t="str">
        <f t="shared" si="23"/>
        <v>Produkte</v>
      </c>
      <c r="K197" s="103" t="str">
        <f t="shared" si="24"/>
        <v>BUs</v>
      </c>
      <c r="L197" s="103" t="str">
        <f t="shared" si="25"/>
        <v>Symptome</v>
      </c>
      <c r="M197" s="114">
        <f>IFERROR(VLOOKUP(Abfalldokumentation!$O197,Kennzahlen!S:U,3,FALSE)*Abfalldokumentation!$B197,"0")</f>
        <v>81</v>
      </c>
      <c r="N197" s="103" t="str">
        <f>IF(ISBLANK(Q197),VLOOKUP(Abfalldokumentation!$O197,'Linien - BU'!R:S,2,FALSE),Q197)</f>
        <v>L21</v>
      </c>
      <c r="O197" s="67">
        <f t="shared" si="26"/>
        <v>29500886</v>
      </c>
      <c r="P197" s="67">
        <f t="shared" si="27"/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AA197" s="2"/>
      <c r="AB197" s="2"/>
      <c r="AC197" s="2"/>
    </row>
    <row r="198" spans="1:29" ht="30" customHeight="1" x14ac:dyDescent="0.25">
      <c r="A198" s="104" t="str">
        <f>VLOOKUP(N198,'Linien - BU'!A:B,2,FALSE)</f>
        <v>BU4</v>
      </c>
      <c r="B198" s="115">
        <f t="shared" si="21"/>
        <v>22</v>
      </c>
      <c r="C198" s="96">
        <f>Abfalldokumentation!$U198</f>
        <v>44441</v>
      </c>
      <c r="D198" s="90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105" t="str">
        <f>IFERROR(VLOOKUP(Abfalldokumentation!$O198,Artikel!A:C,3,FALSE),Abfalldokumentation!$O198)</f>
        <v>ABS ROVIN</v>
      </c>
      <c r="F198" s="105" t="str">
        <f>VLOOKUP(T198,'Liste Gründe'!A:D,2,FALSE)</f>
        <v>Rest</v>
      </c>
      <c r="G198" s="105" t="str">
        <f>IF(ISBLANK(V198),VLOOKUP(Abfalldokumentation!$P198,'Liste Gründe'!A:D,3,FALSE),V198)</f>
        <v>blaues Klebeband im Produkt</v>
      </c>
      <c r="H198" s="105" t="str">
        <f>IF(ISBLANK(Abfalldokumentation!$W198),"-",Abfalldokumentation!$W198)</f>
        <v>Trennung vom Klebeband aus Produkt zu aufwendig</v>
      </c>
      <c r="I198" s="115">
        <f t="shared" si="22"/>
        <v>35</v>
      </c>
      <c r="J198" s="105" t="str">
        <f t="shared" si="23"/>
        <v>Produkte</v>
      </c>
      <c r="K198" s="105" t="str">
        <f t="shared" si="24"/>
        <v>BUs</v>
      </c>
      <c r="L198" s="105" t="str">
        <f t="shared" si="25"/>
        <v>Symptome</v>
      </c>
      <c r="M198" s="115">
        <f>IFERROR(VLOOKUP(Abfalldokumentation!$O198,Kennzahlen!S:U,3,FALSE)*Abfalldokumentation!$B198,"0")</f>
        <v>0.22</v>
      </c>
      <c r="N198" s="105" t="str">
        <f>IF(ISBLANK(Q198),VLOOKUP(Abfalldokumentation!$O198,'Linien - BU'!R:S,2,FALSE),Q198)</f>
        <v>L23</v>
      </c>
      <c r="O198" s="67">
        <f t="shared" si="26"/>
        <v>29500900</v>
      </c>
      <c r="P198" s="67">
        <f t="shared" si="27"/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AA198" s="2"/>
      <c r="AB198" s="2"/>
      <c r="AC198" s="2"/>
    </row>
    <row r="199" spans="1:29" ht="30" customHeight="1" x14ac:dyDescent="0.25">
      <c r="A199" s="102" t="str">
        <f>VLOOKUP(N199,'Linien - BU'!A:B,2,FALSE)</f>
        <v>BU1</v>
      </c>
      <c r="B199" s="114">
        <f t="shared" si="21"/>
        <v>572.5</v>
      </c>
      <c r="C199" s="95">
        <f>Abfalldokumentation!$U199</f>
        <v>44441</v>
      </c>
      <c r="D199" s="90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103" t="str">
        <f>IFERROR(VLOOKUP(Abfalldokumentation!$O199,Artikel!A:C,3,FALSE),Abfalldokumentation!$O199)</f>
        <v>VOS URW-VS-SCHI</v>
      </c>
      <c r="F199" s="103" t="str">
        <f>VLOOKUP(T199,'Liste Gründe'!A:D,2,FALSE)</f>
        <v>Schimmel</v>
      </c>
      <c r="G199" s="103" t="str">
        <f>IF(ISBLANK(V199),VLOOKUP(Abfalldokumentation!$P199,'Liste Gründe'!A:D,3,FALSE),V199)</f>
        <v>keine Verarbeitung</v>
      </c>
      <c r="H199" s="103" t="str">
        <f>IF(ISBLANK(Abfalldokumentation!$W199),"-",Abfalldokumentation!$W199)</f>
        <v>Aufgrund Konsistenz nicht genommen. Zu wenig VOS verarbeitet. Vom Warmen ins Kalte -&gt; Schimmel</v>
      </c>
      <c r="I199" s="114">
        <f t="shared" si="22"/>
        <v>35</v>
      </c>
      <c r="J199" s="103" t="str">
        <f t="shared" si="23"/>
        <v>Produkte</v>
      </c>
      <c r="K199" s="103" t="str">
        <f t="shared" si="24"/>
        <v>BUs</v>
      </c>
      <c r="L199" s="103" t="str">
        <f t="shared" si="25"/>
        <v>Symptome</v>
      </c>
      <c r="M199" s="114">
        <f>IFERROR(VLOOKUP(Abfalldokumentation!$O199,Kennzahlen!S:U,3,FALSE)*Abfalldokumentation!$B199,"0")</f>
        <v>286.25</v>
      </c>
      <c r="N199" s="103" t="str">
        <f>IF(ISBLANK(Q199),VLOOKUP(Abfalldokumentation!$O199,'Linien - BU'!R:S,2,FALSE),Q199)</f>
        <v>Schmelze</v>
      </c>
      <c r="O199" s="67">
        <f t="shared" si="26"/>
        <v>29500949</v>
      </c>
      <c r="P199" s="67">
        <f t="shared" si="27"/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AA199" s="2"/>
      <c r="AB199" s="2"/>
      <c r="AC199" s="2"/>
    </row>
    <row r="200" spans="1:29" ht="30" customHeight="1" x14ac:dyDescent="0.25">
      <c r="A200" s="104" t="str">
        <f>VLOOKUP(N200,'Linien - BU'!A:B,2,FALSE)</f>
        <v>BU4</v>
      </c>
      <c r="B200" s="115">
        <f t="shared" si="21"/>
        <v>21</v>
      </c>
      <c r="C200" s="96">
        <f>Abfalldokumentation!$U200</f>
        <v>44441</v>
      </c>
      <c r="D200" s="90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105" t="str">
        <f>IFERROR(VLOOKUP(Abfalldokumentation!$O200,Artikel!A:C,3,FALSE),Abfalldokumentation!$O200)</f>
        <v>ABS BRUSCHETTA</v>
      </c>
      <c r="F200" s="105" t="str">
        <f>VLOOKUP(T200,'Liste Gründe'!A:D,2,FALSE)</f>
        <v>Rest</v>
      </c>
      <c r="G200" s="105" t="str">
        <f>IF(ISBLANK(V200),VLOOKUP(Abfalldokumentation!$P200,'Liste Gründe'!A:D,3,FALSE),V200)</f>
        <v>blaues Klebeband im Produkt</v>
      </c>
      <c r="H200" s="105" t="str">
        <f>IF(ISBLANK(Abfalldokumentation!$W200),"-",Abfalldokumentation!$W200)</f>
        <v>Trennung vom Klebeband aus Produkt zu aufwendig</v>
      </c>
      <c r="I200" s="115">
        <f t="shared" si="22"/>
        <v>35</v>
      </c>
      <c r="J200" s="105" t="str">
        <f t="shared" si="23"/>
        <v>Produkte</v>
      </c>
      <c r="K200" s="105" t="str">
        <f t="shared" si="24"/>
        <v>BUs</v>
      </c>
      <c r="L200" s="105" t="str">
        <f t="shared" si="25"/>
        <v>Symptome</v>
      </c>
      <c r="M200" s="115">
        <f>IFERROR(VLOOKUP(Abfalldokumentation!$O200,Kennzahlen!S:U,3,FALSE)*Abfalldokumentation!$B200,"0")</f>
        <v>31.5</v>
      </c>
      <c r="N200" s="105" t="str">
        <f>IF(ISBLANK(Q200),VLOOKUP(Abfalldokumentation!$O200,'Linien - BU'!R:S,2,FALSE),Q200)</f>
        <v>L21</v>
      </c>
      <c r="O200" s="67">
        <f t="shared" si="26"/>
        <v>29501029</v>
      </c>
      <c r="P200" s="67">
        <f t="shared" si="27"/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AA200" s="2"/>
      <c r="AB200" s="2"/>
      <c r="AC200" s="2"/>
    </row>
    <row r="201" spans="1:29" ht="30" customHeight="1" x14ac:dyDescent="0.25">
      <c r="A201" s="102" t="str">
        <f>VLOOKUP(N201,'Linien - BU'!A:B,2,FALSE)</f>
        <v>BU4</v>
      </c>
      <c r="B201" s="114">
        <f t="shared" si="21"/>
        <v>45</v>
      </c>
      <c r="C201" s="95">
        <f>Abfalldokumentation!$U201</f>
        <v>44441</v>
      </c>
      <c r="D201" s="90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103" t="str">
        <f>IFERROR(VLOOKUP(Abfalldokumentation!$O201,Artikel!A:C,3,FALSE),Abfalldokumentation!$O201)</f>
        <v>ABS OLD-AMSTERDAM</v>
      </c>
      <c r="F201" s="103" t="str">
        <f>VLOOKUP(T201,'Liste Gründe'!A:D,2,FALSE)</f>
        <v>Rest</v>
      </c>
      <c r="G201" s="103" t="str">
        <f>IF(ISBLANK(V201),VLOOKUP(Abfalldokumentation!$P201,'Liste Gründe'!A:D,3,FALSE),V201)</f>
        <v>blaues Klebeband im Produkt</v>
      </c>
      <c r="H201" s="103" t="str">
        <f>IF(ISBLANK(Abfalldokumentation!$W201),"-",Abfalldokumentation!$W201)</f>
        <v>Trennung vom Klebeband aus Produkt zu aufwendig</v>
      </c>
      <c r="I201" s="114">
        <f t="shared" si="22"/>
        <v>35</v>
      </c>
      <c r="J201" s="103" t="str">
        <f t="shared" si="23"/>
        <v>Produkte</v>
      </c>
      <c r="K201" s="103" t="str">
        <f t="shared" si="24"/>
        <v>BUs</v>
      </c>
      <c r="L201" s="103" t="str">
        <f t="shared" si="25"/>
        <v>Symptome</v>
      </c>
      <c r="M201" s="114">
        <f>IFERROR(VLOOKUP(Abfalldokumentation!$O201,Kennzahlen!S:U,3,FALSE)*Abfalldokumentation!$B201,"0")</f>
        <v>4.5000000000000005E-3</v>
      </c>
      <c r="N201" s="103" t="str">
        <f>IF(ISBLANK(Q201),VLOOKUP(Abfalldokumentation!$O201,'Linien - BU'!R:S,2,FALSE),Q201)</f>
        <v>L22</v>
      </c>
      <c r="O201" s="67">
        <f t="shared" si="26"/>
        <v>29501039</v>
      </c>
      <c r="P201" s="67">
        <f t="shared" si="27"/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AA201" s="2"/>
      <c r="AB201" s="2"/>
      <c r="AC201" s="2"/>
    </row>
    <row r="202" spans="1:29" ht="30" customHeight="1" x14ac:dyDescent="0.25">
      <c r="A202" s="104" t="str">
        <f>VLOOKUP(N202,'Linien - BU'!A:B,2,FALSE)</f>
        <v>Verkauf</v>
      </c>
      <c r="B202" s="115">
        <f t="shared" si="21"/>
        <v>68</v>
      </c>
      <c r="C202" s="96">
        <f>Abfalldokumentation!$U202</f>
        <v>44441</v>
      </c>
      <c r="D202" s="90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105" t="str">
        <f>IFERROR(VLOOKUP(Abfalldokumentation!$O202,Artikel!A:C,3,FALSE),Abfalldokumentation!$O202)</f>
        <v>VOS RW-SCHI ENDSTÜCK 35</v>
      </c>
      <c r="F202" s="105" t="str">
        <f>VLOOKUP(T202,'Liste Gründe'!A:D,2,FALSE)</f>
        <v>Schimmel</v>
      </c>
      <c r="G202" s="105" t="str">
        <f>IF(ISBLANK(V202),VLOOKUP(Abfalldokumentation!$P202,'Liste Gründe'!A:D,3,FALSE),V202)</f>
        <v>keinen Abnehmer/kein Schälpersonal</v>
      </c>
      <c r="H202" s="105" t="str">
        <f>IF(ISBLANK(Abfalldokumentation!$W202),"-",Abfalldokumentation!$W202)</f>
        <v>-</v>
      </c>
      <c r="I202" s="115">
        <f t="shared" si="22"/>
        <v>35</v>
      </c>
      <c r="J202" s="105" t="str">
        <f t="shared" si="23"/>
        <v>Produkte</v>
      </c>
      <c r="K202" s="105" t="str">
        <f t="shared" si="24"/>
        <v>BUs</v>
      </c>
      <c r="L202" s="105" t="str">
        <f t="shared" si="25"/>
        <v>Symptome</v>
      </c>
      <c r="M202" s="115">
        <f>IFERROR(VLOOKUP(Abfalldokumentation!$O202,Kennzahlen!S:U,3,FALSE)*Abfalldokumentation!$B202,"0")</f>
        <v>34</v>
      </c>
      <c r="N202" s="105" t="str">
        <f>IF(ISBLANK(Q202),VLOOKUP(Abfalldokumentation!$O202,'Linien - BU'!R:S,2,FALSE),Q202)</f>
        <v>Verkauf</v>
      </c>
      <c r="O202" s="67">
        <f t="shared" si="26"/>
        <v>29501067</v>
      </c>
      <c r="P202" s="6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AA202" s="2"/>
      <c r="AB202" s="2"/>
      <c r="AC202" s="2"/>
    </row>
    <row r="203" spans="1:29" ht="30" customHeight="1" x14ac:dyDescent="0.25">
      <c r="A203" s="102" t="str">
        <f>VLOOKUP(N203,'Linien - BU'!A:B,2,FALSE)</f>
        <v>Verkauf</v>
      </c>
      <c r="B203" s="114">
        <f t="shared" si="21"/>
        <v>58</v>
      </c>
      <c r="C203" s="95">
        <f>Abfalldokumentation!$U203</f>
        <v>44441</v>
      </c>
      <c r="D203" s="90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103" t="str">
        <f>IFERROR(VLOOKUP(Abfalldokumentation!$O203,Artikel!A:C,3,FALSE),Abfalldokumentation!$O203)</f>
        <v>VOS RW-CHILI-ZIPFEL</v>
      </c>
      <c r="F203" s="103" t="str">
        <f>VLOOKUP(T203,'Liste Gründe'!A:D,2,FALSE)</f>
        <v>Schimmel</v>
      </c>
      <c r="G203" s="103" t="str">
        <f>IF(ISBLANK(V203),VLOOKUP(Abfalldokumentation!$P203,'Liste Gründe'!A:D,3,FALSE),V203)</f>
        <v>keinen Abnehmer/kein Schälpersonal</v>
      </c>
      <c r="H203" s="103" t="str">
        <f>IF(ISBLANK(Abfalldokumentation!$W203),"-",Abfalldokumentation!$W203)</f>
        <v>keinen Abnehmer/Schälen</v>
      </c>
      <c r="I203" s="114">
        <f t="shared" si="22"/>
        <v>35</v>
      </c>
      <c r="J203" s="103" t="str">
        <f t="shared" si="23"/>
        <v>Produkte</v>
      </c>
      <c r="K203" s="103" t="str">
        <f t="shared" si="24"/>
        <v>BUs</v>
      </c>
      <c r="L203" s="103" t="str">
        <f t="shared" si="25"/>
        <v>Symptome</v>
      </c>
      <c r="M203" s="114">
        <f>IFERROR(VLOOKUP(Abfalldokumentation!$O203,Kennzahlen!S:U,3,FALSE)*Abfalldokumentation!$B203,"0")</f>
        <v>29</v>
      </c>
      <c r="N203" s="103" t="str">
        <f>IF(ISBLANK(Q203),VLOOKUP(Abfalldokumentation!$O203,'Linien - BU'!R:S,2,FALSE),Q203)</f>
        <v>Verkauf</v>
      </c>
      <c r="O203" s="67">
        <f t="shared" si="26"/>
        <v>29501072</v>
      </c>
      <c r="P203" s="6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AA203" s="2"/>
      <c r="AB203" s="2"/>
      <c r="AC203" s="2"/>
    </row>
    <row r="204" spans="1:29" ht="30" customHeight="1" x14ac:dyDescent="0.25">
      <c r="A204" s="104" t="str">
        <f>VLOOKUP(N204,'Linien - BU'!A:B,2,FALSE)</f>
        <v>BU4</v>
      </c>
      <c r="B204" s="115">
        <f t="shared" si="21"/>
        <v>10</v>
      </c>
      <c r="C204" s="96">
        <f>Abfalldokumentation!$U204</f>
        <v>44441</v>
      </c>
      <c r="D204" s="90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105" t="str">
        <f>IFERROR(VLOOKUP(Abfalldokumentation!$O204,Artikel!A:C,3,FALSE),Abfalldokumentation!$O204)</f>
        <v>ABS BRIE-PAP</v>
      </c>
      <c r="F204" s="105" t="str">
        <f>VLOOKUP(T204,'Liste Gründe'!A:D,2,FALSE)</f>
        <v>Rest</v>
      </c>
      <c r="G204" s="105" t="str">
        <f>IF(ISBLANK(V204),VLOOKUP(Abfalldokumentation!$P204,'Liste Gründe'!A:D,3,FALSE),V204)</f>
        <v>blaues Klebeband im Produkt</v>
      </c>
      <c r="H204" s="105" t="str">
        <f>IF(ISBLANK(Abfalldokumentation!$W204),"-",Abfalldokumentation!$W204)</f>
        <v>Trennung vom Klebeband aus Produkt zu aufwendig</v>
      </c>
      <c r="I204" s="115">
        <f t="shared" si="22"/>
        <v>35</v>
      </c>
      <c r="J204" s="105" t="str">
        <f t="shared" si="23"/>
        <v>Produkte</v>
      </c>
      <c r="K204" s="105" t="str">
        <f t="shared" si="24"/>
        <v>BUs</v>
      </c>
      <c r="L204" s="105" t="str">
        <f t="shared" si="25"/>
        <v>Symptome</v>
      </c>
      <c r="M204" s="115">
        <f>IFERROR(VLOOKUP(Abfalldokumentation!$O204,Kennzahlen!S:U,3,FALSE)*Abfalldokumentation!$B204,"0")</f>
        <v>0.1</v>
      </c>
      <c r="N204" s="105" t="str">
        <f>IF(ISBLANK(Q204),VLOOKUP(Abfalldokumentation!$O204,'Linien - BU'!R:S,2,FALSE),Q204)</f>
        <v>L29</v>
      </c>
      <c r="O204" s="67">
        <f t="shared" si="26"/>
        <v>29501101</v>
      </c>
      <c r="P204" s="67">
        <f t="shared" si="27"/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AA204" s="2"/>
      <c r="AB204" s="2"/>
      <c r="AC204" s="2"/>
    </row>
    <row r="205" spans="1:29" ht="30" customHeight="1" x14ac:dyDescent="0.25">
      <c r="A205" s="102" t="str">
        <f>VLOOKUP(N205,'Linien - BU'!A:B,2,FALSE)</f>
        <v>BU1</v>
      </c>
      <c r="B205" s="114">
        <f t="shared" si="21"/>
        <v>47.5</v>
      </c>
      <c r="C205" s="95">
        <f>Abfalldokumentation!$U205</f>
        <v>44441</v>
      </c>
      <c r="D205" s="90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103" t="str">
        <f>IFERROR(VLOOKUP(Abfalldokumentation!$O205,Artikel!A:C,3,FALSE),Abfalldokumentation!$O205)</f>
        <v>Würste 9300g Räucher na</v>
      </c>
      <c r="F205" s="103" t="str">
        <f>VLOOKUP(T205,'Liste Gründe'!A:D,2,FALSE)</f>
        <v>Linienbezogen</v>
      </c>
      <c r="G205" s="103" t="str">
        <f>IF(ISBLANK(V205),VLOOKUP(Abfalldokumentation!$P205,'Liste Gründe'!A:D,3,FALSE),V205)</f>
        <v>Bodenabfall Abfüllung</v>
      </c>
      <c r="H205" s="103" t="str">
        <f>IF(ISBLANK(Abfalldokumentation!$W205),"-",Abfalldokumentation!$W205)</f>
        <v>Schlaufe gerissen</v>
      </c>
      <c r="I205" s="114">
        <f t="shared" si="22"/>
        <v>35</v>
      </c>
      <c r="J205" s="103" t="str">
        <f t="shared" si="23"/>
        <v>Produkte</v>
      </c>
      <c r="K205" s="103" t="str">
        <f t="shared" si="24"/>
        <v>BUs</v>
      </c>
      <c r="L205" s="103" t="str">
        <f t="shared" si="25"/>
        <v>Symptome</v>
      </c>
      <c r="M205" s="114" t="str">
        <f>IFERROR(VLOOKUP(Abfalldokumentation!$O205,Kennzahlen!S:U,3,FALSE)*Abfalldokumentation!$B205,"0")</f>
        <v>0</v>
      </c>
      <c r="N205" s="103" t="str">
        <f>IF(ISBLANK(Q205),VLOOKUP(Abfalldokumentation!$O205,'Linien - BU'!R:S,2,FALSE),Q205)</f>
        <v>Abfüllung</v>
      </c>
      <c r="O205" s="67">
        <f t="shared" si="26"/>
        <v>31000083</v>
      </c>
      <c r="P205" s="67">
        <f t="shared" si="27"/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AA205" s="2"/>
      <c r="AB205" s="2"/>
      <c r="AC205" s="2"/>
    </row>
    <row r="206" spans="1:29" ht="30" customHeight="1" x14ac:dyDescent="0.25">
      <c r="A206" s="104" t="str">
        <f>VLOOKUP(N206,'Linien - BU'!A:B,2,FALSE)</f>
        <v>BU1</v>
      </c>
      <c r="B206" s="115">
        <f t="shared" si="21"/>
        <v>6</v>
      </c>
      <c r="C206" s="96">
        <f>Abfalldokumentation!$U206</f>
        <v>44441</v>
      </c>
      <c r="D206" s="90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105" t="str">
        <f>IFERROR(VLOOKUP(Abfalldokumentation!$O206,Artikel!A:C,3,FALSE),Abfalldokumentation!$O206)</f>
        <v>TORT WAL 1,93KG JER DE</v>
      </c>
      <c r="F206" s="105" t="str">
        <f>VLOOKUP(T206,'Liste Gründe'!A:D,2,FALSE)</f>
        <v>Schimmel</v>
      </c>
      <c r="G206" s="105" t="str">
        <f>IF(ISBLANK(V206),VLOOKUP(Abfalldokumentation!$P206,'Liste Gründe'!A:D,3,FALSE),V206)</f>
        <v>Riss in Alufolie</v>
      </c>
      <c r="H206" s="105" t="str">
        <f>IF(ISBLANK(Abfalldokumentation!$W206),"-",Abfalldokumentation!$W206)</f>
        <v>Riss in Alufolie</v>
      </c>
      <c r="I206" s="115">
        <f t="shared" si="22"/>
        <v>35</v>
      </c>
      <c r="J206" s="105" t="str">
        <f t="shared" si="23"/>
        <v>Produkte</v>
      </c>
      <c r="K206" s="105" t="str">
        <f t="shared" si="24"/>
        <v>BUs</v>
      </c>
      <c r="L206" s="105" t="str">
        <f t="shared" si="25"/>
        <v>Symptome</v>
      </c>
      <c r="M206" s="115" t="str">
        <f>IFERROR(VLOOKUP(Abfalldokumentation!$O206,Kennzahlen!S:U,3,FALSE)*Abfalldokumentation!$B206,"0")</f>
        <v>0</v>
      </c>
      <c r="N206" s="105" t="str">
        <f>IF(ISBLANK(Q206),VLOOKUP(Abfalldokumentation!$O206,'Linien - BU'!R:S,2,FALSE),Q206)</f>
        <v>Abfüllung</v>
      </c>
      <c r="O206" s="67">
        <f t="shared" si="26"/>
        <v>31000169</v>
      </c>
      <c r="P206" s="67">
        <f t="shared" si="27"/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AA206" s="2"/>
      <c r="AB206" s="2"/>
      <c r="AC206" s="2"/>
    </row>
    <row r="207" spans="1:29" ht="30" customHeight="1" x14ac:dyDescent="0.25">
      <c r="A207" s="102" t="str">
        <f>VLOOKUP(N207,'Linien - BU'!A:B,2,FALSE)</f>
        <v>BU2</v>
      </c>
      <c r="B207" s="114">
        <f t="shared" si="21"/>
        <v>15</v>
      </c>
      <c r="C207" s="95">
        <f>Abfalldokumentation!$U207</f>
        <v>44441</v>
      </c>
      <c r="D207" s="90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103" t="str">
        <f>IFERROR(VLOOKUP(Abfalldokumentation!$O207,Artikel!A:C,3,FALSE),Abfalldokumentation!$O207)</f>
        <v>Blöcke</v>
      </c>
      <c r="F207" s="103" t="str">
        <f>VLOOKUP(T207,'Liste Gründe'!A:D,2,FALSE)</f>
        <v>Schimmel</v>
      </c>
      <c r="G207" s="103" t="str">
        <f>IF(ISBLANK(V207),VLOOKUP(Abfalldokumentation!$P207,'Liste Gründe'!A:D,3,FALSE),V207)</f>
        <v>Luftzieher/Folienriss durch Transport</v>
      </c>
      <c r="H207" s="103" t="str">
        <f>IF(ISBLANK(Abfalldokumentation!$W207),"-",Abfalldokumentation!$W207)</f>
        <v>Luftzieher/Folienriss durch Transport</v>
      </c>
      <c r="I207" s="114">
        <f t="shared" si="22"/>
        <v>35</v>
      </c>
      <c r="J207" s="103" t="str">
        <f t="shared" si="23"/>
        <v>Produkte</v>
      </c>
      <c r="K207" s="103" t="str">
        <f t="shared" si="24"/>
        <v>BUs</v>
      </c>
      <c r="L207" s="103" t="str">
        <f t="shared" si="25"/>
        <v>Symptome</v>
      </c>
      <c r="M207" s="114" t="str">
        <f>IFERROR(VLOOKUP(Abfalldokumentation!$O207,Kennzahlen!S:U,3,FALSE)*Abfalldokumentation!$B207,"0")</f>
        <v>0</v>
      </c>
      <c r="N207" s="103" t="str">
        <f>IF(ISBLANK(Q207),VLOOKUP(Abfalldokumentation!$O207,'Linien - BU'!R:S,2,FALSE),Q207)</f>
        <v>BU2</v>
      </c>
      <c r="O207" s="67" t="str">
        <f t="shared" si="26"/>
        <v>Blöcke</v>
      </c>
      <c r="P207" s="67">
        <f t="shared" si="27"/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AA207" s="2"/>
      <c r="AB207" s="2"/>
      <c r="AC207" s="2"/>
    </row>
    <row r="208" spans="1:29" ht="30" customHeight="1" x14ac:dyDescent="0.25">
      <c r="A208" s="104" t="str">
        <f>VLOOKUP(N208,'Linien - BU'!A:B,2,FALSE)</f>
        <v>BU2</v>
      </c>
      <c r="B208" s="115">
        <f t="shared" si="21"/>
        <v>45</v>
      </c>
      <c r="C208" s="96">
        <f>Abfalldokumentation!$U208</f>
        <v>44441</v>
      </c>
      <c r="D208" s="90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105" t="str">
        <f>IFERROR(VLOOKUP(Abfalldokumentation!$O208,Artikel!A:C,3,FALSE),Abfalldokumentation!$O208)</f>
        <v>Blöcke</v>
      </c>
      <c r="F208" s="105" t="str">
        <f>VLOOKUP(T208,'Liste Gründe'!A:D,2,FALSE)</f>
        <v>Schimmel</v>
      </c>
      <c r="G208" s="105" t="str">
        <f>IF(ISBLANK(V208),VLOOKUP(Abfalldokumentation!$P208,'Liste Gründe'!A:D,3,FALSE),V208)</f>
        <v>Luftzieher/Folienriss durch Transport</v>
      </c>
      <c r="H208" s="105" t="str">
        <f>IF(ISBLANK(Abfalldokumentation!$W208),"-",Abfalldokumentation!$W208)</f>
        <v>Luftzieher/Folienriss durch Transport</v>
      </c>
      <c r="I208" s="115">
        <f t="shared" si="22"/>
        <v>35</v>
      </c>
      <c r="J208" s="105" t="str">
        <f t="shared" si="23"/>
        <v>Produkte</v>
      </c>
      <c r="K208" s="105" t="str">
        <f t="shared" si="24"/>
        <v>BUs</v>
      </c>
      <c r="L208" s="105" t="str">
        <f t="shared" si="25"/>
        <v>Symptome</v>
      </c>
      <c r="M208" s="115" t="str">
        <f>IFERROR(VLOOKUP(Abfalldokumentation!$O208,Kennzahlen!S:U,3,FALSE)*Abfalldokumentation!$B208,"0")</f>
        <v>0</v>
      </c>
      <c r="N208" s="105" t="str">
        <f>IF(ISBLANK(Q208),VLOOKUP(Abfalldokumentation!$O208,'Linien - BU'!R:S,2,FALSE),Q208)</f>
        <v>BU2</v>
      </c>
      <c r="O208" s="67" t="str">
        <f t="shared" si="26"/>
        <v>Blöcke</v>
      </c>
      <c r="P208" s="67">
        <f t="shared" si="27"/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AA208" s="2"/>
      <c r="AB208" s="2"/>
      <c r="AC208" s="2"/>
    </row>
    <row r="209" spans="1:29" ht="30" customHeight="1" x14ac:dyDescent="0.25">
      <c r="A209" s="102" t="str">
        <f>VLOOKUP(N209,'Linien - BU'!A:B,2,FALSE)</f>
        <v>Verkauf</v>
      </c>
      <c r="B209" s="114">
        <f t="shared" si="21"/>
        <v>20</v>
      </c>
      <c r="C209" s="95">
        <f>Abfalldokumentation!$U209</f>
        <v>44441</v>
      </c>
      <c r="D209" s="90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103" t="str">
        <f>IFERROR(VLOOKUP(Abfalldokumentation!$O209,Artikel!A:C,3,FALSE),Abfalldokumentation!$O209)</f>
        <v>Div. Zipfel, Endstücke</v>
      </c>
      <c r="F209" s="103" t="str">
        <f>VLOOKUP(T209,'Liste Gründe'!A:D,2,FALSE)</f>
        <v>Schimmel</v>
      </c>
      <c r="G209" s="103" t="str">
        <f>IF(ISBLANK(V209),VLOOKUP(Abfalldokumentation!$P209,'Liste Gründe'!A:D,3,FALSE),V209)</f>
        <v>keinen Abnehmer/kein Schälpersonal</v>
      </c>
      <c r="H209" s="103" t="str">
        <f>IF(ISBLANK(Abfalldokumentation!$W209),"-",Abfalldokumentation!$W209)</f>
        <v>keinen Abnehmer/Schälen</v>
      </c>
      <c r="I209" s="114">
        <f t="shared" si="22"/>
        <v>35</v>
      </c>
      <c r="J209" s="103" t="str">
        <f t="shared" si="23"/>
        <v>Produkte</v>
      </c>
      <c r="K209" s="103" t="str">
        <f t="shared" si="24"/>
        <v>BUs</v>
      </c>
      <c r="L209" s="103" t="str">
        <f t="shared" si="25"/>
        <v>Symptome</v>
      </c>
      <c r="M209" s="114" t="str">
        <f>IFERROR(VLOOKUP(Abfalldokumentation!$O209,Kennzahlen!S:U,3,FALSE)*Abfalldokumentation!$B209,"0")</f>
        <v>0</v>
      </c>
      <c r="N209" s="103" t="str">
        <f>IF(ISBLANK(Q209),VLOOKUP(Abfalldokumentation!$O209,'Linien - BU'!R:S,2,FALSE),Q209)</f>
        <v>Verkauf</v>
      </c>
      <c r="O209" s="67" t="str">
        <f t="shared" si="26"/>
        <v>Div. Zipfel, Endstücke</v>
      </c>
      <c r="P209" s="67">
        <f t="shared" si="27"/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AA209" s="2"/>
      <c r="AB209" s="2"/>
      <c r="AC209" s="2"/>
    </row>
    <row r="210" spans="1:29" ht="30" customHeight="1" x14ac:dyDescent="0.25">
      <c r="A210" s="104" t="str">
        <f>VLOOKUP(N210,'Linien - BU'!A:B,2,FALSE)</f>
        <v>BU3</v>
      </c>
      <c r="B210" s="115">
        <f t="shared" si="21"/>
        <v>23.5</v>
      </c>
      <c r="C210" s="96">
        <f>Abfalldokumentation!$U210</f>
        <v>44441</v>
      </c>
      <c r="D210" s="90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105" t="str">
        <f>IFERROR(VLOOKUP(Abfalldokumentation!$O210,Artikel!A:C,3,FALSE),Abfalldokumentation!$O210)</f>
        <v>Div. Zipfel, Endstücke</v>
      </c>
      <c r="F210" s="105" t="str">
        <f>VLOOKUP(T210,'Liste Gründe'!A:D,2,FALSE)</f>
        <v>Linienbezogen</v>
      </c>
      <c r="G210" s="105" t="str">
        <f>IF(ISBLANK(V210),VLOOKUP(Abfalldokumentation!$P210,'Liste Gründe'!A:D,3,FALSE),V210)</f>
        <v>Maschinenabfall</v>
      </c>
      <c r="H210" s="105" t="str">
        <f>IF(ISBLANK(Abfalldokumentation!$W210),"-",Abfalldokumentation!$W210)</f>
        <v>nicht eindeutig</v>
      </c>
      <c r="I210" s="115">
        <f t="shared" si="22"/>
        <v>35</v>
      </c>
      <c r="J210" s="105" t="str">
        <f t="shared" si="23"/>
        <v>Produkte</v>
      </c>
      <c r="K210" s="105" t="str">
        <f t="shared" si="24"/>
        <v>BUs</v>
      </c>
      <c r="L210" s="105" t="str">
        <f t="shared" si="25"/>
        <v>Symptome</v>
      </c>
      <c r="M210" s="115" t="str">
        <f>IFERROR(VLOOKUP(Abfalldokumentation!$O210,Kennzahlen!S:U,3,FALSE)*Abfalldokumentation!$B210,"0")</f>
        <v>0</v>
      </c>
      <c r="N210" s="105" t="str">
        <f>IF(ISBLANK(Q210),VLOOKUP(Abfalldokumentation!$O210,'Linien - BU'!R:S,2,FALSE),Q210)</f>
        <v>Bu3</v>
      </c>
      <c r="O210" s="67" t="str">
        <f t="shared" si="26"/>
        <v>Div. Zipfel, Endstücke</v>
      </c>
      <c r="P210" s="67">
        <f t="shared" si="27"/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AA210" s="2"/>
      <c r="AB210" s="2"/>
      <c r="AC210" s="2"/>
    </row>
    <row r="211" spans="1:29" ht="30" customHeight="1" x14ac:dyDescent="0.25">
      <c r="A211" s="102" t="str">
        <f>VLOOKUP(N211,'Linien - BU'!A:B,2,FALSE)</f>
        <v>BU4</v>
      </c>
      <c r="B211" s="114">
        <f t="shared" si="21"/>
        <v>28</v>
      </c>
      <c r="C211" s="95">
        <f>Abfalldokumentation!$U211</f>
        <v>44441</v>
      </c>
      <c r="D211" s="90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103" t="str">
        <f>IFERROR(VLOOKUP(Abfalldokumentation!$O211,Artikel!A:C,3,FALSE),Abfalldokumentation!$O211)</f>
        <v>Diverses</v>
      </c>
      <c r="F211" s="103" t="str">
        <f>VLOOKUP(T211,'Liste Gründe'!A:D,2,FALSE)</f>
        <v>Linienbezogen</v>
      </c>
      <c r="G211" s="103" t="str">
        <f>IF(ISBLANK(V211),VLOOKUP(Abfalldokumentation!$P211,'Liste Gründe'!A:D,3,FALSE),V211)</f>
        <v>Maschinenabfall</v>
      </c>
      <c r="H211" s="103" t="str">
        <f>IF(ISBLANK(Abfalldokumentation!$W211),"-",Abfalldokumentation!$W211)</f>
        <v>-</v>
      </c>
      <c r="I211" s="114">
        <f t="shared" si="22"/>
        <v>35</v>
      </c>
      <c r="J211" s="103" t="str">
        <f t="shared" si="23"/>
        <v>Produkte</v>
      </c>
      <c r="K211" s="103" t="str">
        <f t="shared" si="24"/>
        <v>BUs</v>
      </c>
      <c r="L211" s="103" t="str">
        <f t="shared" si="25"/>
        <v>Symptome</v>
      </c>
      <c r="M211" s="114" t="str">
        <f>IFERROR(VLOOKUP(Abfalldokumentation!$O211,Kennzahlen!S:U,3,FALSE)*Abfalldokumentation!$B211,"0")</f>
        <v>0</v>
      </c>
      <c r="N211" s="103" t="str">
        <f>IF(ISBLANK(Q211),VLOOKUP(Abfalldokumentation!$O211,'Linien - BU'!R:S,2,FALSE),Q211)</f>
        <v>BU4</v>
      </c>
      <c r="O211" s="67" t="str">
        <f t="shared" si="26"/>
        <v>Diverses</v>
      </c>
      <c r="P211" s="67">
        <f t="shared" si="27"/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AA211" s="2"/>
      <c r="AB211" s="2"/>
      <c r="AC211" s="2"/>
    </row>
    <row r="212" spans="1:29" ht="30" customHeight="1" x14ac:dyDescent="0.25">
      <c r="A212" s="104" t="str">
        <f>VLOOKUP(N212,'Linien - BU'!A:B,2,FALSE)</f>
        <v>BU3</v>
      </c>
      <c r="B212" s="115">
        <f t="shared" si="21"/>
        <v>33.5</v>
      </c>
      <c r="C212" s="96">
        <f>Abfalldokumentation!$U212</f>
        <v>44441</v>
      </c>
      <c r="D212" s="90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105" t="str">
        <f>IFERROR(VLOOKUP(Abfalldokumentation!$O212,Artikel!A:C,3,FALSE),Abfalldokumentation!$O212)</f>
        <v>Diverses</v>
      </c>
      <c r="F212" s="105" t="str">
        <f>VLOOKUP(T212,'Liste Gründe'!A:D,2,FALSE)</f>
        <v>Linienbezogen</v>
      </c>
      <c r="G212" s="105" t="str">
        <f>IF(ISBLANK(V212),VLOOKUP(Abfalldokumentation!$P212,'Liste Gründe'!A:D,3,FALSE),V212)</f>
        <v>Maschinenabfall</v>
      </c>
      <c r="H212" s="105" t="str">
        <f>IF(ISBLANK(Abfalldokumentation!$W212),"-",Abfalldokumentation!$W212)</f>
        <v>-</v>
      </c>
      <c r="I212" s="115">
        <f t="shared" si="22"/>
        <v>35</v>
      </c>
      <c r="J212" s="105" t="str">
        <f t="shared" si="23"/>
        <v>Produkte</v>
      </c>
      <c r="K212" s="105" t="str">
        <f t="shared" si="24"/>
        <v>BUs</v>
      </c>
      <c r="L212" s="105" t="str">
        <f t="shared" si="25"/>
        <v>Symptome</v>
      </c>
      <c r="M212" s="115" t="str">
        <f>IFERROR(VLOOKUP(Abfalldokumentation!$O212,Kennzahlen!S:U,3,FALSE)*Abfalldokumentation!$B212,"0")</f>
        <v>0</v>
      </c>
      <c r="N212" s="105" t="str">
        <f>IF(ISBLANK(Q212),VLOOKUP(Abfalldokumentation!$O212,'Linien - BU'!R:S,2,FALSE),Q212)</f>
        <v>Bu3</v>
      </c>
      <c r="O212" s="67" t="str">
        <f t="shared" si="26"/>
        <v>Diverses</v>
      </c>
      <c r="P212" s="67">
        <f t="shared" si="27"/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AA212" s="2"/>
      <c r="AB212" s="2"/>
      <c r="AC212" s="2"/>
    </row>
    <row r="213" spans="1:29" ht="30" customHeight="1" x14ac:dyDescent="0.25">
      <c r="A213" s="102" t="str">
        <f>VLOOKUP(N213,'Linien - BU'!A:B,2,FALSE)</f>
        <v>BU1</v>
      </c>
      <c r="B213" s="114">
        <f t="shared" si="21"/>
        <v>40.5</v>
      </c>
      <c r="C213" s="95">
        <f>Abfalldokumentation!$U213</f>
        <v>44441</v>
      </c>
      <c r="D213" s="90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103" t="str">
        <f>IFERROR(VLOOKUP(Abfalldokumentation!$O213,Artikel!A:C,3,FALSE),Abfalldokumentation!$O213)</f>
        <v>Diverses aus Abfüllung</v>
      </c>
      <c r="F213" s="103" t="str">
        <f>VLOOKUP(T213,'Liste Gründe'!A:D,2,FALSE)</f>
        <v>Linienbezogen</v>
      </c>
      <c r="G213" s="103" t="str">
        <f>IF(ISBLANK(V213),VLOOKUP(Abfalldokumentation!$P213,'Liste Gründe'!A:D,3,FALSE),V213)</f>
        <v>Maschinenabfall</v>
      </c>
      <c r="H213" s="103" t="str">
        <f>IF(ISBLANK(Abfalldokumentation!$W213),"-",Abfalldokumentation!$W213)</f>
        <v>-</v>
      </c>
      <c r="I213" s="114">
        <f t="shared" si="22"/>
        <v>35</v>
      </c>
      <c r="J213" s="103" t="str">
        <f t="shared" si="23"/>
        <v>Produkte</v>
      </c>
      <c r="K213" s="103" t="str">
        <f t="shared" si="24"/>
        <v>BUs</v>
      </c>
      <c r="L213" s="103" t="str">
        <f t="shared" si="25"/>
        <v>Symptome</v>
      </c>
      <c r="M213" s="114" t="str">
        <f>IFERROR(VLOOKUP(Abfalldokumentation!$O213,Kennzahlen!S:U,3,FALSE)*Abfalldokumentation!$B213,"0")</f>
        <v>0</v>
      </c>
      <c r="N213" s="103" t="str">
        <f>IF(ISBLANK(Q213),VLOOKUP(Abfalldokumentation!$O213,'Linien - BU'!R:S,2,FALSE),Q213)</f>
        <v>Abfüllung</v>
      </c>
      <c r="O213" s="67" t="str">
        <f t="shared" si="26"/>
        <v>Diverses aus Abfüllung</v>
      </c>
      <c r="P213" s="67">
        <f t="shared" si="27"/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AA213" s="2"/>
      <c r="AB213" s="2"/>
      <c r="AC213" s="2"/>
    </row>
    <row r="214" spans="1:29" ht="30" customHeight="1" x14ac:dyDescent="0.25">
      <c r="A214" s="104" t="str">
        <f>VLOOKUP(N214,'Linien - BU'!A:B,2,FALSE)</f>
        <v>BU1</v>
      </c>
      <c r="B214" s="115">
        <f t="shared" si="21"/>
        <v>166</v>
      </c>
      <c r="C214" s="96">
        <f>Abfalldokumentation!$U214</f>
        <v>44441</v>
      </c>
      <c r="D214" s="90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105" t="str">
        <f>IFERROR(VLOOKUP(Abfalldokumentation!$O214,Artikel!A:C,3,FALSE),Abfalldokumentation!$O214)</f>
        <v>Diverses aus Abfüllung</v>
      </c>
      <c r="F214" s="105" t="str">
        <f>VLOOKUP(T214,'Liste Gründe'!A:D,2,FALSE)</f>
        <v>Linienbezogen</v>
      </c>
      <c r="G214" s="105" t="str">
        <f>IF(ISBLANK(V214),VLOOKUP(Abfalldokumentation!$P214,'Liste Gründe'!A:D,3,FALSE),V214)</f>
        <v>Reinigung</v>
      </c>
      <c r="H214" s="105" t="str">
        <f>IF(ISBLANK(Abfalldokumentation!$W214),"-",Abfalldokumentation!$W214)</f>
        <v>-</v>
      </c>
      <c r="I214" s="115">
        <f t="shared" si="22"/>
        <v>35</v>
      </c>
      <c r="J214" s="105" t="str">
        <f t="shared" si="23"/>
        <v>Produkte</v>
      </c>
      <c r="K214" s="105" t="str">
        <f t="shared" si="24"/>
        <v>BUs</v>
      </c>
      <c r="L214" s="105" t="str">
        <f t="shared" si="25"/>
        <v>Symptome</v>
      </c>
      <c r="M214" s="115" t="str">
        <f>IFERROR(VLOOKUP(Abfalldokumentation!$O214,Kennzahlen!S:U,3,FALSE)*Abfalldokumentation!$B214,"0")</f>
        <v>0</v>
      </c>
      <c r="N214" s="105" t="str">
        <f>IF(ISBLANK(Q214),VLOOKUP(Abfalldokumentation!$O214,'Linien - BU'!R:S,2,FALSE),Q214)</f>
        <v>Abfüllung</v>
      </c>
      <c r="O214" s="67" t="str">
        <f t="shared" si="26"/>
        <v>Diverses aus Abfüllung</v>
      </c>
      <c r="P214" s="67">
        <f t="shared" si="27"/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AA214" s="2"/>
      <c r="AB214" s="2"/>
      <c r="AC214" s="2"/>
    </row>
    <row r="215" spans="1:29" ht="30" customHeight="1" x14ac:dyDescent="0.25">
      <c r="A215" s="102" t="str">
        <f>VLOOKUP(N215,'Linien - BU'!A:B,2,FALSE)</f>
        <v>Rest</v>
      </c>
      <c r="B215" s="114">
        <f t="shared" si="21"/>
        <v>10</v>
      </c>
      <c r="C215" s="95">
        <f>Abfalldokumentation!$U215</f>
        <v>44441</v>
      </c>
      <c r="D215" s="90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103" t="str">
        <f>IFERROR(VLOOKUP(Abfalldokumentation!$O215,Artikel!A:C,3,FALSE),Abfalldokumentation!$O215)</f>
        <v>Laborproben</v>
      </c>
      <c r="F215" s="103" t="str">
        <f>VLOOKUP(T215,'Liste Gründe'!A:D,2,FALSE)</f>
        <v>Qualitätssicherung</v>
      </c>
      <c r="G215" s="103" t="str">
        <f>IF(ISBLANK(V215),VLOOKUP(Abfalldokumentation!$P215,'Liste Gründe'!A:D,3,FALSE),V215)</f>
        <v>Laborprobe</v>
      </c>
      <c r="H215" s="103" t="str">
        <f>IF(ISBLANK(Abfalldokumentation!$W215),"-",Abfalldokumentation!$W215)</f>
        <v>Laborprobe</v>
      </c>
      <c r="I215" s="114">
        <f t="shared" si="22"/>
        <v>35</v>
      </c>
      <c r="J215" s="103" t="str">
        <f t="shared" si="23"/>
        <v>Produkte</v>
      </c>
      <c r="K215" s="103" t="str">
        <f t="shared" si="24"/>
        <v>BUs</v>
      </c>
      <c r="L215" s="103" t="str">
        <f t="shared" si="25"/>
        <v>Symptome</v>
      </c>
      <c r="M215" s="114" t="str">
        <f>IFERROR(VLOOKUP(Abfalldokumentation!$O215,Kennzahlen!S:U,3,FALSE)*Abfalldokumentation!$B215,"0")</f>
        <v>0</v>
      </c>
      <c r="N215" s="103" t="str">
        <f>IF(ISBLANK(Q215),VLOOKUP(Abfalldokumentation!$O215,'Linien - BU'!R:S,2,FALSE),Q215)</f>
        <v>Labor</v>
      </c>
      <c r="O215" s="67" t="str">
        <f t="shared" si="26"/>
        <v>Laborproben</v>
      </c>
      <c r="P215" s="67">
        <f t="shared" si="27"/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AA215" s="2"/>
      <c r="AB215" s="2"/>
      <c r="AC215" s="2"/>
    </row>
    <row r="216" spans="1:29" ht="30" customHeight="1" x14ac:dyDescent="0.25">
      <c r="A216" s="104" t="str">
        <f>VLOOKUP(N216,'Linien - BU'!A:B,2,FALSE)</f>
        <v>BU1</v>
      </c>
      <c r="B216" s="115">
        <f t="shared" si="21"/>
        <v>20</v>
      </c>
      <c r="C216" s="96">
        <f>Abfalldokumentation!$U216</f>
        <v>44441</v>
      </c>
      <c r="D216" s="90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105" t="str">
        <f>IFERROR(VLOOKUP(Abfalldokumentation!$O216,Artikel!A:C,3,FALSE),Abfalldokumentation!$O216)</f>
        <v>Rächer Natrium</v>
      </c>
      <c r="F216" s="105" t="str">
        <f>VLOOKUP(T216,'Liste Gründe'!A:D,2,FALSE)</f>
        <v>Rest</v>
      </c>
      <c r="G216" s="105" t="str">
        <f>IF(ISBLANK(V216),VLOOKUP(Abfalldokumentation!$P216,'Liste Gründe'!A:D,3,FALSE),V216)</f>
        <v>geschälte Rinde</v>
      </c>
      <c r="H216" s="105" t="str">
        <f>IF(ISBLANK(Abfalldokumentation!$W216),"-",Abfalldokumentation!$W216)</f>
        <v>keine Verwendung möglich</v>
      </c>
      <c r="I216" s="115">
        <f t="shared" si="22"/>
        <v>35</v>
      </c>
      <c r="J216" s="105" t="str">
        <f t="shared" si="23"/>
        <v>Produkte</v>
      </c>
      <c r="K216" s="105" t="str">
        <f t="shared" si="24"/>
        <v>BUs</v>
      </c>
      <c r="L216" s="105" t="str">
        <f t="shared" si="25"/>
        <v>Symptome</v>
      </c>
      <c r="M216" s="115" t="str">
        <f>IFERROR(VLOOKUP(Abfalldokumentation!$O216,Kennzahlen!S:U,3,FALSE)*Abfalldokumentation!$B216,"0")</f>
        <v>0</v>
      </c>
      <c r="N216" s="105" t="str">
        <f>IF(ISBLANK(Q216),VLOOKUP(Abfalldokumentation!$O216,'Linien - BU'!R:S,2,FALSE),Q216)</f>
        <v>RWV</v>
      </c>
      <c r="O216" s="67" t="str">
        <f t="shared" si="26"/>
        <v>Rächer Natrium</v>
      </c>
      <c r="P216" s="67">
        <f t="shared" si="27"/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AA216" s="2"/>
      <c r="AB216" s="2"/>
      <c r="AC216" s="2"/>
    </row>
    <row r="217" spans="1:29" ht="30" customHeight="1" x14ac:dyDescent="0.25">
      <c r="A217" s="102" t="str">
        <f>VLOOKUP(N217,'Linien - BU'!A:B,2,FALSE)</f>
        <v>BU1</v>
      </c>
      <c r="B217" s="114">
        <f t="shared" si="21"/>
        <v>18</v>
      </c>
      <c r="C217" s="95">
        <f>Abfalldokumentation!$U217</f>
        <v>44441</v>
      </c>
      <c r="D217" s="90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103" t="str">
        <f>IFERROR(VLOOKUP(Abfalldokumentation!$O217,Artikel!A:C,3,FALSE),Abfalldokumentation!$O217)</f>
        <v>RW Natrium</v>
      </c>
      <c r="F217" s="103" t="str">
        <f>VLOOKUP(T217,'Liste Gründe'!A:D,2,FALSE)</f>
        <v>Rest</v>
      </c>
      <c r="G217" s="103" t="str">
        <f>IF(ISBLANK(V217),VLOOKUP(Abfalldokumentation!$P217,'Liste Gründe'!A:D,3,FALSE),V217)</f>
        <v>geschälte Rinde</v>
      </c>
      <c r="H217" s="103" t="str">
        <f>IF(ISBLANK(Abfalldokumentation!$W217),"-",Abfalldokumentation!$W217)</f>
        <v>keine Verwendung möglich</v>
      </c>
      <c r="I217" s="114">
        <f t="shared" si="22"/>
        <v>35</v>
      </c>
      <c r="J217" s="103" t="str">
        <f t="shared" si="23"/>
        <v>Produkte</v>
      </c>
      <c r="K217" s="103" t="str">
        <f t="shared" si="24"/>
        <v>BUs</v>
      </c>
      <c r="L217" s="103" t="str">
        <f t="shared" si="25"/>
        <v>Symptome</v>
      </c>
      <c r="M217" s="114" t="str">
        <f>IFERROR(VLOOKUP(Abfalldokumentation!$O217,Kennzahlen!S:U,3,FALSE)*Abfalldokumentation!$B217,"0")</f>
        <v>0</v>
      </c>
      <c r="N217" s="103" t="str">
        <f>IF(ISBLANK(Q217),VLOOKUP(Abfalldokumentation!$O217,'Linien - BU'!R:S,2,FALSE),Q217)</f>
        <v>RWV</v>
      </c>
      <c r="O217" s="67" t="str">
        <f t="shared" si="26"/>
        <v>RW Natrium</v>
      </c>
      <c r="P217" s="67">
        <f t="shared" si="27"/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AA217" s="2"/>
      <c r="AB217" s="2"/>
      <c r="AC217" s="2"/>
    </row>
    <row r="218" spans="1:29" ht="30" customHeight="1" x14ac:dyDescent="0.25">
      <c r="A218" s="104" t="str">
        <f>VLOOKUP(N218,'Linien - BU'!A:B,2,FALSE)</f>
        <v>BU1</v>
      </c>
      <c r="B218" s="115">
        <f t="shared" si="21"/>
        <v>47</v>
      </c>
      <c r="C218" s="96">
        <f>Abfalldokumentation!$U218</f>
        <v>44442</v>
      </c>
      <c r="D218" s="90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105" t="str">
        <f>IFERROR(VLOOKUP(Abfalldokumentation!$O218,Artikel!A:C,3,FALSE),Abfalldokumentation!$O218)</f>
        <v>RIE Bio Gouda Mittelalt</v>
      </c>
      <c r="F218" s="105" t="str">
        <f>VLOOKUP(T218,'Liste Gründe'!A:D,2,FALSE)</f>
        <v>Rest</v>
      </c>
      <c r="G218" s="105" t="str">
        <f>IF(ISBLANK(V218),VLOOKUP(Abfalldokumentation!$P218,'Liste Gründe'!A:D,3,FALSE),V218)</f>
        <v>geschälte Rinde</v>
      </c>
      <c r="H218" s="105" t="str">
        <f>IF(ISBLANK(Abfalldokumentation!$W218),"-",Abfalldokumentation!$W218)</f>
        <v>keine Verwendung möglich</v>
      </c>
      <c r="I218" s="115">
        <f t="shared" si="22"/>
        <v>35</v>
      </c>
      <c r="J218" s="105" t="str">
        <f t="shared" si="23"/>
        <v>Produkte</v>
      </c>
      <c r="K218" s="105" t="str">
        <f t="shared" si="24"/>
        <v>BUs</v>
      </c>
      <c r="L218" s="105" t="str">
        <f t="shared" si="25"/>
        <v>Symptome</v>
      </c>
      <c r="M218" s="115">
        <f>IFERROR(VLOOKUP(Abfalldokumentation!$O218,Kennzahlen!S:U,3,FALSE)*Abfalldokumentation!$B218,"0")</f>
        <v>349.87270000000001</v>
      </c>
      <c r="N218" s="105" t="str">
        <f>IF(ISBLANK(Q218),VLOOKUP(Abfalldokumentation!$O218,'Linien - BU'!R:S,2,FALSE),Q218)</f>
        <v>RWV</v>
      </c>
      <c r="O218" s="67">
        <f t="shared" si="26"/>
        <v>23500062</v>
      </c>
      <c r="P218" s="67">
        <f t="shared" si="27"/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AA218" s="2"/>
      <c r="AB218" s="2"/>
      <c r="AC218" s="2"/>
    </row>
    <row r="219" spans="1:29" ht="30" customHeight="1" x14ac:dyDescent="0.25">
      <c r="A219" s="102" t="str">
        <f>VLOOKUP(N219,'Linien - BU'!A:B,2,FALSE)</f>
        <v>BU1</v>
      </c>
      <c r="B219" s="114">
        <f t="shared" si="21"/>
        <v>31</v>
      </c>
      <c r="C219" s="95">
        <f>Abfalldokumentation!$U219</f>
        <v>44442</v>
      </c>
      <c r="D219" s="90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103" t="str">
        <f>IFERROR(VLOOKUP(Abfalldokumentation!$O219,Artikel!A:C,3,FALSE),Abfalldokumentation!$O219)</f>
        <v>ABS BERGK BERGLANDMILCH</v>
      </c>
      <c r="F219" s="103" t="str">
        <f>VLOOKUP(T219,'Liste Gründe'!A:D,2,FALSE)</f>
        <v>Schimmel</v>
      </c>
      <c r="G219" s="103" t="str">
        <f>IF(ISBLANK(V219),VLOOKUP(Abfalldokumentation!$P219,'Liste Gründe'!A:D,3,FALSE),V219)</f>
        <v>keine Verarbeitung</v>
      </c>
      <c r="H219" s="103" t="str">
        <f>IF(ISBLANK(Abfalldokumentation!$W219),"-",Abfalldokumentation!$W219)</f>
        <v>stehen geblieben / übersehen</v>
      </c>
      <c r="I219" s="114">
        <f t="shared" si="22"/>
        <v>35</v>
      </c>
      <c r="J219" s="103" t="str">
        <f t="shared" si="23"/>
        <v>Produkte</v>
      </c>
      <c r="K219" s="103" t="str">
        <f t="shared" si="24"/>
        <v>BUs</v>
      </c>
      <c r="L219" s="103" t="str">
        <f t="shared" si="25"/>
        <v>Symptome</v>
      </c>
      <c r="M219" s="114" t="str">
        <f>IFERROR(VLOOKUP(Abfalldokumentation!$O219,Kennzahlen!S:U,3,FALSE)*Abfalldokumentation!$B219,"0")</f>
        <v>0</v>
      </c>
      <c r="N219" s="103" t="str">
        <f>IF(ISBLANK(Q219),VLOOKUP(Abfalldokumentation!$O219,'Linien - BU'!R:S,2,FALSE),Q219)</f>
        <v>Schmelze</v>
      </c>
      <c r="O219" s="67">
        <f t="shared" si="26"/>
        <v>29500967</v>
      </c>
      <c r="P219" s="67">
        <f t="shared" si="27"/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AA219" s="2"/>
      <c r="AB219" s="2"/>
      <c r="AC219" s="2"/>
    </row>
    <row r="220" spans="1:29" ht="30" customHeight="1" x14ac:dyDescent="0.25">
      <c r="A220" s="104" t="str">
        <f>VLOOKUP(N220,'Linien - BU'!A:B,2,FALSE)</f>
        <v>BU3</v>
      </c>
      <c r="B220" s="115">
        <f t="shared" si="21"/>
        <v>145</v>
      </c>
      <c r="C220" s="96">
        <f>Abfalldokumentation!$U220</f>
        <v>44442</v>
      </c>
      <c r="D220" s="90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105" t="str">
        <f>IFERROR(VLOOKUP(Abfalldokumentation!$O220,Artikel!A:C,3,FALSE),Abfalldokumentation!$O220)</f>
        <v>ABS CHED-PF-KRÄUK gemis</v>
      </c>
      <c r="F220" s="105" t="str">
        <f>VLOOKUP(T220,'Liste Gründe'!A:D,2,FALSE)</f>
        <v>Linienbezogen</v>
      </c>
      <c r="G220" s="105" t="str">
        <f>IF(ISBLANK(V220),VLOOKUP(Abfalldokumentation!$P220,'Liste Gründe'!A:D,3,FALSE),V220)</f>
        <v>gemischtes Produkt</v>
      </c>
      <c r="H220" s="105" t="str">
        <f>IF(ISBLANK(Abfalldokumentation!$W220),"-",Abfalldokumentation!$W220)</f>
        <v>-</v>
      </c>
      <c r="I220" s="115">
        <f t="shared" si="22"/>
        <v>35</v>
      </c>
      <c r="J220" s="105" t="str">
        <f t="shared" si="23"/>
        <v>Produkte</v>
      </c>
      <c r="K220" s="105" t="str">
        <f t="shared" si="24"/>
        <v>BUs</v>
      </c>
      <c r="L220" s="105" t="str">
        <f t="shared" si="25"/>
        <v>Symptome</v>
      </c>
      <c r="M220" s="115">
        <f>IFERROR(VLOOKUP(Abfalldokumentation!$O220,Kennzahlen!S:U,3,FALSE)*Abfalldokumentation!$B220,"0")</f>
        <v>145</v>
      </c>
      <c r="N220" s="105" t="str">
        <f>IF(ISBLANK(Q220),VLOOKUP(Abfalldokumentation!$O220,'Linien - BU'!R:S,2,FALSE),Q220)</f>
        <v>L33</v>
      </c>
      <c r="O220" s="67">
        <f t="shared" si="26"/>
        <v>29501003</v>
      </c>
      <c r="P220" s="67">
        <f t="shared" si="27"/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AA220" s="2"/>
      <c r="AB220" s="2"/>
      <c r="AC220" s="2"/>
    </row>
    <row r="221" spans="1:29" ht="30" customHeight="1" x14ac:dyDescent="0.25">
      <c r="A221" s="102" t="str">
        <f>VLOOKUP(N221,'Linien - BU'!A:B,2,FALSE)</f>
        <v>BU3</v>
      </c>
      <c r="B221" s="114">
        <f t="shared" si="21"/>
        <v>30</v>
      </c>
      <c r="C221" s="95">
        <f>Abfalldokumentation!$U221</f>
        <v>44442</v>
      </c>
      <c r="D221" s="90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103" t="str">
        <f>IFERROR(VLOOKUP(Abfalldokumentation!$O221,Artikel!A:C,3,FALSE),Abfalldokumentation!$O221)</f>
        <v>ABS CHED-ROT MIT ß-CARO</v>
      </c>
      <c r="F221" s="103" t="str">
        <f>VLOOKUP(T221,'Liste Gründe'!A:D,2,FALSE)</f>
        <v>Rest</v>
      </c>
      <c r="G221" s="103" t="str">
        <f>IF(ISBLANK(V221),VLOOKUP(Abfalldokumentation!$P221,'Liste Gründe'!A:D,3,FALSE),V221)</f>
        <v>Fremdkörper</v>
      </c>
      <c r="H221" s="103" t="str">
        <f>IF(ISBLANK(Abfalldokumentation!$W221),"-",Abfalldokumentation!$W221)</f>
        <v>Schmutz</v>
      </c>
      <c r="I221" s="114">
        <f t="shared" si="22"/>
        <v>35</v>
      </c>
      <c r="J221" s="103" t="str">
        <f t="shared" si="23"/>
        <v>Produkte</v>
      </c>
      <c r="K221" s="103" t="str">
        <f t="shared" si="24"/>
        <v>BUs</v>
      </c>
      <c r="L221" s="103" t="str">
        <f t="shared" si="25"/>
        <v>Symptome</v>
      </c>
      <c r="M221" s="114">
        <f>IFERROR(VLOOKUP(Abfalldokumentation!$O221,Kennzahlen!S:U,3,FALSE)*Abfalldokumentation!$B221,"0")</f>
        <v>30</v>
      </c>
      <c r="N221" s="103" t="str">
        <f>IF(ISBLANK(Q221),VLOOKUP(Abfalldokumentation!$O221,'Linien - BU'!R:S,2,FALSE),Q221)</f>
        <v>L33</v>
      </c>
      <c r="O221" s="67">
        <f t="shared" si="26"/>
        <v>29501032</v>
      </c>
      <c r="P221" s="67">
        <f t="shared" si="27"/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AA221" s="2"/>
      <c r="AB221" s="2"/>
      <c r="AC221" s="2"/>
    </row>
    <row r="222" spans="1:29" ht="30" customHeight="1" x14ac:dyDescent="0.25">
      <c r="A222" s="104" t="str">
        <f>VLOOKUP(N222,'Linien - BU'!A:B,2,FALSE)</f>
        <v>BU1</v>
      </c>
      <c r="B222" s="115">
        <f t="shared" si="21"/>
        <v>25</v>
      </c>
      <c r="C222" s="96">
        <f>Abfalldokumentation!$U222</f>
        <v>44442</v>
      </c>
      <c r="D222" s="90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105" t="str">
        <f>IFERROR(VLOOKUP(Abfalldokumentation!$O222,Artikel!A:C,3,FALSE),Abfalldokumentation!$O222)</f>
        <v>VOS UGRW SCHI-NATRIUMAR</v>
      </c>
      <c r="F222" s="105" t="str">
        <f>VLOOKUP(T222,'Liste Gründe'!A:D,2,FALSE)</f>
        <v>Schimmel</v>
      </c>
      <c r="G222" s="105" t="str">
        <f>IF(ISBLANK(V222),VLOOKUP(Abfalldokumentation!$P222,'Liste Gründe'!A:D,3,FALSE),V222)</f>
        <v>keine Verarbeitung</v>
      </c>
      <c r="H222" s="105" t="str">
        <f>IF(ISBLANK(Abfalldokumentation!$W222),"-",Abfalldokumentation!$W222)</f>
        <v>Aufgrund Konsistenz nicht genommen. Zu wenig VOS verarbeitet. Vom Warmen ins Kalte -&gt; Schimmel</v>
      </c>
      <c r="I222" s="115">
        <f t="shared" si="22"/>
        <v>35</v>
      </c>
      <c r="J222" s="105" t="str">
        <f t="shared" si="23"/>
        <v>Produkte</v>
      </c>
      <c r="K222" s="105" t="str">
        <f t="shared" si="24"/>
        <v>BUs</v>
      </c>
      <c r="L222" s="105" t="str">
        <f t="shared" si="25"/>
        <v>Symptome</v>
      </c>
      <c r="M222" s="115">
        <f>IFERROR(VLOOKUP(Abfalldokumentation!$O222,Kennzahlen!S:U,3,FALSE)*Abfalldokumentation!$B222,"0")</f>
        <v>12.5</v>
      </c>
      <c r="N222" s="105" t="str">
        <f>IF(ISBLANK(Q222),VLOOKUP(Abfalldokumentation!$O222,'Linien - BU'!R:S,2,FALSE),Q222)</f>
        <v>Schmelze</v>
      </c>
      <c r="O222" s="67">
        <f t="shared" si="26"/>
        <v>29501056</v>
      </c>
      <c r="P222" s="67">
        <f t="shared" si="27"/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AA222" s="2"/>
      <c r="AB222" s="2"/>
      <c r="AC222" s="2"/>
    </row>
    <row r="223" spans="1:29" ht="30" customHeight="1" x14ac:dyDescent="0.25">
      <c r="A223" s="102" t="str">
        <f>VLOOKUP(N223,'Linien - BU'!A:B,2,FALSE)</f>
        <v>Verkauf</v>
      </c>
      <c r="B223" s="114">
        <f t="shared" si="21"/>
        <v>20</v>
      </c>
      <c r="C223" s="95">
        <f>Abfalldokumentation!$U223</f>
        <v>44442</v>
      </c>
      <c r="D223" s="90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103" t="str">
        <f>IFERROR(VLOOKUP(Abfalldokumentation!$O223,Artikel!A:C,3,FALSE),Abfalldokumentation!$O223)</f>
        <v>VOS RW-CHILI-ZIPFEL</v>
      </c>
      <c r="F223" s="103" t="str">
        <f>VLOOKUP(T223,'Liste Gründe'!A:D,2,FALSE)</f>
        <v>Schimmel</v>
      </c>
      <c r="G223" s="103" t="str">
        <f>IF(ISBLANK(V223),VLOOKUP(Abfalldokumentation!$P223,'Liste Gründe'!A:D,3,FALSE),V223)</f>
        <v>keinen Abnehmer/kein Schälpersonal</v>
      </c>
      <c r="H223" s="103" t="str">
        <f>IF(ISBLANK(Abfalldokumentation!$W223),"-",Abfalldokumentation!$W223)</f>
        <v>keinen Abnehmer/Schälen</v>
      </c>
      <c r="I223" s="114">
        <f t="shared" si="22"/>
        <v>35</v>
      </c>
      <c r="J223" s="103" t="str">
        <f t="shared" si="23"/>
        <v>Produkte</v>
      </c>
      <c r="K223" s="103" t="str">
        <f t="shared" si="24"/>
        <v>BUs</v>
      </c>
      <c r="L223" s="103" t="str">
        <f t="shared" si="25"/>
        <v>Symptome</v>
      </c>
      <c r="M223" s="114">
        <f>IFERROR(VLOOKUP(Abfalldokumentation!$O223,Kennzahlen!S:U,3,FALSE)*Abfalldokumentation!$B223,"0")</f>
        <v>10</v>
      </c>
      <c r="N223" s="103" t="str">
        <f>IF(ISBLANK(Q223),VLOOKUP(Abfalldokumentation!$O223,'Linien - BU'!R:S,2,FALSE),Q223)</f>
        <v>Verkauf</v>
      </c>
      <c r="O223" s="67">
        <f t="shared" si="26"/>
        <v>29501072</v>
      </c>
      <c r="P223" s="6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AA223" s="2"/>
      <c r="AB223" s="2"/>
      <c r="AC223" s="2"/>
    </row>
    <row r="224" spans="1:29" ht="30" customHeight="1" x14ac:dyDescent="0.25">
      <c r="A224" s="104" t="str">
        <f>VLOOKUP(N224,'Linien - BU'!A:B,2,FALSE)</f>
        <v>Verkauf</v>
      </c>
      <c r="B224" s="115">
        <f t="shared" si="21"/>
        <v>3</v>
      </c>
      <c r="C224" s="96">
        <f>Abfalldokumentation!$U224</f>
        <v>44442</v>
      </c>
      <c r="D224" s="90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105" t="str">
        <f>IFERROR(VLOOKUP(Abfalldokumentation!$O224,Artikel!A:C,3,FALSE),Abfalldokumentation!$O224)</f>
        <v>VOS RW-CHILI-ENDSTÜCK</v>
      </c>
      <c r="F224" s="105" t="str">
        <f>VLOOKUP(T224,'Liste Gründe'!A:D,2,FALSE)</f>
        <v>Schimmel</v>
      </c>
      <c r="G224" s="105" t="str">
        <f>IF(ISBLANK(V224),VLOOKUP(Abfalldokumentation!$P224,'Liste Gründe'!A:D,3,FALSE),V224)</f>
        <v>keinen Abnehmer/kein Schälpersonal</v>
      </c>
      <c r="H224" s="105" t="str">
        <f>IF(ISBLANK(Abfalldokumentation!$W224),"-",Abfalldokumentation!$W224)</f>
        <v>keinen Abnehmer/Schälen</v>
      </c>
      <c r="I224" s="115">
        <f t="shared" si="22"/>
        <v>35</v>
      </c>
      <c r="J224" s="105" t="str">
        <f t="shared" si="23"/>
        <v>Produkte</v>
      </c>
      <c r="K224" s="105" t="str">
        <f t="shared" si="24"/>
        <v>BUs</v>
      </c>
      <c r="L224" s="105" t="str">
        <f t="shared" si="25"/>
        <v>Symptome</v>
      </c>
      <c r="M224" s="115">
        <f>IFERROR(VLOOKUP(Abfalldokumentation!$O224,Kennzahlen!S:U,3,FALSE)*Abfalldokumentation!$B224,"0")</f>
        <v>1.5</v>
      </c>
      <c r="N224" s="105" t="str">
        <f>IF(ISBLANK(Q224),VLOOKUP(Abfalldokumentation!$O224,'Linien - BU'!R:S,2,FALSE),Q224)</f>
        <v>Verkauf</v>
      </c>
      <c r="O224" s="67">
        <f t="shared" si="26"/>
        <v>29501075</v>
      </c>
      <c r="P224" s="6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AA224" s="2"/>
      <c r="AB224" s="2"/>
      <c r="AC224" s="2"/>
    </row>
    <row r="225" spans="1:29" ht="30" customHeight="1" x14ac:dyDescent="0.25">
      <c r="A225" s="102" t="str">
        <f>VLOOKUP(N225,'Linien - BU'!A:B,2,FALSE)</f>
        <v>Verkauf</v>
      </c>
      <c r="B225" s="114">
        <f t="shared" si="21"/>
        <v>24</v>
      </c>
      <c r="C225" s="95">
        <f>Abfalldokumentation!$U225</f>
        <v>44442</v>
      </c>
      <c r="D225" s="90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103" t="str">
        <f>IFERROR(VLOOKUP(Abfalldokumentation!$O225,Artikel!A:C,3,FALSE),Abfalldokumentation!$O225)</f>
        <v>VOS RW-NATUR-EXTRA ZIPF</v>
      </c>
      <c r="F225" s="103" t="str">
        <f>VLOOKUP(T225,'Liste Gründe'!A:D,2,FALSE)</f>
        <v>Schimmel</v>
      </c>
      <c r="G225" s="103" t="str">
        <f>IF(ISBLANK(V225),VLOOKUP(Abfalldokumentation!$P225,'Liste Gründe'!A:D,3,FALSE),V225)</f>
        <v>keinen Abnehmer/kein Schälpersonal</v>
      </c>
      <c r="H225" s="103" t="str">
        <f>IF(ISBLANK(Abfalldokumentation!$W225),"-",Abfalldokumentation!$W225)</f>
        <v>keinen Abnehmer/Schälen</v>
      </c>
      <c r="I225" s="114">
        <f t="shared" si="22"/>
        <v>35</v>
      </c>
      <c r="J225" s="103" t="str">
        <f t="shared" si="23"/>
        <v>Produkte</v>
      </c>
      <c r="K225" s="103" t="str">
        <f t="shared" si="24"/>
        <v>BUs</v>
      </c>
      <c r="L225" s="103" t="str">
        <f t="shared" si="25"/>
        <v>Symptome</v>
      </c>
      <c r="M225" s="114">
        <f>IFERROR(VLOOKUP(Abfalldokumentation!$O225,Kennzahlen!S:U,3,FALSE)*Abfalldokumentation!$B225,"0")</f>
        <v>12</v>
      </c>
      <c r="N225" s="103" t="str">
        <f>IF(ISBLANK(Q225),VLOOKUP(Abfalldokumentation!$O225,'Linien - BU'!R:S,2,FALSE),Q225)</f>
        <v>Verkauf</v>
      </c>
      <c r="O225" s="67">
        <f t="shared" si="26"/>
        <v>29501082</v>
      </c>
      <c r="P225" s="6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AA225" s="2"/>
      <c r="AB225" s="2"/>
      <c r="AC225" s="2"/>
    </row>
    <row r="226" spans="1:29" ht="30" customHeight="1" x14ac:dyDescent="0.25">
      <c r="A226" s="104" t="str">
        <f>VLOOKUP(N226,'Linien - BU'!A:B,2,FALSE)</f>
        <v>BU1</v>
      </c>
      <c r="B226" s="115">
        <f t="shared" si="21"/>
        <v>145.6</v>
      </c>
      <c r="C226" s="96">
        <f>Abfalldokumentation!$U226</f>
        <v>44442</v>
      </c>
      <c r="D226" s="90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105" t="str">
        <f>IFERROR(VLOOKUP(Abfalldokumentation!$O226,Artikel!A:C,3,FALSE),Abfalldokumentation!$O226)</f>
        <v>RW BERGK 9,1KG</v>
      </c>
      <c r="F226" s="105" t="str">
        <f>VLOOKUP(T226,'Liste Gründe'!A:D,2,FALSE)</f>
        <v>Schimmel</v>
      </c>
      <c r="G226" s="105" t="str">
        <f>IF(ISBLANK(V226),VLOOKUP(Abfalldokumentation!$P226,'Liste Gründe'!A:D,3,FALSE),V226)</f>
        <v>Verformung</v>
      </c>
      <c r="H226" s="105" t="str">
        <f>IF(ISBLANK(Abfalldokumentation!$W226),"-",Abfalldokumentation!$W226)</f>
        <v>Verformung</v>
      </c>
      <c r="I226" s="115">
        <f t="shared" si="22"/>
        <v>35</v>
      </c>
      <c r="J226" s="105" t="str">
        <f t="shared" si="23"/>
        <v>Produkte</v>
      </c>
      <c r="K226" s="105" t="str">
        <f t="shared" si="24"/>
        <v>BUs</v>
      </c>
      <c r="L226" s="105" t="str">
        <f t="shared" si="25"/>
        <v>Symptome</v>
      </c>
      <c r="M226" s="115">
        <f>IFERROR(VLOOKUP(Abfalldokumentation!$O226,Kennzahlen!S:U,3,FALSE)*Abfalldokumentation!$B226,"0")</f>
        <v>2676.18624</v>
      </c>
      <c r="N226" s="105" t="str">
        <f>IF(ISBLANK(Q226),VLOOKUP(Abfalldokumentation!$O226,'Linien - BU'!R:S,2,FALSE),Q226)</f>
        <v>Abfüllung</v>
      </c>
      <c r="O226" s="67">
        <f t="shared" si="26"/>
        <v>32000059</v>
      </c>
      <c r="P226" s="67">
        <f t="shared" si="27"/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AA226" s="2"/>
      <c r="AB226" s="2"/>
      <c r="AC226" s="2"/>
    </row>
    <row r="227" spans="1:29" ht="30" customHeight="1" x14ac:dyDescent="0.25">
      <c r="A227" s="102" t="str">
        <f>VLOOKUP(N227,'Linien - BU'!A:B,2,FALSE)</f>
        <v>BU1</v>
      </c>
      <c r="B227" s="114">
        <f t="shared" si="21"/>
        <v>27.6</v>
      </c>
      <c r="C227" s="95">
        <f>Abfalldokumentation!$U227</f>
        <v>44442</v>
      </c>
      <c r="D227" s="90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103" t="str">
        <f>IFERROR(VLOOKUP(Abfalldokumentation!$O227,Artikel!A:C,3,FALSE),Abfalldokumentation!$O227)</f>
        <v>GRW SCHI-NAT 7,2GK NEUE</v>
      </c>
      <c r="F227" s="103" t="str">
        <f>VLOOKUP(T227,'Liste Gründe'!A:D,2,FALSE)</f>
        <v>Linienbezogen</v>
      </c>
      <c r="G227" s="103" t="str">
        <f>IF(ISBLANK(V227),VLOOKUP(Abfalldokumentation!$P227,'Liste Gründe'!A:D,3,FALSE),V227)</f>
        <v>Maschinenabfall</v>
      </c>
      <c r="H227" s="103" t="str">
        <f>IF(ISBLANK(Abfalldokumentation!$W227),"-",Abfalldokumentation!$W227)</f>
        <v>-</v>
      </c>
      <c r="I227" s="114">
        <f t="shared" si="22"/>
        <v>35</v>
      </c>
      <c r="J227" s="103" t="str">
        <f t="shared" si="23"/>
        <v>Produkte</v>
      </c>
      <c r="K227" s="103" t="str">
        <f t="shared" si="24"/>
        <v>BUs</v>
      </c>
      <c r="L227" s="103" t="str">
        <f t="shared" si="25"/>
        <v>Symptome</v>
      </c>
      <c r="M227" s="114" t="str">
        <f>IFERROR(VLOOKUP(Abfalldokumentation!$O227,Kennzahlen!S:U,3,FALSE)*Abfalldokumentation!$B227,"0")</f>
        <v>0</v>
      </c>
      <c r="N227" s="103" t="str">
        <f>IF(ISBLANK(Q227),VLOOKUP(Abfalldokumentation!$O227,'Linien - BU'!R:S,2,FALSE),Q227)</f>
        <v>Abfüllung</v>
      </c>
      <c r="O227" s="67">
        <f t="shared" si="26"/>
        <v>32000106</v>
      </c>
      <c r="P227" s="67">
        <f t="shared" si="27"/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AA227" s="2"/>
      <c r="AB227" s="2"/>
      <c r="AC227" s="2"/>
    </row>
    <row r="228" spans="1:29" ht="30" customHeight="1" x14ac:dyDescent="0.25">
      <c r="A228" s="104" t="str">
        <f>VLOOKUP(N228,'Linien - BU'!A:B,2,FALSE)</f>
        <v>Verkauf</v>
      </c>
      <c r="B228" s="115">
        <f t="shared" si="21"/>
        <v>340</v>
      </c>
      <c r="C228" s="96">
        <f>Abfalldokumentation!$U228</f>
        <v>44442</v>
      </c>
      <c r="D228" s="90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105" t="str">
        <f>IFERROR(VLOOKUP(Abfalldokumentation!$O228,Artikel!A:C,3,FALSE),Abfalldokumentation!$O228)</f>
        <v>RW BLAUSCH 8,1KG SOPO E</v>
      </c>
      <c r="F228" s="105" t="str">
        <f>VLOOKUP(T228,'Liste Gründe'!A:D,2,FALSE)</f>
        <v>Schimmel</v>
      </c>
      <c r="G228" s="105" t="str">
        <f>IF(ISBLANK(V228),VLOOKUP(Abfalldokumentation!$P228,'Liste Gründe'!A:D,3,FALSE),V228)</f>
        <v>keinen Abnehmer/kein Schälpersonal</v>
      </c>
      <c r="H228" s="105" t="str">
        <f>IF(ISBLANK(Abfalldokumentation!$W228),"-",Abfalldokumentation!$W228)</f>
        <v>keinen Abnehmer/Schälen</v>
      </c>
      <c r="I228" s="115">
        <f t="shared" si="22"/>
        <v>35</v>
      </c>
      <c r="J228" s="105" t="str">
        <f t="shared" si="23"/>
        <v>Produkte</v>
      </c>
      <c r="K228" s="105" t="str">
        <f t="shared" si="24"/>
        <v>BUs</v>
      </c>
      <c r="L228" s="105" t="str">
        <f t="shared" si="25"/>
        <v>Symptome</v>
      </c>
      <c r="M228" s="115">
        <f>IFERROR(VLOOKUP(Abfalldokumentation!$O228,Kennzahlen!S:U,3,FALSE)*Abfalldokumentation!$B228,"0")</f>
        <v>3622.6659999999997</v>
      </c>
      <c r="N228" s="105" t="str">
        <f>IF(ISBLANK(Q228),VLOOKUP(Abfalldokumentation!$O228,'Linien - BU'!R:S,2,FALSE),Q228)</f>
        <v>Verkauf</v>
      </c>
      <c r="O228" s="67">
        <f t="shared" si="26"/>
        <v>32100108</v>
      </c>
      <c r="P228" s="6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AA228" s="2"/>
      <c r="AB228" s="2"/>
      <c r="AC228" s="2"/>
    </row>
    <row r="229" spans="1:29" ht="30" customHeight="1" x14ac:dyDescent="0.25">
      <c r="A229" s="102" t="str">
        <f>VLOOKUP(N229,'Linien - BU'!A:B,2,FALSE)</f>
        <v>BU2</v>
      </c>
      <c r="B229" s="114">
        <f t="shared" si="21"/>
        <v>75</v>
      </c>
      <c r="C229" s="95">
        <f>Abfalldokumentation!$U229</f>
        <v>44442</v>
      </c>
      <c r="D229" s="90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103" t="str">
        <f>IFERROR(VLOOKUP(Abfalldokumentation!$O229,Artikel!A:C,3,FALSE),Abfalldokumentation!$O229)</f>
        <v>Blöcke</v>
      </c>
      <c r="F229" s="103" t="str">
        <f>VLOOKUP(T229,'Liste Gründe'!A:D,2,FALSE)</f>
        <v>Schimmel</v>
      </c>
      <c r="G229" s="103" t="str">
        <f>IF(ISBLANK(V229),VLOOKUP(Abfalldokumentation!$P229,'Liste Gründe'!A:D,3,FALSE),V229)</f>
        <v>Luftzieher/Folienriss durch Transport</v>
      </c>
      <c r="H229" s="103" t="str">
        <f>IF(ISBLANK(Abfalldokumentation!$W229),"-",Abfalldokumentation!$W229)</f>
        <v>Luftzieher/Folienriss durch Transport</v>
      </c>
      <c r="I229" s="114">
        <f t="shared" si="22"/>
        <v>35</v>
      </c>
      <c r="J229" s="103" t="str">
        <f t="shared" si="23"/>
        <v>Produkte</v>
      </c>
      <c r="K229" s="103" t="str">
        <f t="shared" si="24"/>
        <v>BUs</v>
      </c>
      <c r="L229" s="103" t="str">
        <f t="shared" si="25"/>
        <v>Symptome</v>
      </c>
      <c r="M229" s="114" t="str">
        <f>IFERROR(VLOOKUP(Abfalldokumentation!$O229,Kennzahlen!S:U,3,FALSE)*Abfalldokumentation!$B229,"0")</f>
        <v>0</v>
      </c>
      <c r="N229" s="103" t="str">
        <f>IF(ISBLANK(Q229),VLOOKUP(Abfalldokumentation!$O229,'Linien - BU'!R:S,2,FALSE),Q229)</f>
        <v>BU2</v>
      </c>
      <c r="O229" s="67" t="str">
        <f t="shared" si="26"/>
        <v>Blöcke</v>
      </c>
      <c r="P229" s="67">
        <f t="shared" si="27"/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AA229" s="2"/>
      <c r="AB229" s="2"/>
      <c r="AC229" s="2"/>
    </row>
    <row r="230" spans="1:29" ht="30" customHeight="1" x14ac:dyDescent="0.25">
      <c r="A230" s="104" t="str">
        <f>VLOOKUP(N230,'Linien - BU'!A:B,2,FALSE)</f>
        <v>BU2</v>
      </c>
      <c r="B230" s="115">
        <f t="shared" si="21"/>
        <v>90</v>
      </c>
      <c r="C230" s="96">
        <f>Abfalldokumentation!$U230</f>
        <v>44442</v>
      </c>
      <c r="D230" s="90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105" t="str">
        <f>IFERROR(VLOOKUP(Abfalldokumentation!$O230,Artikel!A:C,3,FALSE),Abfalldokumentation!$O230)</f>
        <v>Blöcke</v>
      </c>
      <c r="F230" s="105" t="str">
        <f>VLOOKUP(T230,'Liste Gründe'!A:D,2,FALSE)</f>
        <v>Schimmel</v>
      </c>
      <c r="G230" s="105" t="str">
        <f>IF(ISBLANK(V230),VLOOKUP(Abfalldokumentation!$P230,'Liste Gründe'!A:D,3,FALSE),V230)</f>
        <v>Luftzieher/Folienriss durch Transport</v>
      </c>
      <c r="H230" s="105" t="str">
        <f>IF(ISBLANK(Abfalldokumentation!$W230),"-",Abfalldokumentation!$W230)</f>
        <v>Luftzieher/Folienriss durch Transport</v>
      </c>
      <c r="I230" s="115">
        <f t="shared" si="22"/>
        <v>35</v>
      </c>
      <c r="J230" s="105" t="str">
        <f t="shared" si="23"/>
        <v>Produkte</v>
      </c>
      <c r="K230" s="105" t="str">
        <f t="shared" si="24"/>
        <v>BUs</v>
      </c>
      <c r="L230" s="105" t="str">
        <f t="shared" si="25"/>
        <v>Symptome</v>
      </c>
      <c r="M230" s="115" t="str">
        <f>IFERROR(VLOOKUP(Abfalldokumentation!$O230,Kennzahlen!S:U,3,FALSE)*Abfalldokumentation!$B230,"0")</f>
        <v>0</v>
      </c>
      <c r="N230" s="105" t="str">
        <f>IF(ISBLANK(Q230),VLOOKUP(Abfalldokumentation!$O230,'Linien - BU'!R:S,2,FALSE),Q230)</f>
        <v>bu2</v>
      </c>
      <c r="O230" s="67" t="str">
        <f t="shared" si="26"/>
        <v>Blöcke</v>
      </c>
      <c r="P230" s="67">
        <f t="shared" si="27"/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AA230" s="2"/>
      <c r="AB230" s="2"/>
      <c r="AC230" s="2"/>
    </row>
    <row r="231" spans="1:29" ht="30" customHeight="1" x14ac:dyDescent="0.25">
      <c r="A231" s="102" t="str">
        <f>VLOOKUP(N231,'Linien - BU'!A:B,2,FALSE)</f>
        <v>BU4</v>
      </c>
      <c r="B231" s="114">
        <f t="shared" si="21"/>
        <v>23</v>
      </c>
      <c r="C231" s="95">
        <f>Abfalldokumentation!$U231</f>
        <v>44442</v>
      </c>
      <c r="D231" s="90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103" t="str">
        <f>IFERROR(VLOOKUP(Abfalldokumentation!$O231,Artikel!A:C,3,FALSE),Abfalldokumentation!$O231)</f>
        <v>Diverses</v>
      </c>
      <c r="F231" s="103" t="str">
        <f>VLOOKUP(T231,'Liste Gründe'!A:D,2,FALSE)</f>
        <v>Linienbezogen</v>
      </c>
      <c r="G231" s="103" t="str">
        <f>IF(ISBLANK(V231),VLOOKUP(Abfalldokumentation!$P231,'Liste Gründe'!A:D,3,FALSE),V231)</f>
        <v>Maschinenabfall</v>
      </c>
      <c r="H231" s="103" t="str">
        <f>IF(ISBLANK(Abfalldokumentation!$W231),"-",Abfalldokumentation!$W231)</f>
        <v>-</v>
      </c>
      <c r="I231" s="114">
        <f t="shared" si="22"/>
        <v>35</v>
      </c>
      <c r="J231" s="103" t="str">
        <f t="shared" si="23"/>
        <v>Produkte</v>
      </c>
      <c r="K231" s="103" t="str">
        <f t="shared" si="24"/>
        <v>BUs</v>
      </c>
      <c r="L231" s="103" t="str">
        <f t="shared" si="25"/>
        <v>Symptome</v>
      </c>
      <c r="M231" s="114" t="str">
        <f>IFERROR(VLOOKUP(Abfalldokumentation!$O231,Kennzahlen!S:U,3,FALSE)*Abfalldokumentation!$B231,"0")</f>
        <v>0</v>
      </c>
      <c r="N231" s="103" t="str">
        <f>IF(ISBLANK(Q231),VLOOKUP(Abfalldokumentation!$O231,'Linien - BU'!R:S,2,FALSE),Q231)</f>
        <v>Bu4</v>
      </c>
      <c r="O231" s="67" t="str">
        <f t="shared" si="26"/>
        <v>Diverses</v>
      </c>
      <c r="P231" s="67">
        <f t="shared" si="27"/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AA231" s="2"/>
      <c r="AB231" s="2"/>
      <c r="AC231" s="2"/>
    </row>
    <row r="232" spans="1:29" ht="30" customHeight="1" x14ac:dyDescent="0.25">
      <c r="A232" s="104" t="str">
        <f>VLOOKUP(N232,'Linien - BU'!A:B,2,FALSE)</f>
        <v>BU3</v>
      </c>
      <c r="B232" s="115">
        <f t="shared" si="21"/>
        <v>18</v>
      </c>
      <c r="C232" s="96">
        <f>Abfalldokumentation!$U232</f>
        <v>44442</v>
      </c>
      <c r="D232" s="90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105" t="str">
        <f>IFERROR(VLOOKUP(Abfalldokumentation!$O232,Artikel!A:C,3,FALSE),Abfalldokumentation!$O232)</f>
        <v>Diverses</v>
      </c>
      <c r="F232" s="105" t="str">
        <f>VLOOKUP(T232,'Liste Gründe'!A:D,2,FALSE)</f>
        <v>Linienbezogen</v>
      </c>
      <c r="G232" s="105" t="str">
        <f>IF(ISBLANK(V232),VLOOKUP(Abfalldokumentation!$P232,'Liste Gründe'!A:D,3,FALSE),V232)</f>
        <v>Maschinenabfall</v>
      </c>
      <c r="H232" s="105" t="str">
        <f>IF(ISBLANK(Abfalldokumentation!$W232),"-",Abfalldokumentation!$W232)</f>
        <v>-</v>
      </c>
      <c r="I232" s="115">
        <f t="shared" si="22"/>
        <v>35</v>
      </c>
      <c r="J232" s="105" t="str">
        <f t="shared" si="23"/>
        <v>Produkte</v>
      </c>
      <c r="K232" s="105" t="str">
        <f t="shared" si="24"/>
        <v>BUs</v>
      </c>
      <c r="L232" s="105" t="str">
        <f t="shared" si="25"/>
        <v>Symptome</v>
      </c>
      <c r="M232" s="115" t="str">
        <f>IFERROR(VLOOKUP(Abfalldokumentation!$O232,Kennzahlen!S:U,3,FALSE)*Abfalldokumentation!$B232,"0")</f>
        <v>0</v>
      </c>
      <c r="N232" s="105" t="str">
        <f>IF(ISBLANK(Q232),VLOOKUP(Abfalldokumentation!$O232,'Linien - BU'!R:S,2,FALSE),Q232)</f>
        <v>WVP</v>
      </c>
      <c r="O232" s="67" t="str">
        <f t="shared" si="26"/>
        <v>Diverses</v>
      </c>
      <c r="P232" s="67">
        <f t="shared" si="27"/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AA232" s="2"/>
      <c r="AB232" s="2"/>
      <c r="AC232" s="2"/>
    </row>
    <row r="233" spans="1:29" ht="30" customHeight="1" x14ac:dyDescent="0.25">
      <c r="A233" s="102" t="str">
        <f>VLOOKUP(N233,'Linien - BU'!A:B,2,FALSE)</f>
        <v>BU3</v>
      </c>
      <c r="B233" s="114">
        <f t="shared" si="21"/>
        <v>87.2</v>
      </c>
      <c r="C233" s="95">
        <f>Abfalldokumentation!$U233</f>
        <v>44442</v>
      </c>
      <c r="D233" s="90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103" t="str">
        <f>IFERROR(VLOOKUP(Abfalldokumentation!$O233,Artikel!A:C,3,FALSE),Abfalldokumentation!$O233)</f>
        <v>DIverses</v>
      </c>
      <c r="F233" s="103" t="str">
        <f>VLOOKUP(T233,'Liste Gründe'!A:D,2,FALSE)</f>
        <v>Linienbezogen</v>
      </c>
      <c r="G233" s="103" t="str">
        <f>IF(ISBLANK(V233),VLOOKUP(Abfalldokumentation!$P233,'Liste Gründe'!A:D,3,FALSE),V233)</f>
        <v>Maschinenabfall</v>
      </c>
      <c r="H233" s="103" t="str">
        <f>IF(ISBLANK(Abfalldokumentation!$W233),"-",Abfalldokumentation!$W233)</f>
        <v>-</v>
      </c>
      <c r="I233" s="114">
        <f t="shared" si="22"/>
        <v>35</v>
      </c>
      <c r="J233" s="103" t="str">
        <f t="shared" si="23"/>
        <v>Produkte</v>
      </c>
      <c r="K233" s="103" t="str">
        <f t="shared" si="24"/>
        <v>BUs</v>
      </c>
      <c r="L233" s="103" t="str">
        <f t="shared" si="25"/>
        <v>Symptome</v>
      </c>
      <c r="M233" s="114" t="str">
        <f>IFERROR(VLOOKUP(Abfalldokumentation!$O233,Kennzahlen!S:U,3,FALSE)*Abfalldokumentation!$B233,"0")</f>
        <v>0</v>
      </c>
      <c r="N233" s="103" t="str">
        <f>IF(ISBLANK(Q233),VLOOKUP(Abfalldokumentation!$O233,'Linien - BU'!R:S,2,FALSE),Q233)</f>
        <v>Bu3</v>
      </c>
      <c r="O233" s="67" t="str">
        <f t="shared" si="26"/>
        <v>DIverses</v>
      </c>
      <c r="P233" s="67">
        <f t="shared" si="27"/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AA233" s="2"/>
      <c r="AB233" s="2"/>
      <c r="AC233" s="2"/>
    </row>
    <row r="234" spans="1:29" ht="30" customHeight="1" x14ac:dyDescent="0.25">
      <c r="A234" s="104" t="str">
        <f>VLOOKUP(N234,'Linien - BU'!A:B,2,FALSE)</f>
        <v>BU2</v>
      </c>
      <c r="B234" s="115">
        <f t="shared" si="21"/>
        <v>39</v>
      </c>
      <c r="C234" s="96">
        <f>Abfalldokumentation!$U234</f>
        <v>44442</v>
      </c>
      <c r="D234" s="90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105" t="str">
        <f>IFERROR(VLOOKUP(Abfalldokumentation!$O234,Artikel!A:C,3,FALSE),Abfalldokumentation!$O234)</f>
        <v>Diverses</v>
      </c>
      <c r="F234" s="105" t="str">
        <f>VLOOKUP(T234,'Liste Gründe'!A:D,2,FALSE)</f>
        <v>Linienbezogen</v>
      </c>
      <c r="G234" s="105" t="str">
        <f>IF(ISBLANK(V234),VLOOKUP(Abfalldokumentation!$P234,'Liste Gründe'!A:D,3,FALSE),V234)</f>
        <v>Maschinenabfall</v>
      </c>
      <c r="H234" s="105" t="str">
        <f>IF(ISBLANK(Abfalldokumentation!$W234),"-",Abfalldokumentation!$W234)</f>
        <v>-</v>
      </c>
      <c r="I234" s="115">
        <f t="shared" si="22"/>
        <v>35</v>
      </c>
      <c r="J234" s="105" t="str">
        <f t="shared" si="23"/>
        <v>Produkte</v>
      </c>
      <c r="K234" s="105" t="str">
        <f t="shared" si="24"/>
        <v>BUs</v>
      </c>
      <c r="L234" s="105" t="str">
        <f t="shared" si="25"/>
        <v>Symptome</v>
      </c>
      <c r="M234" s="115" t="str">
        <f>IFERROR(VLOOKUP(Abfalldokumentation!$O234,Kennzahlen!S:U,3,FALSE)*Abfalldokumentation!$B234,"0")</f>
        <v>0</v>
      </c>
      <c r="N234" s="105" t="str">
        <f>IF(ISBLANK(Q234),VLOOKUP(Abfalldokumentation!$O234,'Linien - BU'!R:S,2,FALSE),Q234)</f>
        <v>BU2</v>
      </c>
      <c r="O234" s="67" t="str">
        <f t="shared" si="26"/>
        <v>Diverses</v>
      </c>
      <c r="P234" s="67">
        <f t="shared" si="27"/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AA234" s="2"/>
      <c r="AB234" s="2"/>
      <c r="AC234" s="2"/>
    </row>
    <row r="235" spans="1:29" ht="30" customHeight="1" x14ac:dyDescent="0.25">
      <c r="A235" s="102" t="str">
        <f>VLOOKUP(N235,'Linien - BU'!A:B,2,FALSE)</f>
        <v>BU2</v>
      </c>
      <c r="B235" s="114">
        <f t="shared" si="21"/>
        <v>65</v>
      </c>
      <c r="C235" s="95">
        <f>Abfalldokumentation!$U235</f>
        <v>44442</v>
      </c>
      <c r="D235" s="90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103" t="str">
        <f>IFERROR(VLOOKUP(Abfalldokumentation!$O235,Artikel!A:C,3,FALSE),Abfalldokumentation!$O235)</f>
        <v>Diverses</v>
      </c>
      <c r="F235" s="103" t="str">
        <f>VLOOKUP(T235,'Liste Gründe'!A:D,2,FALSE)</f>
        <v>Linienbezogen</v>
      </c>
      <c r="G235" s="103" t="str">
        <f>IF(ISBLANK(V235),VLOOKUP(Abfalldokumentation!$P235,'Liste Gründe'!A:D,3,FALSE),V235)</f>
        <v>Maschinenabfall</v>
      </c>
      <c r="H235" s="103" t="str">
        <f>IF(ISBLANK(Abfalldokumentation!$W235),"-",Abfalldokumentation!$W235)</f>
        <v>-</v>
      </c>
      <c r="I235" s="114">
        <f t="shared" si="22"/>
        <v>35</v>
      </c>
      <c r="J235" s="103" t="str">
        <f t="shared" si="23"/>
        <v>Produkte</v>
      </c>
      <c r="K235" s="103" t="str">
        <f t="shared" si="24"/>
        <v>BUs</v>
      </c>
      <c r="L235" s="103" t="str">
        <f t="shared" si="25"/>
        <v>Symptome</v>
      </c>
      <c r="M235" s="114" t="str">
        <f>IFERROR(VLOOKUP(Abfalldokumentation!$O235,Kennzahlen!S:U,3,FALSE)*Abfalldokumentation!$B235,"0")</f>
        <v>0</v>
      </c>
      <c r="N235" s="103" t="str">
        <f>IF(ISBLANK(Q235),VLOOKUP(Abfalldokumentation!$O235,'Linien - BU'!R:S,2,FALSE),Q235)</f>
        <v>BU2</v>
      </c>
      <c r="O235" s="67" t="str">
        <f t="shared" si="26"/>
        <v>Diverses</v>
      </c>
      <c r="P235" s="67">
        <f t="shared" si="27"/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AA235" s="2"/>
      <c r="AB235" s="2"/>
      <c r="AC235" s="2"/>
    </row>
    <row r="236" spans="1:29" ht="30" customHeight="1" x14ac:dyDescent="0.25">
      <c r="A236" s="104" t="str">
        <f>VLOOKUP(N236,'Linien - BU'!A:B,2,FALSE)</f>
        <v>BU1</v>
      </c>
      <c r="B236" s="115">
        <f t="shared" si="21"/>
        <v>326.8</v>
      </c>
      <c r="C236" s="96">
        <f>Abfalldokumentation!$U236</f>
        <v>44442</v>
      </c>
      <c r="D236" s="90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105" t="str">
        <f>IFERROR(VLOOKUP(Abfalldokumentation!$O236,Artikel!A:C,3,FALSE),Abfalldokumentation!$O236)</f>
        <v>Diverses aus Abfüllung</v>
      </c>
      <c r="F236" s="105" t="str">
        <f>VLOOKUP(T236,'Liste Gründe'!A:D,2,FALSE)</f>
        <v>Linienbezogen</v>
      </c>
      <c r="G236" s="105" t="str">
        <f>IF(ISBLANK(V236),VLOOKUP(Abfalldokumentation!$P236,'Liste Gründe'!A:D,3,FALSE),V236)</f>
        <v>Maschinenabfall</v>
      </c>
      <c r="H236" s="105" t="str">
        <f>IF(ISBLANK(Abfalldokumentation!$W236),"-",Abfalldokumentation!$W236)</f>
        <v>-</v>
      </c>
      <c r="I236" s="115">
        <f t="shared" si="22"/>
        <v>35</v>
      </c>
      <c r="J236" s="105" t="str">
        <f t="shared" si="23"/>
        <v>Produkte</v>
      </c>
      <c r="K236" s="105" t="str">
        <f t="shared" si="24"/>
        <v>BUs</v>
      </c>
      <c r="L236" s="105" t="str">
        <f t="shared" si="25"/>
        <v>Symptome</v>
      </c>
      <c r="M236" s="115" t="str">
        <f>IFERROR(VLOOKUP(Abfalldokumentation!$O236,Kennzahlen!S:U,3,FALSE)*Abfalldokumentation!$B236,"0")</f>
        <v>0</v>
      </c>
      <c r="N236" s="105" t="str">
        <f>IF(ISBLANK(Q236),VLOOKUP(Abfalldokumentation!$O236,'Linien - BU'!R:S,2,FALSE),Q236)</f>
        <v>Abfüllung</v>
      </c>
      <c r="O236" s="67" t="str">
        <f t="shared" si="26"/>
        <v>Diverses aus Abfüllung</v>
      </c>
      <c r="P236" s="67">
        <f t="shared" si="27"/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AA236" s="2"/>
      <c r="AB236" s="2"/>
      <c r="AC236" s="2"/>
    </row>
    <row r="237" spans="1:29" ht="30" customHeight="1" x14ac:dyDescent="0.25">
      <c r="A237" s="102" t="str">
        <f>VLOOKUP(N237,'Linien - BU'!A:B,2,FALSE)</f>
        <v>Rest</v>
      </c>
      <c r="B237" s="114">
        <f t="shared" si="21"/>
        <v>7.2</v>
      </c>
      <c r="C237" s="95">
        <f>Abfalldokumentation!$U237</f>
        <v>44442</v>
      </c>
      <c r="D237" s="90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103" t="str">
        <f>IFERROR(VLOOKUP(Abfalldokumentation!$O237,Artikel!A:C,3,FALSE),Abfalldokumentation!$O237)</f>
        <v>Diverses QM</v>
      </c>
      <c r="F237" s="103" t="str">
        <f>VLOOKUP(T237,'Liste Gründe'!A:D,2,FALSE)</f>
        <v>Qualitätssicherung</v>
      </c>
      <c r="G237" s="103" t="str">
        <f>IF(ISBLANK(V237),VLOOKUP(Abfalldokumentation!$P237,'Liste Gründe'!A:D,3,FALSE),V237)</f>
        <v>Sensorik</v>
      </c>
      <c r="H237" s="103" t="str">
        <f>IF(ISBLANK(Abfalldokumentation!$W237),"-",Abfalldokumentation!$W237)</f>
        <v>Sensorik</v>
      </c>
      <c r="I237" s="114">
        <f t="shared" si="22"/>
        <v>35</v>
      </c>
      <c r="J237" s="103" t="str">
        <f t="shared" si="23"/>
        <v>Produkte</v>
      </c>
      <c r="K237" s="103" t="str">
        <f t="shared" si="24"/>
        <v>BUs</v>
      </c>
      <c r="L237" s="103" t="str">
        <f t="shared" si="25"/>
        <v>Symptome</v>
      </c>
      <c r="M237" s="114" t="str">
        <f>IFERROR(VLOOKUP(Abfalldokumentation!$O237,Kennzahlen!S:U,3,FALSE)*Abfalldokumentation!$B237,"0")</f>
        <v>0</v>
      </c>
      <c r="N237" s="103" t="str">
        <f>IF(ISBLANK(Q237),VLOOKUP(Abfalldokumentation!$O237,'Linien - BU'!R:S,2,FALSE),Q237)</f>
        <v>QM</v>
      </c>
      <c r="O237" s="67" t="str">
        <f t="shared" si="26"/>
        <v>Diverses QM</v>
      </c>
      <c r="P237" s="67">
        <f t="shared" si="27"/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AA237" s="2"/>
      <c r="AB237" s="2"/>
      <c r="AC237" s="2"/>
    </row>
    <row r="238" spans="1:29" ht="30" customHeight="1" x14ac:dyDescent="0.25">
      <c r="A238" s="104" t="str">
        <f>VLOOKUP(N238,'Linien - BU'!A:B,2,FALSE)</f>
        <v>Rest</v>
      </c>
      <c r="B238" s="115">
        <f t="shared" si="21"/>
        <v>9</v>
      </c>
      <c r="C238" s="96">
        <f>Abfalldokumentation!$U238</f>
        <v>44442</v>
      </c>
      <c r="D238" s="90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105" t="str">
        <f>IFERROR(VLOOKUP(Abfalldokumentation!$O238,Artikel!A:C,3,FALSE),Abfalldokumentation!$O238)</f>
        <v>Diverses QM</v>
      </c>
      <c r="F238" s="105" t="str">
        <f>VLOOKUP(T238,'Liste Gründe'!A:D,2,FALSE)</f>
        <v>Qualitätssicherung</v>
      </c>
      <c r="G238" s="105" t="str">
        <f>IF(ISBLANK(V238),VLOOKUP(Abfalldokumentation!$P238,'Liste Gründe'!A:D,3,FALSE),V238)</f>
        <v>Sensorik</v>
      </c>
      <c r="H238" s="105" t="str">
        <f>IF(ISBLANK(Abfalldokumentation!$W238),"-",Abfalldokumentation!$W238)</f>
        <v>Sensorik</v>
      </c>
      <c r="I238" s="115">
        <f t="shared" si="22"/>
        <v>35</v>
      </c>
      <c r="J238" s="105" t="str">
        <f t="shared" si="23"/>
        <v>Produkte</v>
      </c>
      <c r="K238" s="105" t="str">
        <f t="shared" si="24"/>
        <v>BUs</v>
      </c>
      <c r="L238" s="105" t="str">
        <f t="shared" si="25"/>
        <v>Symptome</v>
      </c>
      <c r="M238" s="115" t="str">
        <f>IFERROR(VLOOKUP(Abfalldokumentation!$O238,Kennzahlen!S:U,3,FALSE)*Abfalldokumentation!$B238,"0")</f>
        <v>0</v>
      </c>
      <c r="N238" s="105" t="str">
        <f>IF(ISBLANK(Q238),VLOOKUP(Abfalldokumentation!$O238,'Linien - BU'!R:S,2,FALSE),Q238)</f>
        <v>QM</v>
      </c>
      <c r="O238" s="67" t="str">
        <f t="shared" si="26"/>
        <v>Diverses QM</v>
      </c>
      <c r="P238" s="67">
        <f t="shared" si="27"/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AA238" s="2"/>
      <c r="AB238" s="2"/>
      <c r="AC238" s="2"/>
    </row>
    <row r="239" spans="1:29" ht="30" customHeight="1" x14ac:dyDescent="0.25">
      <c r="A239" s="102" t="str">
        <f>VLOOKUP(N239,'Linien - BU'!A:B,2,FALSE)</f>
        <v>Rest</v>
      </c>
      <c r="B239" s="114">
        <f t="shared" si="21"/>
        <v>13.5</v>
      </c>
      <c r="C239" s="95">
        <f>Abfalldokumentation!$U239</f>
        <v>44442</v>
      </c>
      <c r="D239" s="90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103" t="str">
        <f>IFERROR(VLOOKUP(Abfalldokumentation!$O239,Artikel!A:C,3,FALSE),Abfalldokumentation!$O239)</f>
        <v>Diverses QM</v>
      </c>
      <c r="F239" s="103" t="str">
        <f>VLOOKUP(T239,'Liste Gründe'!A:D,2,FALSE)</f>
        <v>Qualitätssicherung</v>
      </c>
      <c r="G239" s="103" t="str">
        <f>IF(ISBLANK(V239),VLOOKUP(Abfalldokumentation!$P239,'Liste Gründe'!A:D,3,FALSE),V239)</f>
        <v>Sensorik</v>
      </c>
      <c r="H239" s="103" t="str">
        <f>IF(ISBLANK(Abfalldokumentation!$W239),"-",Abfalldokumentation!$W239)</f>
        <v>Sensorik</v>
      </c>
      <c r="I239" s="114">
        <f t="shared" si="22"/>
        <v>35</v>
      </c>
      <c r="J239" s="103" t="str">
        <f t="shared" si="23"/>
        <v>Produkte</v>
      </c>
      <c r="K239" s="103" t="str">
        <f t="shared" si="24"/>
        <v>BUs</v>
      </c>
      <c r="L239" s="103" t="str">
        <f t="shared" si="25"/>
        <v>Symptome</v>
      </c>
      <c r="M239" s="114" t="str">
        <f>IFERROR(VLOOKUP(Abfalldokumentation!$O239,Kennzahlen!S:U,3,FALSE)*Abfalldokumentation!$B239,"0")</f>
        <v>0</v>
      </c>
      <c r="N239" s="103" t="str">
        <f>IF(ISBLANK(Q239),VLOOKUP(Abfalldokumentation!$O239,'Linien - BU'!R:S,2,FALSE),Q239)</f>
        <v>QM</v>
      </c>
      <c r="O239" s="67" t="str">
        <f t="shared" si="26"/>
        <v>Diverses QM</v>
      </c>
      <c r="P239" s="67">
        <f t="shared" si="27"/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AA239" s="2"/>
      <c r="AB239" s="2"/>
      <c r="AC239" s="2"/>
    </row>
    <row r="240" spans="1:29" ht="30" customHeight="1" x14ac:dyDescent="0.25">
      <c r="A240" s="104" t="str">
        <f>VLOOKUP(N240,'Linien - BU'!A:B,2,FALSE)</f>
        <v>Rest</v>
      </c>
      <c r="B240" s="115">
        <f t="shared" si="21"/>
        <v>4.5</v>
      </c>
      <c r="C240" s="96">
        <f>Abfalldokumentation!$U240</f>
        <v>44442</v>
      </c>
      <c r="D240" s="90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105" t="str">
        <f>IFERROR(VLOOKUP(Abfalldokumentation!$O240,Artikel!A:C,3,FALSE),Abfalldokumentation!$O240)</f>
        <v>Laborproben</v>
      </c>
      <c r="F240" s="105" t="str">
        <f>VLOOKUP(T240,'Liste Gründe'!A:D,2,FALSE)</f>
        <v>Qualitätssicherung</v>
      </c>
      <c r="G240" s="105" t="str">
        <f>IF(ISBLANK(V240),VLOOKUP(Abfalldokumentation!$P240,'Liste Gründe'!A:D,3,FALSE),V240)</f>
        <v>Sensorik</v>
      </c>
      <c r="H240" s="105" t="str">
        <f>IF(ISBLANK(Abfalldokumentation!$W240),"-",Abfalldokumentation!$W240)</f>
        <v>Sensorik</v>
      </c>
      <c r="I240" s="115">
        <f t="shared" si="22"/>
        <v>35</v>
      </c>
      <c r="J240" s="105" t="str">
        <f t="shared" si="23"/>
        <v>Produkte</v>
      </c>
      <c r="K240" s="105" t="str">
        <f t="shared" si="24"/>
        <v>BUs</v>
      </c>
      <c r="L240" s="105" t="str">
        <f t="shared" si="25"/>
        <v>Symptome</v>
      </c>
      <c r="M240" s="115" t="str">
        <f>IFERROR(VLOOKUP(Abfalldokumentation!$O240,Kennzahlen!S:U,3,FALSE)*Abfalldokumentation!$B240,"0")</f>
        <v>0</v>
      </c>
      <c r="N240" s="105" t="str">
        <f>IF(ISBLANK(Q240),VLOOKUP(Abfalldokumentation!$O240,'Linien - BU'!R:S,2,FALSE),Q240)</f>
        <v>Labor</v>
      </c>
      <c r="O240" s="67" t="str">
        <f t="shared" si="26"/>
        <v>Laborproben</v>
      </c>
      <c r="P240" s="67">
        <f t="shared" si="27"/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AA240" s="2"/>
      <c r="AB240" s="2"/>
      <c r="AC240" s="2"/>
    </row>
    <row r="241" spans="1:29" ht="30" customHeight="1" x14ac:dyDescent="0.25">
      <c r="A241" s="102" t="str">
        <f>VLOOKUP(N241,'Linien - BU'!A:B,2,FALSE)</f>
        <v>Rest</v>
      </c>
      <c r="B241" s="114">
        <f t="shared" si="21"/>
        <v>20</v>
      </c>
      <c r="C241" s="95">
        <f>Abfalldokumentation!$U241</f>
        <v>44442</v>
      </c>
      <c r="D241" s="90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103" t="str">
        <f>IFERROR(VLOOKUP(Abfalldokumentation!$O241,Artikel!A:C,3,FALSE),Abfalldokumentation!$O241)</f>
        <v>Laborproben</v>
      </c>
      <c r="F241" s="103" t="str">
        <f>VLOOKUP(T241,'Liste Gründe'!A:D,2,FALSE)</f>
        <v>Qualitätssicherung</v>
      </c>
      <c r="G241" s="103" t="str">
        <f>IF(ISBLANK(V241),VLOOKUP(Abfalldokumentation!$P241,'Liste Gründe'!A:D,3,FALSE),V241)</f>
        <v>Sensorik</v>
      </c>
      <c r="H241" s="103" t="str">
        <f>IF(ISBLANK(Abfalldokumentation!$W241),"-",Abfalldokumentation!$W241)</f>
        <v>Sensorik</v>
      </c>
      <c r="I241" s="114">
        <f t="shared" si="22"/>
        <v>35</v>
      </c>
      <c r="J241" s="103" t="str">
        <f t="shared" si="23"/>
        <v>Produkte</v>
      </c>
      <c r="K241" s="103" t="str">
        <f t="shared" si="24"/>
        <v>BUs</v>
      </c>
      <c r="L241" s="103" t="str">
        <f t="shared" si="25"/>
        <v>Symptome</v>
      </c>
      <c r="M241" s="114" t="str">
        <f>IFERROR(VLOOKUP(Abfalldokumentation!$O241,Kennzahlen!S:U,3,FALSE)*Abfalldokumentation!$B241,"0")</f>
        <v>0</v>
      </c>
      <c r="N241" s="103" t="str">
        <f>IF(ISBLANK(Q241),VLOOKUP(Abfalldokumentation!$O241,'Linien - BU'!R:S,2,FALSE),Q241)</f>
        <v>Labor</v>
      </c>
      <c r="O241" s="67" t="str">
        <f t="shared" si="26"/>
        <v>Laborproben</v>
      </c>
      <c r="P241" s="67">
        <f t="shared" si="27"/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AA241" s="2"/>
      <c r="AB241" s="2"/>
      <c r="AC241" s="2"/>
    </row>
    <row r="242" spans="1:29" ht="30" customHeight="1" x14ac:dyDescent="0.25">
      <c r="A242" s="104" t="str">
        <f>VLOOKUP(N242,'Linien - BU'!A:B,2,FALSE)</f>
        <v>Rest</v>
      </c>
      <c r="B242" s="115">
        <f t="shared" si="21"/>
        <v>74</v>
      </c>
      <c r="C242" s="96">
        <f>Abfalldokumentation!$U242</f>
        <v>44442</v>
      </c>
      <c r="D242" s="90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105" t="str">
        <f>IFERROR(VLOOKUP(Abfalldokumentation!$O242,Artikel!A:C,3,FALSE),Abfalldokumentation!$O242)</f>
        <v>Laborproben</v>
      </c>
      <c r="F242" s="105" t="str">
        <f>VLOOKUP(T242,'Liste Gründe'!A:D,2,FALSE)</f>
        <v>Qualitätssicherung</v>
      </c>
      <c r="G242" s="105" t="str">
        <f>IF(ISBLANK(V242),VLOOKUP(Abfalldokumentation!$P242,'Liste Gründe'!A:D,3,FALSE),V242)</f>
        <v>Einwaage Labor</v>
      </c>
      <c r="H242" s="105" t="str">
        <f>IF(ISBLANK(Abfalldokumentation!$W242),"-",Abfalldokumentation!$W242)</f>
        <v>Einwaage Labor</v>
      </c>
      <c r="I242" s="115">
        <f t="shared" si="22"/>
        <v>35</v>
      </c>
      <c r="J242" s="105" t="str">
        <f t="shared" si="23"/>
        <v>Produkte</v>
      </c>
      <c r="K242" s="105" t="str">
        <f t="shared" si="24"/>
        <v>BUs</v>
      </c>
      <c r="L242" s="105" t="str">
        <f t="shared" si="25"/>
        <v>Symptome</v>
      </c>
      <c r="M242" s="115" t="str">
        <f>IFERROR(VLOOKUP(Abfalldokumentation!$O242,Kennzahlen!S:U,3,FALSE)*Abfalldokumentation!$B242,"0")</f>
        <v>0</v>
      </c>
      <c r="N242" s="105" t="str">
        <f>IF(ISBLANK(Q242),VLOOKUP(Abfalldokumentation!$O242,'Linien - BU'!R:S,2,FALSE),Q242)</f>
        <v>Labor</v>
      </c>
      <c r="O242" s="67" t="str">
        <f t="shared" si="26"/>
        <v>Laborproben</v>
      </c>
      <c r="P242" s="67">
        <f t="shared" si="27"/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AA242" s="2"/>
      <c r="AB242" s="2"/>
      <c r="AC242" s="2"/>
    </row>
    <row r="243" spans="1:29" ht="30" customHeight="1" x14ac:dyDescent="0.25">
      <c r="A243" s="102" t="str">
        <f>VLOOKUP(N243,'Linien - BU'!A:B,2,FALSE)</f>
        <v>Rest</v>
      </c>
      <c r="B243" s="114">
        <f t="shared" si="21"/>
        <v>50</v>
      </c>
      <c r="C243" s="95">
        <f>Abfalldokumentation!$U243</f>
        <v>44442</v>
      </c>
      <c r="D243" s="90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103" t="str">
        <f>IFERROR(VLOOKUP(Abfalldokumentation!$O243,Artikel!A:C,3,FALSE),Abfalldokumentation!$O243)</f>
        <v>Laborproben</v>
      </c>
      <c r="F243" s="103" t="str">
        <f>VLOOKUP(T243,'Liste Gründe'!A:D,2,FALSE)</f>
        <v>Qualitätssicherung</v>
      </c>
      <c r="G243" s="103" t="str">
        <f>IF(ISBLANK(V243),VLOOKUP(Abfalldokumentation!$P243,'Liste Gründe'!A:D,3,FALSE),V243)</f>
        <v>Laborprobe</v>
      </c>
      <c r="H243" s="103" t="str">
        <f>IF(ISBLANK(Abfalldokumentation!$W243),"-",Abfalldokumentation!$W243)</f>
        <v>Laborprobe</v>
      </c>
      <c r="I243" s="114">
        <f t="shared" si="22"/>
        <v>35</v>
      </c>
      <c r="J243" s="103" t="str">
        <f t="shared" si="23"/>
        <v>Produkte</v>
      </c>
      <c r="K243" s="103" t="str">
        <f t="shared" si="24"/>
        <v>BUs</v>
      </c>
      <c r="L243" s="103" t="str">
        <f t="shared" si="25"/>
        <v>Symptome</v>
      </c>
      <c r="M243" s="114" t="str">
        <f>IFERROR(VLOOKUP(Abfalldokumentation!$O243,Kennzahlen!S:U,3,FALSE)*Abfalldokumentation!$B243,"0")</f>
        <v>0</v>
      </c>
      <c r="N243" s="103" t="str">
        <f>IF(ISBLANK(Q243),VLOOKUP(Abfalldokumentation!$O243,'Linien - BU'!R:S,2,FALSE),Q243)</f>
        <v>Labor</v>
      </c>
      <c r="O243" s="67" t="str">
        <f t="shared" si="26"/>
        <v>Laborproben</v>
      </c>
      <c r="P243" s="67">
        <f t="shared" si="27"/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AA243" s="2"/>
      <c r="AB243" s="2"/>
      <c r="AC243" s="2"/>
    </row>
    <row r="244" spans="1:29" ht="30" customHeight="1" x14ac:dyDescent="0.25">
      <c r="A244" s="104" t="str">
        <f>VLOOKUP(N244,'Linien - BU'!A:B,2,FALSE)</f>
        <v>Rest</v>
      </c>
      <c r="B244" s="115">
        <f t="shared" si="21"/>
        <v>150</v>
      </c>
      <c r="C244" s="96">
        <f>Abfalldokumentation!$U244</f>
        <v>44442</v>
      </c>
      <c r="D244" s="90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105" t="str">
        <f>IFERROR(VLOOKUP(Abfalldokumentation!$O244,Artikel!A:C,3,FALSE),Abfalldokumentation!$O244)</f>
        <v>Laborproben</v>
      </c>
      <c r="F244" s="105" t="str">
        <f>VLOOKUP(T244,'Liste Gründe'!A:D,2,FALSE)</f>
        <v>Qualitätssicherung</v>
      </c>
      <c r="G244" s="105" t="str">
        <f>IF(ISBLANK(V244),VLOOKUP(Abfalldokumentation!$P244,'Liste Gründe'!A:D,3,FALSE),V244)</f>
        <v>Laborprobe</v>
      </c>
      <c r="H244" s="105" t="str">
        <f>IF(ISBLANK(Abfalldokumentation!$W244),"-",Abfalldokumentation!$W244)</f>
        <v>Laborprobe</v>
      </c>
      <c r="I244" s="115">
        <f t="shared" si="22"/>
        <v>35</v>
      </c>
      <c r="J244" s="105" t="str">
        <f t="shared" si="23"/>
        <v>Produkte</v>
      </c>
      <c r="K244" s="105" t="str">
        <f t="shared" si="24"/>
        <v>BUs</v>
      </c>
      <c r="L244" s="105" t="str">
        <f t="shared" si="25"/>
        <v>Symptome</v>
      </c>
      <c r="M244" s="115" t="str">
        <f>IFERROR(VLOOKUP(Abfalldokumentation!$O244,Kennzahlen!S:U,3,FALSE)*Abfalldokumentation!$B244,"0")</f>
        <v>0</v>
      </c>
      <c r="N244" s="105" t="str">
        <f>IF(ISBLANK(Q244),VLOOKUP(Abfalldokumentation!$O244,'Linien - BU'!R:S,2,FALSE),Q244)</f>
        <v>Labor</v>
      </c>
      <c r="O244" s="67" t="str">
        <f t="shared" si="26"/>
        <v>Laborproben</v>
      </c>
      <c r="P244" s="67">
        <f t="shared" si="27"/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AA244" s="2"/>
      <c r="AB244" s="2"/>
      <c r="AC244" s="2"/>
    </row>
    <row r="245" spans="1:29" ht="30" customHeight="1" x14ac:dyDescent="0.25">
      <c r="A245" s="102" t="str">
        <f>VLOOKUP(N245,'Linien - BU'!A:B,2,FALSE)</f>
        <v>BU3</v>
      </c>
      <c r="B245" s="114">
        <f t="shared" si="21"/>
        <v>78</v>
      </c>
      <c r="C245" s="95">
        <f>Abfalldokumentation!$U245</f>
        <v>44442</v>
      </c>
      <c r="D245" s="90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103" t="str">
        <f>IFERROR(VLOOKUP(Abfalldokumentation!$O245,Artikel!A:C,3,FALSE),Abfalldokumentation!$O245)</f>
        <v>Räucher Natur OGT</v>
      </c>
      <c r="F245" s="103" t="str">
        <f>VLOOKUP(T245,'Liste Gründe'!A:D,2,FALSE)</f>
        <v>Schimmel</v>
      </c>
      <c r="G245" s="103" t="str">
        <f>IF(ISBLANK(V245),VLOOKUP(Abfalldokumentation!$P245,'Liste Gründe'!A:D,3,FALSE),V245)</f>
        <v>Rest</v>
      </c>
      <c r="H245" s="103" t="str">
        <f>IF(ISBLANK(Abfalldokumentation!$W245),"-",Abfalldokumentation!$W245)</f>
        <v>gemischt, weil mehrere Produkte in einen Auftrag einfließen. VOS Trennung erforderlich</v>
      </c>
      <c r="I245" s="114">
        <f t="shared" si="22"/>
        <v>35</v>
      </c>
      <c r="J245" s="103" t="str">
        <f t="shared" si="23"/>
        <v>Produkte</v>
      </c>
      <c r="K245" s="103" t="str">
        <f t="shared" si="24"/>
        <v>BUs</v>
      </c>
      <c r="L245" s="103" t="str">
        <f t="shared" si="25"/>
        <v>Symptome</v>
      </c>
      <c r="M245" s="114" t="str">
        <f>IFERROR(VLOOKUP(Abfalldokumentation!$O245,Kennzahlen!S:U,3,FALSE)*Abfalldokumentation!$B245,"0")</f>
        <v>0</v>
      </c>
      <c r="N245" s="103" t="str">
        <f>IF(ISBLANK(Q245),VLOOKUP(Abfalldokumentation!$O245,'Linien - BU'!R:S,2,FALSE),Q245)</f>
        <v>L9</v>
      </c>
      <c r="O245" s="67" t="str">
        <f t="shared" si="26"/>
        <v>Räucher Natur OGT</v>
      </c>
      <c r="P245" s="67">
        <f t="shared" si="27"/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AA245" s="2"/>
      <c r="AB245" s="2"/>
      <c r="AC245" s="2"/>
    </row>
    <row r="246" spans="1:29" ht="30" customHeight="1" x14ac:dyDescent="0.25">
      <c r="A246" s="104" t="str">
        <f>VLOOKUP(N246,'Linien - BU'!A:B,2,FALSE)</f>
        <v>Rest</v>
      </c>
      <c r="B246" s="115">
        <f t="shared" si="21"/>
        <v>77</v>
      </c>
      <c r="C246" s="96">
        <f>Abfalldokumentation!$U246</f>
        <v>44442</v>
      </c>
      <c r="D246" s="90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105" t="str">
        <f>IFERROR(VLOOKUP(Abfalldokumentation!$O246,Artikel!A:C,3,FALSE),Abfalldokumentation!$O246)</f>
        <v>Rückstellproben</v>
      </c>
      <c r="F246" s="105" t="str">
        <f>VLOOKUP(T246,'Liste Gründe'!A:D,2,FALSE)</f>
        <v>Qualitätssicherung</v>
      </c>
      <c r="G246" s="105" t="str">
        <f>IF(ISBLANK(V246),VLOOKUP(Abfalldokumentation!$P246,'Liste Gründe'!A:D,3,FALSE),V246)</f>
        <v>Rückstellproben</v>
      </c>
      <c r="H246" s="105" t="str">
        <f>IF(ISBLANK(Abfalldokumentation!$W246),"-",Abfalldokumentation!$W246)</f>
        <v>Rückstellproben</v>
      </c>
      <c r="I246" s="115">
        <f t="shared" si="22"/>
        <v>35</v>
      </c>
      <c r="J246" s="105" t="str">
        <f t="shared" si="23"/>
        <v>Produkte</v>
      </c>
      <c r="K246" s="105" t="str">
        <f t="shared" si="24"/>
        <v>BUs</v>
      </c>
      <c r="L246" s="105" t="str">
        <f t="shared" si="25"/>
        <v>Symptome</v>
      </c>
      <c r="M246" s="115" t="str">
        <f>IFERROR(VLOOKUP(Abfalldokumentation!$O246,Kennzahlen!S:U,3,FALSE)*Abfalldokumentation!$B246,"0")</f>
        <v>0</v>
      </c>
      <c r="N246" s="105" t="str">
        <f>IF(ISBLANK(Q246),VLOOKUP(Abfalldokumentation!$O246,'Linien - BU'!R:S,2,FALSE),Q246)</f>
        <v>Labor</v>
      </c>
      <c r="O246" s="67" t="str">
        <f t="shared" si="26"/>
        <v>Rückstellproben</v>
      </c>
      <c r="P246" s="67">
        <f t="shared" si="27"/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AA246" s="2"/>
      <c r="AB246" s="2"/>
      <c r="AC246" s="2"/>
    </row>
    <row r="247" spans="1:29" ht="30" customHeight="1" x14ac:dyDescent="0.25">
      <c r="A247" s="102" t="str">
        <f>VLOOKUP(N247,'Linien - BU'!A:B,2,FALSE)</f>
        <v>BU3</v>
      </c>
      <c r="B247" s="114">
        <f t="shared" si="21"/>
        <v>96</v>
      </c>
      <c r="C247" s="95">
        <f>Abfalldokumentation!$U247</f>
        <v>44442</v>
      </c>
      <c r="D247" s="90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103" t="str">
        <f>IFERROR(VLOOKUP(Abfalldokumentation!$O247,Artikel!A:C,3,FALSE),Abfalldokumentation!$O247)</f>
        <v>RW Natur</v>
      </c>
      <c r="F247" s="103" t="str">
        <f>VLOOKUP(T247,'Liste Gründe'!A:D,2,FALSE)</f>
        <v>Schimmel</v>
      </c>
      <c r="G247" s="103" t="str">
        <f>IF(ISBLANK(V247),VLOOKUP(Abfalldokumentation!$P247,'Liste Gründe'!A:D,3,FALSE),V247)</f>
        <v>VOS &gt; Einsatz</v>
      </c>
      <c r="H247" s="103" t="str">
        <f>IF(ISBLANK(Abfalldokumentation!$W247),"-",Abfalldokumentation!$W247)</f>
        <v>VOS &gt; Einsatz</v>
      </c>
      <c r="I247" s="114">
        <f t="shared" si="22"/>
        <v>35</v>
      </c>
      <c r="J247" s="103" t="str">
        <f t="shared" si="23"/>
        <v>Produkte</v>
      </c>
      <c r="K247" s="103" t="str">
        <f t="shared" si="24"/>
        <v>BUs</v>
      </c>
      <c r="L247" s="103" t="str">
        <f t="shared" si="25"/>
        <v>Symptome</v>
      </c>
      <c r="M247" s="114" t="str">
        <f>IFERROR(VLOOKUP(Abfalldokumentation!$O247,Kennzahlen!S:U,3,FALSE)*Abfalldokumentation!$B247,"0")</f>
        <v>0</v>
      </c>
      <c r="N247" s="103" t="str">
        <f>IF(ISBLANK(Q247),VLOOKUP(Abfalldokumentation!$O247,'Linien - BU'!R:S,2,FALSE),Q247)</f>
        <v>L9</v>
      </c>
      <c r="O247" s="67" t="str">
        <f t="shared" si="26"/>
        <v>RW Natur</v>
      </c>
      <c r="P247" s="67">
        <f t="shared" si="27"/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AA247" s="2"/>
      <c r="AB247" s="2"/>
      <c r="AC247" s="2"/>
    </row>
    <row r="248" spans="1:29" ht="30" customHeight="1" x14ac:dyDescent="0.25">
      <c r="A248" s="104" t="str">
        <f>VLOOKUP(N248,'Linien - BU'!A:B,2,FALSE)</f>
        <v>BU3</v>
      </c>
      <c r="B248" s="115">
        <f t="shared" si="21"/>
        <v>320</v>
      </c>
      <c r="C248" s="96">
        <f>Abfalldokumentation!$U248</f>
        <v>44442</v>
      </c>
      <c r="D248" s="90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105" t="str">
        <f>IFERROR(VLOOKUP(Abfalldokumentation!$O248,Artikel!A:C,3,FALSE),Abfalldokumentation!$O248)</f>
        <v>RW Natur</v>
      </c>
      <c r="F248" s="105" t="str">
        <f>VLOOKUP(T248,'Liste Gründe'!A:D,2,FALSE)</f>
        <v>Schimmel</v>
      </c>
      <c r="G248" s="105" t="str">
        <f>IF(ISBLANK(V248),VLOOKUP(Abfalldokumentation!$P248,'Liste Gründe'!A:D,3,FALSE),V248)</f>
        <v>VOS &gt; Einsatz</v>
      </c>
      <c r="H248" s="105" t="str">
        <f>IF(ISBLANK(Abfalldokumentation!$W248),"-",Abfalldokumentation!$W248)</f>
        <v>VOS &gt; Einsatz</v>
      </c>
      <c r="I248" s="115">
        <f t="shared" si="22"/>
        <v>35</v>
      </c>
      <c r="J248" s="105" t="str">
        <f t="shared" si="23"/>
        <v>Produkte</v>
      </c>
      <c r="K248" s="105" t="str">
        <f t="shared" si="24"/>
        <v>BUs</v>
      </c>
      <c r="L248" s="105" t="str">
        <f t="shared" si="25"/>
        <v>Symptome</v>
      </c>
      <c r="M248" s="115" t="str">
        <f>IFERROR(VLOOKUP(Abfalldokumentation!$O248,Kennzahlen!S:U,3,FALSE)*Abfalldokumentation!$B248,"0")</f>
        <v>0</v>
      </c>
      <c r="N248" s="105" t="str">
        <f>IF(ISBLANK(Q248),VLOOKUP(Abfalldokumentation!$O248,'Linien - BU'!R:S,2,FALSE),Q248)</f>
        <v>L9</v>
      </c>
      <c r="O248" s="67" t="str">
        <f t="shared" si="26"/>
        <v>RW Natur</v>
      </c>
      <c r="P248" s="67">
        <f t="shared" si="27"/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AA248" s="2"/>
      <c r="AB248" s="2"/>
      <c r="AC248" s="2"/>
    </row>
    <row r="249" spans="1:29" ht="30" customHeight="1" x14ac:dyDescent="0.25">
      <c r="A249" s="102" t="str">
        <f>VLOOKUP(N249,'Linien - BU'!A:B,2,FALSE)</f>
        <v>BU3</v>
      </c>
      <c r="B249" s="114">
        <f t="shared" si="21"/>
        <v>256</v>
      </c>
      <c r="C249" s="95">
        <f>Abfalldokumentation!$U249</f>
        <v>44442</v>
      </c>
      <c r="D249" s="90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103" t="str">
        <f>IFERROR(VLOOKUP(Abfalldokumentation!$O249,Artikel!A:C,3,FALSE),Abfalldokumentation!$O249)</f>
        <v>RW Natur diverse</v>
      </c>
      <c r="F249" s="103" t="str">
        <f>VLOOKUP(T249,'Liste Gründe'!A:D,2,FALSE)</f>
        <v>Linienbezogen</v>
      </c>
      <c r="G249" s="103" t="str">
        <f>IF(ISBLANK(V249),VLOOKUP(Abfalldokumentation!$P249,'Liste Gründe'!A:D,3,FALSE),V249)</f>
        <v>Maschinenabfall</v>
      </c>
      <c r="H249" s="103" t="str">
        <f>IF(ISBLANK(Abfalldokumentation!$W249),"-",Abfalldokumentation!$W249)</f>
        <v>-</v>
      </c>
      <c r="I249" s="114">
        <f t="shared" si="22"/>
        <v>35</v>
      </c>
      <c r="J249" s="103" t="str">
        <f t="shared" si="23"/>
        <v>Produkte</v>
      </c>
      <c r="K249" s="103" t="str">
        <f t="shared" si="24"/>
        <v>BUs</v>
      </c>
      <c r="L249" s="103" t="str">
        <f t="shared" si="25"/>
        <v>Symptome</v>
      </c>
      <c r="M249" s="114" t="str">
        <f>IFERROR(VLOOKUP(Abfalldokumentation!$O249,Kennzahlen!S:U,3,FALSE)*Abfalldokumentation!$B249,"0")</f>
        <v>0</v>
      </c>
      <c r="N249" s="103" t="str">
        <f>IF(ISBLANK(Q249),VLOOKUP(Abfalldokumentation!$O249,'Linien - BU'!R:S,2,FALSE),Q249)</f>
        <v>L9</v>
      </c>
      <c r="O249" s="67" t="str">
        <f t="shared" si="26"/>
        <v>RW Natur diverse</v>
      </c>
      <c r="P249" s="67">
        <f t="shared" si="27"/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AA249" s="2"/>
      <c r="AB249" s="2"/>
      <c r="AC249" s="2"/>
    </row>
    <row r="250" spans="1:29" ht="30" customHeight="1" x14ac:dyDescent="0.25">
      <c r="A250" s="104" t="str">
        <f>VLOOKUP(N250,'Linien - BU'!A:B,2,FALSE)</f>
        <v>BU1</v>
      </c>
      <c r="B250" s="115">
        <f t="shared" si="21"/>
        <v>11.4</v>
      </c>
      <c r="C250" s="96">
        <f>Abfalldokumentation!$U250</f>
        <v>44442</v>
      </c>
      <c r="D250" s="90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105" t="str">
        <f>IFERROR(VLOOKUP(Abfalldokumentation!$O250,Artikel!A:C,3,FALSE),Abfalldokumentation!$O250)</f>
        <v>Skinkeost 250g</v>
      </c>
      <c r="F250" s="105" t="str">
        <f>VLOOKUP(T250,'Liste Gründe'!A:D,2,FALSE)</f>
        <v>Rest</v>
      </c>
      <c r="G250" s="105" t="str">
        <f>IF(ISBLANK(V250),VLOOKUP(Abfalldokumentation!$P250,'Liste Gründe'!A:D,3,FALSE),V250)</f>
        <v>Fremdkörper</v>
      </c>
      <c r="H250" s="105" t="str">
        <f>IF(ISBLANK(Abfalldokumentation!$W250),"-",Abfalldokumentation!$W250)</f>
        <v>Metall</v>
      </c>
      <c r="I250" s="115">
        <f t="shared" si="22"/>
        <v>35</v>
      </c>
      <c r="J250" s="105" t="str">
        <f t="shared" si="23"/>
        <v>Produkte</v>
      </c>
      <c r="K250" s="105" t="str">
        <f t="shared" si="24"/>
        <v>BUs</v>
      </c>
      <c r="L250" s="105" t="str">
        <f t="shared" si="25"/>
        <v>Symptome</v>
      </c>
      <c r="M250" s="115" t="str">
        <f>IFERROR(VLOOKUP(Abfalldokumentation!$O250,Kennzahlen!S:U,3,FALSE)*Abfalldokumentation!$B250,"0")</f>
        <v>0</v>
      </c>
      <c r="N250" s="105" t="str">
        <f>IF(ISBLANK(Q250),VLOOKUP(Abfalldokumentation!$O250,'Linien - BU'!R:S,2,FALSE),Q250)</f>
        <v>Abfüllung</v>
      </c>
      <c r="O250" s="67" t="str">
        <f t="shared" si="26"/>
        <v>Skinkeost 250g</v>
      </c>
      <c r="P250" s="67">
        <f t="shared" si="27"/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AA250" s="2"/>
      <c r="AB250" s="2"/>
      <c r="AC250" s="2"/>
    </row>
    <row r="251" spans="1:29" ht="30" customHeight="1" x14ac:dyDescent="0.25">
      <c r="A251" s="102" t="str">
        <f>VLOOKUP(N251,'Linien - BU'!A:B,2,FALSE)</f>
        <v>BU3</v>
      </c>
      <c r="B251" s="114">
        <f t="shared" si="21"/>
        <v>446</v>
      </c>
      <c r="C251" s="95">
        <f>Abfalldokumentation!$U251</f>
        <v>44445</v>
      </c>
      <c r="D251" s="90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103" t="str">
        <f>IFERROR(VLOOKUP(Abfalldokumentation!$O251,Artikel!A:C,3,FALSE),Abfalldokumentation!$O251)</f>
        <v>RIE EDA-40</v>
      </c>
      <c r="F251" s="103" t="str">
        <f>VLOOKUP(T251,'Liste Gründe'!A:D,2,FALSE)</f>
        <v>Rest</v>
      </c>
      <c r="G251" s="103" t="str">
        <f>IF(ISBLANK(V251),VLOOKUP(Abfalldokumentation!$P251,'Liste Gründe'!A:D,3,FALSE),V251)</f>
        <v>MHD abgelaufen</v>
      </c>
      <c r="H251" s="103" t="str">
        <f>IF(ISBLANK(Abfalldokumentation!$W251),"-",Abfalldokumentation!$W251)</f>
        <v>fehlende Zuständigkeiten</v>
      </c>
      <c r="I251" s="114">
        <f t="shared" si="22"/>
        <v>36</v>
      </c>
      <c r="J251" s="103" t="str">
        <f t="shared" si="23"/>
        <v>Produkte</v>
      </c>
      <c r="K251" s="103" t="str">
        <f t="shared" si="24"/>
        <v>BUs</v>
      </c>
      <c r="L251" s="103" t="str">
        <f t="shared" si="25"/>
        <v>Symptome</v>
      </c>
      <c r="M251" s="114" t="str">
        <f>IFERROR(VLOOKUP(Abfalldokumentation!$O251,Kennzahlen!S:U,3,FALSE)*Abfalldokumentation!$B251,"0")</f>
        <v>0</v>
      </c>
      <c r="N251" s="103" t="str">
        <f>IF(ISBLANK(Q251),VLOOKUP(Abfalldokumentation!$O251,'Linien - BU'!R:S,2,FALSE),Q251)</f>
        <v>L1</v>
      </c>
      <c r="O251" s="67">
        <f t="shared" si="26"/>
        <v>23500273</v>
      </c>
      <c r="P251" s="67">
        <f t="shared" si="27"/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AA251" s="2"/>
      <c r="AB251" s="2"/>
      <c r="AC251" s="2"/>
    </row>
    <row r="252" spans="1:29" ht="30" customHeight="1" x14ac:dyDescent="0.25">
      <c r="A252" s="104" t="str">
        <f>VLOOKUP(N252,'Linien - BU'!A:B,2,FALSE)</f>
        <v>BU4</v>
      </c>
      <c r="B252" s="115">
        <f t="shared" si="21"/>
        <v>5</v>
      </c>
      <c r="C252" s="96">
        <f>Abfalldokumentation!$U252</f>
        <v>44445</v>
      </c>
      <c r="D252" s="90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105" t="str">
        <f>IFERROR(VLOOKUP(Abfalldokumentation!$O252,Artikel!A:C,3,FALSE),Abfalldokumentation!$O252)</f>
        <v>VOS Schwarzer Pfeffer R</v>
      </c>
      <c r="F252" s="105" t="str">
        <f>VLOOKUP(T252,'Liste Gründe'!A:D,2,FALSE)</f>
        <v>keinen Verwendungszweck</v>
      </c>
      <c r="G252" s="105" t="str">
        <f>IF(ISBLANK(V252),VLOOKUP(Abfalldokumentation!$P252,'Liste Gründe'!A:D,3,FALSE),V252)</f>
        <v>keinen Verwendungszweck</v>
      </c>
      <c r="H252" s="105" t="str">
        <f>IF(ISBLANK(Abfalldokumentation!$W252),"-",Abfalldokumentation!$W252)</f>
        <v>keinen Verwendungszweck</v>
      </c>
      <c r="I252" s="115">
        <f t="shared" si="22"/>
        <v>36</v>
      </c>
      <c r="J252" s="105" t="str">
        <f t="shared" si="23"/>
        <v>Produkte</v>
      </c>
      <c r="K252" s="105" t="str">
        <f t="shared" si="24"/>
        <v>BUs</v>
      </c>
      <c r="L252" s="105" t="str">
        <f t="shared" si="25"/>
        <v>Symptome</v>
      </c>
      <c r="M252" s="115">
        <f>IFERROR(VLOOKUP(Abfalldokumentation!$O252,Kennzahlen!S:U,3,FALSE)*Abfalldokumentation!$B252,"0")</f>
        <v>2.5</v>
      </c>
      <c r="N252" s="105" t="str">
        <f>IF(ISBLANK(Q252),VLOOKUP(Abfalldokumentation!$O252,'Linien - BU'!R:S,2,FALSE),Q252)</f>
        <v>L22</v>
      </c>
      <c r="O252" s="67">
        <f t="shared" si="26"/>
        <v>29500482</v>
      </c>
      <c r="P252" s="67">
        <f t="shared" si="27"/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AA252" s="2"/>
      <c r="AB252" s="2"/>
      <c r="AC252" s="2"/>
    </row>
    <row r="253" spans="1:29" ht="30" customHeight="1" x14ac:dyDescent="0.25">
      <c r="A253" s="102" t="str">
        <f>VLOOKUP(N253,'Linien - BU'!A:B,2,FALSE)</f>
        <v>BU4</v>
      </c>
      <c r="B253" s="114">
        <f t="shared" si="21"/>
        <v>8</v>
      </c>
      <c r="C253" s="95">
        <f>Abfalldokumentation!$U253</f>
        <v>44445</v>
      </c>
      <c r="D253" s="90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103" t="str">
        <f>IFERROR(VLOOKUP(Abfalldokumentation!$O253,Artikel!A:C,3,FALSE),Abfalldokumentation!$O253)</f>
        <v>ABS MEDI-KRÄUK</v>
      </c>
      <c r="F253" s="103" t="str">
        <f>VLOOKUP(T253,'Liste Gründe'!A:D,2,FALSE)</f>
        <v>keinen Verwendungszweck</v>
      </c>
      <c r="G253" s="103" t="str">
        <f>IF(ISBLANK(V253),VLOOKUP(Abfalldokumentation!$P253,'Liste Gründe'!A:D,3,FALSE),V253)</f>
        <v>keinen Verwendungszweck</v>
      </c>
      <c r="H253" s="103" t="str">
        <f>IF(ISBLANK(Abfalldokumentation!$W253),"-",Abfalldokumentation!$W253)</f>
        <v>&lt;500kg/Monat</v>
      </c>
      <c r="I253" s="114">
        <f t="shared" si="22"/>
        <v>36</v>
      </c>
      <c r="J253" s="103" t="str">
        <f t="shared" si="23"/>
        <v>Produkte</v>
      </c>
      <c r="K253" s="103" t="str">
        <f t="shared" si="24"/>
        <v>BUs</v>
      </c>
      <c r="L253" s="103" t="str">
        <f t="shared" si="25"/>
        <v>Symptome</v>
      </c>
      <c r="M253" s="114">
        <f>IFERROR(VLOOKUP(Abfalldokumentation!$O253,Kennzahlen!S:U,3,FALSE)*Abfalldokumentation!$B253,"0")</f>
        <v>12</v>
      </c>
      <c r="N253" s="103" t="str">
        <f>IF(ISBLANK(Q253),VLOOKUP(Abfalldokumentation!$O253,'Linien - BU'!R:S,2,FALSE),Q253)</f>
        <v>L21</v>
      </c>
      <c r="O253" s="67">
        <f t="shared" si="26"/>
        <v>29500886</v>
      </c>
      <c r="P253" s="67">
        <f t="shared" si="27"/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AA253" s="2"/>
      <c r="AB253" s="2"/>
      <c r="AC253" s="2"/>
    </row>
    <row r="254" spans="1:29" ht="30" customHeight="1" x14ac:dyDescent="0.25">
      <c r="A254" s="104" t="str">
        <f>VLOOKUP(N254,'Linien - BU'!A:B,2,FALSE)</f>
        <v>BU4</v>
      </c>
      <c r="B254" s="115">
        <f t="shared" si="21"/>
        <v>4</v>
      </c>
      <c r="C254" s="96">
        <f>Abfalldokumentation!$U254</f>
        <v>44445</v>
      </c>
      <c r="D254" s="90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105" t="str">
        <f>IFERROR(VLOOKUP(Abfalldokumentation!$O254,Artikel!A:C,3,FALSE),Abfalldokumentation!$O254)</f>
        <v>ABS PECO</v>
      </c>
      <c r="F254" s="105" t="str">
        <f>VLOOKUP(T254,'Liste Gründe'!A:D,2,FALSE)</f>
        <v>keinen Verwendungszweck</v>
      </c>
      <c r="G254" s="105" t="str">
        <f>IF(ISBLANK(V254),VLOOKUP(Abfalldokumentation!$P254,'Liste Gründe'!A:D,3,FALSE),V254)</f>
        <v>keinen Verwendungszweck</v>
      </c>
      <c r="H254" s="105" t="str">
        <f>IF(ISBLANK(Abfalldokumentation!$W254),"-",Abfalldokumentation!$W254)</f>
        <v>&lt;300kg/Monat</v>
      </c>
      <c r="I254" s="115">
        <f t="shared" si="22"/>
        <v>36</v>
      </c>
      <c r="J254" s="105" t="str">
        <f t="shared" si="23"/>
        <v>Produkte</v>
      </c>
      <c r="K254" s="105" t="str">
        <f t="shared" si="24"/>
        <v>BUs</v>
      </c>
      <c r="L254" s="105" t="str">
        <f t="shared" si="25"/>
        <v>Symptome</v>
      </c>
      <c r="M254" s="115">
        <f>IFERROR(VLOOKUP(Abfalldokumentation!$O254,Kennzahlen!S:U,3,FALSE)*Abfalldokumentation!$B254,"0")</f>
        <v>5.882352941176471</v>
      </c>
      <c r="N254" s="105" t="str">
        <f>IF(ISBLANK(Q254),VLOOKUP(Abfalldokumentation!$O254,'Linien - BU'!R:S,2,FALSE),Q254)</f>
        <v>L23</v>
      </c>
      <c r="O254" s="67">
        <f t="shared" si="26"/>
        <v>29500891</v>
      </c>
      <c r="P254" s="67">
        <f t="shared" si="27"/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AA254" s="2"/>
      <c r="AB254" s="2"/>
      <c r="AC254" s="2"/>
    </row>
    <row r="255" spans="1:29" ht="30" customHeight="1" x14ac:dyDescent="0.25">
      <c r="A255" s="102" t="str">
        <f>VLOOKUP(N255,'Linien - BU'!A:B,2,FALSE)</f>
        <v>BU4</v>
      </c>
      <c r="B255" s="114">
        <f t="shared" si="21"/>
        <v>8</v>
      </c>
      <c r="C255" s="95">
        <f>Abfalldokumentation!$U255</f>
        <v>44445</v>
      </c>
      <c r="D255" s="90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103" t="str">
        <f>IFERROR(VLOOKUP(Abfalldokumentation!$O255,Artikel!A:C,3,FALSE),Abfalldokumentation!$O255)</f>
        <v>ABS ROVIN</v>
      </c>
      <c r="F255" s="103" t="str">
        <f>VLOOKUP(T255,'Liste Gründe'!A:D,2,FALSE)</f>
        <v>keinen Verwendungszweck</v>
      </c>
      <c r="G255" s="103" t="str">
        <f>IF(ISBLANK(V255),VLOOKUP(Abfalldokumentation!$P255,'Liste Gründe'!A:D,3,FALSE),V255)</f>
        <v>keinen Verwendungszweck</v>
      </c>
      <c r="H255" s="103" t="str">
        <f>IF(ISBLANK(Abfalldokumentation!$W255),"-",Abfalldokumentation!$W255)</f>
        <v>&lt;300kg/Monat</v>
      </c>
      <c r="I255" s="114">
        <f t="shared" si="22"/>
        <v>36</v>
      </c>
      <c r="J255" s="103" t="str">
        <f t="shared" si="23"/>
        <v>Produkte</v>
      </c>
      <c r="K255" s="103" t="str">
        <f t="shared" si="24"/>
        <v>BUs</v>
      </c>
      <c r="L255" s="103" t="str">
        <f t="shared" si="25"/>
        <v>Symptome</v>
      </c>
      <c r="M255" s="114">
        <f>IFERROR(VLOOKUP(Abfalldokumentation!$O255,Kennzahlen!S:U,3,FALSE)*Abfalldokumentation!$B255,"0")</f>
        <v>0.08</v>
      </c>
      <c r="N255" s="103" t="str">
        <f>IF(ISBLANK(Q255),VLOOKUP(Abfalldokumentation!$O255,'Linien - BU'!R:S,2,FALSE),Q255)</f>
        <v>L23</v>
      </c>
      <c r="O255" s="67">
        <f t="shared" si="26"/>
        <v>29500900</v>
      </c>
      <c r="P255" s="67">
        <f t="shared" si="27"/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AA255" s="2"/>
      <c r="AB255" s="2"/>
      <c r="AC255" s="2"/>
    </row>
    <row r="256" spans="1:29" ht="30" customHeight="1" x14ac:dyDescent="0.25">
      <c r="A256" s="104" t="str">
        <f>VLOOKUP(N256,'Linien - BU'!A:B,2,FALSE)</f>
        <v>BU4</v>
      </c>
      <c r="B256" s="115">
        <f t="shared" si="21"/>
        <v>36</v>
      </c>
      <c r="C256" s="96">
        <f>Abfalldokumentation!$U256</f>
        <v>44445</v>
      </c>
      <c r="D256" s="90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105" t="str">
        <f>IFERROR(VLOOKUP(Abfalldokumentation!$O256,Artikel!A:C,3,FALSE),Abfalldokumentation!$O256)</f>
        <v>ABS Unser Blütenkäse</v>
      </c>
      <c r="F256" s="105" t="str">
        <f>VLOOKUP(T256,'Liste Gründe'!A:D,2,FALSE)</f>
        <v>keinen Verwendungszweck</v>
      </c>
      <c r="G256" s="105" t="str">
        <f>IF(ISBLANK(V256),VLOOKUP(Abfalldokumentation!$P256,'Liste Gründe'!A:D,3,FALSE),V256)</f>
        <v>keinen Verwendungszweck</v>
      </c>
      <c r="H256" s="105" t="str">
        <f>IF(ISBLANK(Abfalldokumentation!$W256),"-",Abfalldokumentation!$W256)</f>
        <v>&lt;500kg/Monat</v>
      </c>
      <c r="I256" s="115">
        <f t="shared" si="22"/>
        <v>36</v>
      </c>
      <c r="J256" s="105" t="str">
        <f t="shared" si="23"/>
        <v>Produkte</v>
      </c>
      <c r="K256" s="105" t="str">
        <f t="shared" si="24"/>
        <v>BUs</v>
      </c>
      <c r="L256" s="105" t="str">
        <f t="shared" si="25"/>
        <v>Symptome</v>
      </c>
      <c r="M256" s="115">
        <f>IFERROR(VLOOKUP(Abfalldokumentation!$O256,Kennzahlen!S:U,3,FALSE)*Abfalldokumentation!$B256,"0")</f>
        <v>0.36</v>
      </c>
      <c r="N256" s="105" t="str">
        <f>IF(ISBLANK(Q256),VLOOKUP(Abfalldokumentation!$O256,'Linien - BU'!R:S,2,FALSE),Q256)</f>
        <v>L22</v>
      </c>
      <c r="O256" s="67">
        <f t="shared" si="26"/>
        <v>29500910</v>
      </c>
      <c r="P256" s="67">
        <f t="shared" si="27"/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AA256" s="2"/>
      <c r="AB256" s="2"/>
      <c r="AC256" s="2"/>
    </row>
    <row r="257" spans="1:29" ht="30" customHeight="1" x14ac:dyDescent="0.25">
      <c r="A257" s="102" t="str">
        <f>VLOOKUP(N257,'Linien - BU'!A:B,2,FALSE)</f>
        <v>BU4</v>
      </c>
      <c r="B257" s="114">
        <f t="shared" si="21"/>
        <v>9</v>
      </c>
      <c r="C257" s="95">
        <f>Abfalldokumentation!$U257</f>
        <v>44445</v>
      </c>
      <c r="D257" s="90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103" t="str">
        <f>IFERROR(VLOOKUP(Abfalldokumentation!$O257,Artikel!A:C,3,FALSE),Abfalldokumentation!$O257)</f>
        <v>ABS Unser Blütenkäse</v>
      </c>
      <c r="F257" s="103" t="str">
        <f>VLOOKUP(T257,'Liste Gründe'!A:D,2,FALSE)</f>
        <v>keinen Verwendungszweck</v>
      </c>
      <c r="G257" s="103" t="str">
        <f>IF(ISBLANK(V257),VLOOKUP(Abfalldokumentation!$P257,'Liste Gründe'!A:D,3,FALSE),V257)</f>
        <v>keinen Verwendungszweck</v>
      </c>
      <c r="H257" s="103" t="str">
        <f>IF(ISBLANK(Abfalldokumentation!$W257),"-",Abfalldokumentation!$W257)</f>
        <v>&lt;500kg/Monat</v>
      </c>
      <c r="I257" s="114">
        <f t="shared" si="22"/>
        <v>36</v>
      </c>
      <c r="J257" s="103" t="str">
        <f t="shared" si="23"/>
        <v>Produkte</v>
      </c>
      <c r="K257" s="103" t="str">
        <f t="shared" si="24"/>
        <v>BUs</v>
      </c>
      <c r="L257" s="103" t="str">
        <f t="shared" si="25"/>
        <v>Symptome</v>
      </c>
      <c r="M257" s="114">
        <f>IFERROR(VLOOKUP(Abfalldokumentation!$O257,Kennzahlen!S:U,3,FALSE)*Abfalldokumentation!$B257,"0")</f>
        <v>0.09</v>
      </c>
      <c r="N257" s="103" t="str">
        <f>IF(ISBLANK(Q257),VLOOKUP(Abfalldokumentation!$O257,'Linien - BU'!R:S,2,FALSE),Q257)</f>
        <v>L22</v>
      </c>
      <c r="O257" s="67">
        <f t="shared" si="26"/>
        <v>29500910</v>
      </c>
      <c r="P257" s="67">
        <f t="shared" si="27"/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AA257" s="2"/>
      <c r="AB257" s="2"/>
      <c r="AC257" s="2"/>
    </row>
    <row r="258" spans="1:29" ht="30" customHeight="1" x14ac:dyDescent="0.25">
      <c r="A258" s="104" t="str">
        <f>VLOOKUP(N258,'Linien - BU'!A:B,2,FALSE)</f>
        <v>BU4</v>
      </c>
      <c r="B258" s="115">
        <f t="shared" ref="B258:B321" si="28">S258</f>
        <v>22</v>
      </c>
      <c r="C258" s="96">
        <f>Abfalldokumentation!$U258</f>
        <v>44445</v>
      </c>
      <c r="D258" s="90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105" t="str">
        <f>IFERROR(VLOOKUP(Abfalldokumentation!$O258,Artikel!A:C,3,FALSE),Abfalldokumentation!$O258)</f>
        <v>ABS ZIEGENR</v>
      </c>
      <c r="F258" s="105" t="str">
        <f>VLOOKUP(T258,'Liste Gründe'!A:D,2,FALSE)</f>
        <v>keinen Verwendungszweck</v>
      </c>
      <c r="G258" s="105" t="str">
        <f>IF(ISBLANK(V258),VLOOKUP(Abfalldokumentation!$P258,'Liste Gründe'!A:D,3,FALSE),V258)</f>
        <v>keinen Verwendungszweck</v>
      </c>
      <c r="H258" s="105" t="str">
        <f>IF(ISBLANK(Abfalldokumentation!$W258),"-",Abfalldokumentation!$W258)</f>
        <v>&lt;100kg/Monat</v>
      </c>
      <c r="I258" s="115">
        <f t="shared" ref="I258:I321" si="29">_xlfn.ISOWEEKNUM(C258)</f>
        <v>36</v>
      </c>
      <c r="J258" s="105" t="str">
        <f t="shared" ref="J258:J321" si="30">"Produkte"</f>
        <v>Produkte</v>
      </c>
      <c r="K258" s="105" t="str">
        <f t="shared" ref="K258:K321" si="31">"BUs"</f>
        <v>BUs</v>
      </c>
      <c r="L258" s="105" t="str">
        <f t="shared" ref="L258:L321" si="32">"Symptome"</f>
        <v>Symptome</v>
      </c>
      <c r="M258" s="115">
        <f>IFERROR(VLOOKUP(Abfalldokumentation!$O258,Kennzahlen!S:U,3,FALSE)*Abfalldokumentation!$B258,"0")</f>
        <v>0.22</v>
      </c>
      <c r="N258" s="105" t="str">
        <f>IF(ISBLANK(Q258),VLOOKUP(Abfalldokumentation!$O258,'Linien - BU'!R:S,2,FALSE),Q258)</f>
        <v>L20</v>
      </c>
      <c r="O258" s="67">
        <f t="shared" ref="O258:O321" si="33">R258</f>
        <v>29500913</v>
      </c>
      <c r="P258" s="67">
        <f t="shared" ref="P258:P321" si="34"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AA258" s="2"/>
      <c r="AB258" s="2"/>
      <c r="AC258" s="2"/>
    </row>
    <row r="259" spans="1:29" ht="30" customHeight="1" x14ac:dyDescent="0.25">
      <c r="A259" s="102" t="str">
        <f>VLOOKUP(N259,'Linien - BU'!A:B,2,FALSE)</f>
        <v>BU1</v>
      </c>
      <c r="B259" s="114">
        <f t="shared" si="28"/>
        <v>15</v>
      </c>
      <c r="C259" s="95">
        <f>Abfalldokumentation!$U259</f>
        <v>44445</v>
      </c>
      <c r="D259" s="90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103" t="str">
        <f>IFERROR(VLOOKUP(Abfalldokumentation!$O259,Artikel!A:C,3,FALSE),Abfalldokumentation!$O259)</f>
        <v>ABS BERGK BERGLANDMILCH</v>
      </c>
      <c r="F259" s="103" t="str">
        <f>VLOOKUP(T259,'Liste Gründe'!A:D,2,FALSE)</f>
        <v>Schimmel</v>
      </c>
      <c r="G259" s="103" t="str">
        <f>IF(ISBLANK(V259),VLOOKUP(Abfalldokumentation!$P259,'Liste Gründe'!A:D,3,FALSE),V259)</f>
        <v>keine Verarbeitung</v>
      </c>
      <c r="H259" s="103" t="str">
        <f>IF(ISBLANK(Abfalldokumentation!$W259),"-",Abfalldokumentation!$W259)</f>
        <v>stehen geblieben / übersehen</v>
      </c>
      <c r="I259" s="114">
        <f t="shared" si="29"/>
        <v>36</v>
      </c>
      <c r="J259" s="103" t="str">
        <f t="shared" si="30"/>
        <v>Produkte</v>
      </c>
      <c r="K259" s="103" t="str">
        <f t="shared" si="31"/>
        <v>BUs</v>
      </c>
      <c r="L259" s="103" t="str">
        <f t="shared" si="32"/>
        <v>Symptome</v>
      </c>
      <c r="M259" s="114" t="str">
        <f>IFERROR(VLOOKUP(Abfalldokumentation!$O259,Kennzahlen!S:U,3,FALSE)*Abfalldokumentation!$B259,"0")</f>
        <v>0</v>
      </c>
      <c r="N259" s="103" t="str">
        <f>IF(ISBLANK(Q259),VLOOKUP(Abfalldokumentation!$O259,'Linien - BU'!R:S,2,FALSE),Q259)</f>
        <v>Schmelze</v>
      </c>
      <c r="O259" s="67">
        <f t="shared" si="33"/>
        <v>29500967</v>
      </c>
      <c r="P259" s="67">
        <f t="shared" si="34"/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AA259" s="2"/>
      <c r="AB259" s="2"/>
      <c r="AC259" s="2"/>
    </row>
    <row r="260" spans="1:29" ht="30" customHeight="1" x14ac:dyDescent="0.25">
      <c r="A260" s="104" t="str">
        <f>VLOOKUP(N260,'Linien - BU'!A:B,2,FALSE)</f>
        <v>BU3</v>
      </c>
      <c r="B260" s="115">
        <f t="shared" si="28"/>
        <v>138</v>
      </c>
      <c r="C260" s="96">
        <f>Abfalldokumentation!$U260</f>
        <v>44445</v>
      </c>
      <c r="D260" s="90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105" t="str">
        <f>IFERROR(VLOOKUP(Abfalldokumentation!$O260,Artikel!A:C,3,FALSE),Abfalldokumentation!$O260)</f>
        <v>ABS CHED-PF-KRÄUK gemis</v>
      </c>
      <c r="F260" s="105" t="str">
        <f>VLOOKUP(T260,'Liste Gründe'!A:D,2,FALSE)</f>
        <v>Linienbezogen</v>
      </c>
      <c r="G260" s="105" t="str">
        <f>IF(ISBLANK(V260),VLOOKUP(Abfalldokumentation!$P260,'Liste Gründe'!A:D,3,FALSE),V260)</f>
        <v>gemischtes Produkt</v>
      </c>
      <c r="H260" s="105" t="str">
        <f>IF(ISBLANK(Abfalldokumentation!$W260),"-",Abfalldokumentation!$W260)</f>
        <v>-</v>
      </c>
      <c r="I260" s="115">
        <f t="shared" si="29"/>
        <v>36</v>
      </c>
      <c r="J260" s="105" t="str">
        <f t="shared" si="30"/>
        <v>Produkte</v>
      </c>
      <c r="K260" s="105" t="str">
        <f t="shared" si="31"/>
        <v>BUs</v>
      </c>
      <c r="L260" s="105" t="str">
        <f t="shared" si="32"/>
        <v>Symptome</v>
      </c>
      <c r="M260" s="115">
        <f>IFERROR(VLOOKUP(Abfalldokumentation!$O260,Kennzahlen!S:U,3,FALSE)*Abfalldokumentation!$B260,"0")</f>
        <v>138</v>
      </c>
      <c r="N260" s="105" t="str">
        <f>IF(ISBLANK(Q260),VLOOKUP(Abfalldokumentation!$O260,'Linien - BU'!R:S,2,FALSE),Q260)</f>
        <v>L33</v>
      </c>
      <c r="O260" s="67">
        <f t="shared" si="33"/>
        <v>29501003</v>
      </c>
      <c r="P260" s="67">
        <f t="shared" si="34"/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AA260" s="2"/>
      <c r="AB260" s="2"/>
      <c r="AC260" s="2"/>
    </row>
    <row r="261" spans="1:29" ht="30" customHeight="1" x14ac:dyDescent="0.25">
      <c r="A261" s="102" t="str">
        <f>VLOOKUP(N261,'Linien - BU'!A:B,2,FALSE)</f>
        <v>BU4</v>
      </c>
      <c r="B261" s="114">
        <f t="shared" si="28"/>
        <v>46</v>
      </c>
      <c r="C261" s="95">
        <f>Abfalldokumentation!$U261</f>
        <v>44445</v>
      </c>
      <c r="D261" s="90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103" t="str">
        <f>IFERROR(VLOOKUP(Abfalldokumentation!$O261,Artikel!A:C,3,FALSE),Abfalldokumentation!$O261)</f>
        <v>ABS Whisky-Nuts</v>
      </c>
      <c r="F261" s="103" t="str">
        <f>VLOOKUP(T261,'Liste Gründe'!A:D,2,FALSE)</f>
        <v>keinen Verwendungszweck</v>
      </c>
      <c r="G261" s="103" t="str">
        <f>IF(ISBLANK(V261),VLOOKUP(Abfalldokumentation!$P261,'Liste Gründe'!A:D,3,FALSE),V261)</f>
        <v>keinen Verwendungszweck</v>
      </c>
      <c r="H261" s="103" t="str">
        <f>IF(ISBLANK(Abfalldokumentation!$W261),"-",Abfalldokumentation!$W261)</f>
        <v>&lt;300kg/Monat</v>
      </c>
      <c r="I261" s="114">
        <f t="shared" si="29"/>
        <v>36</v>
      </c>
      <c r="J261" s="103" t="str">
        <f t="shared" si="30"/>
        <v>Produkte</v>
      </c>
      <c r="K261" s="103" t="str">
        <f t="shared" si="31"/>
        <v>BUs</v>
      </c>
      <c r="L261" s="103" t="str">
        <f t="shared" si="32"/>
        <v>Symptome</v>
      </c>
      <c r="M261" s="114">
        <f>IFERROR(VLOOKUP(Abfalldokumentation!$O261,Kennzahlen!S:U,3,FALSE)*Abfalldokumentation!$B261,"0")</f>
        <v>69</v>
      </c>
      <c r="N261" s="103" t="str">
        <f>IF(ISBLANK(Q261),VLOOKUP(Abfalldokumentation!$O261,'Linien - BU'!R:S,2,FALSE),Q261)</f>
        <v>L21</v>
      </c>
      <c r="O261" s="67">
        <f t="shared" si="33"/>
        <v>29501009</v>
      </c>
      <c r="P261" s="67">
        <f t="shared" si="34"/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AA261" s="2"/>
      <c r="AB261" s="2"/>
      <c r="AC261" s="2"/>
    </row>
    <row r="262" spans="1:29" ht="30" customHeight="1" x14ac:dyDescent="0.25">
      <c r="A262" s="104" t="str">
        <f>VLOOKUP(N262,'Linien - BU'!A:B,2,FALSE)</f>
        <v>BU4</v>
      </c>
      <c r="B262" s="115">
        <f t="shared" si="28"/>
        <v>4</v>
      </c>
      <c r="C262" s="96">
        <f>Abfalldokumentation!$U262</f>
        <v>44445</v>
      </c>
      <c r="D262" s="90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105" t="str">
        <f>IFERROR(VLOOKUP(Abfalldokumentation!$O262,Artikel!A:C,3,FALSE),Abfalldokumentation!$O262)</f>
        <v>ABS AT-ROTWEIN</v>
      </c>
      <c r="F262" s="105" t="str">
        <f>VLOOKUP(T262,'Liste Gründe'!A:D,2,FALSE)</f>
        <v>keinen Verwendungszweck</v>
      </c>
      <c r="G262" s="105" t="str">
        <f>IF(ISBLANK(V262),VLOOKUP(Abfalldokumentation!$P262,'Liste Gründe'!A:D,3,FALSE),V262)</f>
        <v>keinen Verwendungszweck</v>
      </c>
      <c r="H262" s="105" t="str">
        <f>IF(ISBLANK(Abfalldokumentation!$W262),"-",Abfalldokumentation!$W262)</f>
        <v>&lt;20kg/Monat</v>
      </c>
      <c r="I262" s="115">
        <f t="shared" si="29"/>
        <v>36</v>
      </c>
      <c r="J262" s="105" t="str">
        <f t="shared" si="30"/>
        <v>Produkte</v>
      </c>
      <c r="K262" s="105" t="str">
        <f t="shared" si="31"/>
        <v>BUs</v>
      </c>
      <c r="L262" s="105" t="str">
        <f t="shared" si="32"/>
        <v>Symptome</v>
      </c>
      <c r="M262" s="115">
        <f>IFERROR(VLOOKUP(Abfalldokumentation!$O262,Kennzahlen!S:U,3,FALSE)*Abfalldokumentation!$B262,"0")</f>
        <v>4.0000000000000002E-4</v>
      </c>
      <c r="N262" s="105" t="str">
        <f>IF(ISBLANK(Q262),VLOOKUP(Abfalldokumentation!$O262,'Linien - BU'!R:S,2,FALSE),Q262)</f>
        <v>L23</v>
      </c>
      <c r="O262" s="67">
        <f t="shared" si="33"/>
        <v>29501013</v>
      </c>
      <c r="P262" s="67">
        <f t="shared" si="34"/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AA262" s="2"/>
      <c r="AB262" s="2"/>
      <c r="AC262" s="2"/>
    </row>
    <row r="263" spans="1:29" ht="30" customHeight="1" x14ac:dyDescent="0.25">
      <c r="A263" s="102" t="str">
        <f>VLOOKUP(N263,'Linien - BU'!A:B,2,FALSE)</f>
        <v>BU4</v>
      </c>
      <c r="B263" s="114">
        <f t="shared" si="28"/>
        <v>3</v>
      </c>
      <c r="C263" s="95">
        <f>Abfalldokumentation!$U263</f>
        <v>44445</v>
      </c>
      <c r="D263" s="90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103" t="str">
        <f>IFERROR(VLOOKUP(Abfalldokumentation!$O263,Artikel!A:C,3,FALSE),Abfalldokumentation!$O263)</f>
        <v>ABS ORANG-PESTO</v>
      </c>
      <c r="F263" s="103" t="str">
        <f>VLOOKUP(T263,'Liste Gründe'!A:D,2,FALSE)</f>
        <v>keinen Verwendungszweck</v>
      </c>
      <c r="G263" s="103" t="str">
        <f>IF(ISBLANK(V263),VLOOKUP(Abfalldokumentation!$P263,'Liste Gründe'!A:D,3,FALSE),V263)</f>
        <v>keinen Verwendungszweck</v>
      </c>
      <c r="H263" s="103" t="str">
        <f>IF(ISBLANK(Abfalldokumentation!$W263),"-",Abfalldokumentation!$W263)</f>
        <v>&lt;100kg/Monat</v>
      </c>
      <c r="I263" s="114">
        <f t="shared" si="29"/>
        <v>36</v>
      </c>
      <c r="J263" s="103" t="str">
        <f t="shared" si="30"/>
        <v>Produkte</v>
      </c>
      <c r="K263" s="103" t="str">
        <f t="shared" si="31"/>
        <v>BUs</v>
      </c>
      <c r="L263" s="103" t="str">
        <f t="shared" si="32"/>
        <v>Symptome</v>
      </c>
      <c r="M263" s="114">
        <f>IFERROR(VLOOKUP(Abfalldokumentation!$O263,Kennzahlen!S:U,3,FALSE)*Abfalldokumentation!$B263,"0")</f>
        <v>4.5</v>
      </c>
      <c r="N263" s="103" t="str">
        <f>IF(ISBLANK(Q263),VLOOKUP(Abfalldokumentation!$O263,'Linien - BU'!R:S,2,FALSE),Q263)</f>
        <v>L21</v>
      </c>
      <c r="O263" s="67">
        <f t="shared" si="33"/>
        <v>29501030</v>
      </c>
      <c r="P263" s="67">
        <f t="shared" si="34"/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AA263" s="2"/>
      <c r="AB263" s="2"/>
      <c r="AC263" s="2"/>
    </row>
    <row r="264" spans="1:29" ht="30" customHeight="1" x14ac:dyDescent="0.25">
      <c r="A264" s="104" t="str">
        <f>VLOOKUP(N264,'Linien - BU'!A:B,2,FALSE)</f>
        <v>BU3</v>
      </c>
      <c r="B264" s="115">
        <f t="shared" si="28"/>
        <v>36</v>
      </c>
      <c r="C264" s="96">
        <f>Abfalldokumentation!$U264</f>
        <v>44445</v>
      </c>
      <c r="D264" s="90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105" t="str">
        <f>IFERROR(VLOOKUP(Abfalldokumentation!$O264,Artikel!A:C,3,FALSE),Abfalldokumentation!$O264)</f>
        <v>ABS CHED-ROT MIT ß-CARO</v>
      </c>
      <c r="F264" s="105" t="str">
        <f>VLOOKUP(T264,'Liste Gründe'!A:D,2,FALSE)</f>
        <v>Rest</v>
      </c>
      <c r="G264" s="105" t="str">
        <f>IF(ISBLANK(V264),VLOOKUP(Abfalldokumentation!$P264,'Liste Gründe'!A:D,3,FALSE),V264)</f>
        <v>Fremdkörper</v>
      </c>
      <c r="H264" s="105" t="str">
        <f>IF(ISBLANK(Abfalldokumentation!$W264),"-",Abfalldokumentation!$W264)</f>
        <v>Schmutz</v>
      </c>
      <c r="I264" s="115">
        <f t="shared" si="29"/>
        <v>36</v>
      </c>
      <c r="J264" s="105" t="str">
        <f t="shared" si="30"/>
        <v>Produkte</v>
      </c>
      <c r="K264" s="105" t="str">
        <f t="shared" si="31"/>
        <v>BUs</v>
      </c>
      <c r="L264" s="105" t="str">
        <f t="shared" si="32"/>
        <v>Symptome</v>
      </c>
      <c r="M264" s="115">
        <f>IFERROR(VLOOKUP(Abfalldokumentation!$O264,Kennzahlen!S:U,3,FALSE)*Abfalldokumentation!$B264,"0")</f>
        <v>36</v>
      </c>
      <c r="N264" s="105" t="str">
        <f>IF(ISBLANK(Q264),VLOOKUP(Abfalldokumentation!$O264,'Linien - BU'!R:S,2,FALSE),Q264)</f>
        <v>L33</v>
      </c>
      <c r="O264" s="67">
        <f t="shared" si="33"/>
        <v>29501032</v>
      </c>
      <c r="P264" s="67">
        <f t="shared" si="34"/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AA264" s="2"/>
      <c r="AB264" s="2"/>
      <c r="AC264" s="2"/>
    </row>
    <row r="265" spans="1:29" ht="30" customHeight="1" x14ac:dyDescent="0.25">
      <c r="A265" s="102" t="str">
        <f>VLOOKUP(N265,'Linien - BU'!A:B,2,FALSE)</f>
        <v>BU4</v>
      </c>
      <c r="B265" s="114">
        <f t="shared" si="28"/>
        <v>3</v>
      </c>
      <c r="C265" s="95">
        <f>Abfalldokumentation!$U265</f>
        <v>44445</v>
      </c>
      <c r="D265" s="90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103" t="str">
        <f>IFERROR(VLOOKUP(Abfalldokumentation!$O265,Artikel!A:C,3,FALSE),Abfalldokumentation!$O265)</f>
        <v>ABS SAINT ANDRÉ</v>
      </c>
      <c r="F265" s="103" t="str">
        <f>VLOOKUP(T265,'Liste Gründe'!A:D,2,FALSE)</f>
        <v>keinen Verwendungszweck</v>
      </c>
      <c r="G265" s="103" t="str">
        <f>IF(ISBLANK(V265),VLOOKUP(Abfalldokumentation!$P265,'Liste Gründe'!A:D,3,FALSE),V265)</f>
        <v>keinen Verwendungszweck</v>
      </c>
      <c r="H265" s="103" t="str">
        <f>IF(ISBLANK(Abfalldokumentation!$W265),"-",Abfalldokumentation!$W265)</f>
        <v>&lt;20kg/Monat</v>
      </c>
      <c r="I265" s="114">
        <f t="shared" si="29"/>
        <v>36</v>
      </c>
      <c r="J265" s="103" t="str">
        <f t="shared" si="30"/>
        <v>Produkte</v>
      </c>
      <c r="K265" s="103" t="str">
        <f t="shared" si="31"/>
        <v>BUs</v>
      </c>
      <c r="L265" s="103" t="str">
        <f t="shared" si="32"/>
        <v>Symptome</v>
      </c>
      <c r="M265" s="114">
        <f>IFERROR(VLOOKUP(Abfalldokumentation!$O265,Kennzahlen!S:U,3,FALSE)*Abfalldokumentation!$B265,"0")</f>
        <v>3.0000000000000003E-4</v>
      </c>
      <c r="N265" s="103" t="str">
        <f>IF(ISBLANK(Q265),VLOOKUP(Abfalldokumentation!$O265,'Linien - BU'!R:S,2,FALSE),Q265)</f>
        <v>L20</v>
      </c>
      <c r="O265" s="67">
        <f t="shared" si="33"/>
        <v>29501036</v>
      </c>
      <c r="P265" s="67">
        <f t="shared" si="34"/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AA265" s="2"/>
      <c r="AB265" s="2"/>
      <c r="AC265" s="2"/>
    </row>
    <row r="266" spans="1:29" ht="30" customHeight="1" x14ac:dyDescent="0.25">
      <c r="A266" s="104" t="str">
        <f>VLOOKUP(N266,'Linien - BU'!A:B,2,FALSE)</f>
        <v>BU4</v>
      </c>
      <c r="B266" s="115">
        <f t="shared" si="28"/>
        <v>40</v>
      </c>
      <c r="C266" s="96">
        <f>Abfalldokumentation!$U266</f>
        <v>44445</v>
      </c>
      <c r="D266" s="90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105" t="str">
        <f>IFERROR(VLOOKUP(Abfalldokumentation!$O266,Artikel!A:C,3,FALSE),Abfalldokumentation!$O266)</f>
        <v>ABS CHILI-ROUVEEN</v>
      </c>
      <c r="F266" s="105" t="str">
        <f>VLOOKUP(T266,'Liste Gründe'!A:D,2,FALSE)</f>
        <v>keinen Verwendungszweck</v>
      </c>
      <c r="G266" s="105" t="str">
        <f>IF(ISBLANK(V266),VLOOKUP(Abfalldokumentation!$P266,'Liste Gründe'!A:D,3,FALSE),V266)</f>
        <v>keinen Verwendungszweck</v>
      </c>
      <c r="H266" s="105" t="str">
        <f>IF(ISBLANK(Abfalldokumentation!$W266),"-",Abfalldokumentation!$W266)</f>
        <v>&lt;100kg/Monat</v>
      </c>
      <c r="I266" s="115">
        <f t="shared" si="29"/>
        <v>36</v>
      </c>
      <c r="J266" s="105" t="str">
        <f t="shared" si="30"/>
        <v>Produkte</v>
      </c>
      <c r="K266" s="105" t="str">
        <f t="shared" si="31"/>
        <v>BUs</v>
      </c>
      <c r="L266" s="105" t="str">
        <f t="shared" si="32"/>
        <v>Symptome</v>
      </c>
      <c r="M266" s="115">
        <f>IFERROR(VLOOKUP(Abfalldokumentation!$O266,Kennzahlen!S:U,3,FALSE)*Abfalldokumentation!$B266,"0")</f>
        <v>60</v>
      </c>
      <c r="N266" s="105" t="str">
        <f>IF(ISBLANK(Q266),VLOOKUP(Abfalldokumentation!$O266,'Linien - BU'!R:S,2,FALSE),Q266)</f>
        <v>L21</v>
      </c>
      <c r="O266" s="67">
        <f t="shared" si="33"/>
        <v>29501041</v>
      </c>
      <c r="P266" s="67">
        <f t="shared" si="34"/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AA266" s="2"/>
      <c r="AB266" s="2"/>
      <c r="AC266" s="2"/>
    </row>
    <row r="267" spans="1:29" ht="30" customHeight="1" x14ac:dyDescent="0.25">
      <c r="A267" s="102" t="str">
        <f>VLOOKUP(N267,'Linien - BU'!A:B,2,FALSE)</f>
        <v>BU4</v>
      </c>
      <c r="B267" s="114">
        <f t="shared" si="28"/>
        <v>10</v>
      </c>
      <c r="C267" s="95">
        <f>Abfalldokumentation!$U267</f>
        <v>44445</v>
      </c>
      <c r="D267" s="90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103" t="str">
        <f>IFERROR(VLOOKUP(Abfalldokumentation!$O267,Artikel!A:C,3,FALSE),Abfalldokumentation!$O267)</f>
        <v>ABS BRIE-PAP</v>
      </c>
      <c r="F267" s="103" t="str">
        <f>VLOOKUP(T267,'Liste Gründe'!A:D,2,FALSE)</f>
        <v>keinen Verwendungszweck</v>
      </c>
      <c r="G267" s="103" t="str">
        <f>IF(ISBLANK(V267),VLOOKUP(Abfalldokumentation!$P267,'Liste Gründe'!A:D,3,FALSE),V267)</f>
        <v>keinen Verwendungszweck</v>
      </c>
      <c r="H267" s="103" t="str">
        <f>IF(ISBLANK(Abfalldokumentation!$W267),"-",Abfalldokumentation!$W267)</f>
        <v>&lt;50kg/Monat</v>
      </c>
      <c r="I267" s="114">
        <f t="shared" si="29"/>
        <v>36</v>
      </c>
      <c r="J267" s="103" t="str">
        <f t="shared" si="30"/>
        <v>Produkte</v>
      </c>
      <c r="K267" s="103" t="str">
        <f t="shared" si="31"/>
        <v>BUs</v>
      </c>
      <c r="L267" s="103" t="str">
        <f t="shared" si="32"/>
        <v>Symptome</v>
      </c>
      <c r="M267" s="114">
        <f>IFERROR(VLOOKUP(Abfalldokumentation!$O267,Kennzahlen!S:U,3,FALSE)*Abfalldokumentation!$B267,"0")</f>
        <v>0.1</v>
      </c>
      <c r="N267" s="103" t="str">
        <f>IF(ISBLANK(Q267),VLOOKUP(Abfalldokumentation!$O267,'Linien - BU'!R:S,2,FALSE),Q267)</f>
        <v>L29</v>
      </c>
      <c r="O267" s="67">
        <f t="shared" si="33"/>
        <v>29501101</v>
      </c>
      <c r="P267" s="67">
        <f t="shared" si="34"/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AA267" s="2"/>
      <c r="AB267" s="2"/>
      <c r="AC267" s="2"/>
    </row>
    <row r="268" spans="1:29" ht="30" customHeight="1" x14ac:dyDescent="0.25">
      <c r="A268" s="104" t="str">
        <f>VLOOKUP(N268,'Linien - BU'!A:B,2,FALSE)</f>
        <v>BU1</v>
      </c>
      <c r="B268" s="115">
        <f t="shared" si="28"/>
        <v>27.5</v>
      </c>
      <c r="C268" s="96">
        <f>Abfalldokumentation!$U268</f>
        <v>44445</v>
      </c>
      <c r="D268" s="90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105" t="str">
        <f>IFERROR(VLOOKUP(Abfalldokumentation!$O268,Artikel!A:C,3,FALSE),Abfalldokumentation!$O268)</f>
        <v>GRW NATUR 7,2KG</v>
      </c>
      <c r="F268" s="105" t="str">
        <f>VLOOKUP(T268,'Liste Gründe'!A:D,2,FALSE)</f>
        <v>Linienbezogen</v>
      </c>
      <c r="G268" s="105" t="str">
        <f>IF(ISBLANK(V268),VLOOKUP(Abfalldokumentation!$P268,'Liste Gründe'!A:D,3,FALSE),V268)</f>
        <v>Bodenabfall Abfüllung</v>
      </c>
      <c r="H268" s="105" t="str">
        <f>IF(ISBLANK(Abfalldokumentation!$W268),"-",Abfalldokumentation!$W268)</f>
        <v>Clip gerissen</v>
      </c>
      <c r="I268" s="115">
        <f t="shared" si="29"/>
        <v>36</v>
      </c>
      <c r="J268" s="105" t="str">
        <f t="shared" si="30"/>
        <v>Produkte</v>
      </c>
      <c r="K268" s="105" t="str">
        <f t="shared" si="31"/>
        <v>BUs</v>
      </c>
      <c r="L268" s="105" t="str">
        <f t="shared" si="32"/>
        <v>Symptome</v>
      </c>
      <c r="M268" s="115" t="str">
        <f>IFERROR(VLOOKUP(Abfalldokumentation!$O268,Kennzahlen!S:U,3,FALSE)*Abfalldokumentation!$B268,"0")</f>
        <v>0</v>
      </c>
      <c r="N268" s="105" t="str">
        <f>IF(ISBLANK(Q268),VLOOKUP(Abfalldokumentation!$O268,'Linien - BU'!R:S,2,FALSE),Q268)</f>
        <v>Abfüllung</v>
      </c>
      <c r="O268" s="67">
        <f t="shared" si="33"/>
        <v>32000049</v>
      </c>
      <c r="P268" s="67">
        <f t="shared" si="34"/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AA268" s="2"/>
      <c r="AB268" s="2"/>
      <c r="AC268" s="2"/>
    </row>
    <row r="269" spans="1:29" ht="30" customHeight="1" x14ac:dyDescent="0.25">
      <c r="A269" s="102" t="str">
        <f>VLOOKUP(N269,'Linien - BU'!A:B,2,FALSE)</f>
        <v>BU1</v>
      </c>
      <c r="B269" s="114">
        <f t="shared" si="28"/>
        <v>28</v>
      </c>
      <c r="C269" s="95">
        <f>Abfalldokumentation!$U269</f>
        <v>44445</v>
      </c>
      <c r="D269" s="90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103" t="str">
        <f>IFERROR(VLOOKUP(Abfalldokumentation!$O269,Artikel!A:C,3,FALSE),Abfalldokumentation!$O269)</f>
        <v>GRW NATUR 7,2KG</v>
      </c>
      <c r="F269" s="103" t="str">
        <f>VLOOKUP(T269,'Liste Gründe'!A:D,2,FALSE)</f>
        <v>Linienbezogen</v>
      </c>
      <c r="G269" s="103" t="str">
        <f>IF(ISBLANK(V269),VLOOKUP(Abfalldokumentation!$P269,'Liste Gründe'!A:D,3,FALSE),V269)</f>
        <v>Bodenabfall Abfüllung</v>
      </c>
      <c r="H269" s="103" t="str">
        <f>IF(ISBLANK(Abfalldokumentation!$W269),"-",Abfalldokumentation!$W269)</f>
        <v>Clip gerissen</v>
      </c>
      <c r="I269" s="114">
        <f t="shared" si="29"/>
        <v>36</v>
      </c>
      <c r="J269" s="103" t="str">
        <f t="shared" si="30"/>
        <v>Produkte</v>
      </c>
      <c r="K269" s="103" t="str">
        <f t="shared" si="31"/>
        <v>BUs</v>
      </c>
      <c r="L269" s="103" t="str">
        <f t="shared" si="32"/>
        <v>Symptome</v>
      </c>
      <c r="M269" s="114" t="str">
        <f>IFERROR(VLOOKUP(Abfalldokumentation!$O269,Kennzahlen!S:U,3,FALSE)*Abfalldokumentation!$B269,"0")</f>
        <v>0</v>
      </c>
      <c r="N269" s="103" t="str">
        <f>IF(ISBLANK(Q269),VLOOKUP(Abfalldokumentation!$O269,'Linien - BU'!R:S,2,FALSE),Q269)</f>
        <v>Abfüllung</v>
      </c>
      <c r="O269" s="67">
        <f t="shared" si="33"/>
        <v>32000049</v>
      </c>
      <c r="P269" s="67">
        <f t="shared" si="34"/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AA269" s="2"/>
      <c r="AB269" s="2"/>
      <c r="AC269" s="2"/>
    </row>
    <row r="270" spans="1:29" ht="30" customHeight="1" x14ac:dyDescent="0.25">
      <c r="A270" s="104" t="str">
        <f>VLOOKUP(N270,'Linien - BU'!A:B,2,FALSE)</f>
        <v>BU1</v>
      </c>
      <c r="B270" s="115">
        <f t="shared" si="28"/>
        <v>28.5</v>
      </c>
      <c r="C270" s="96">
        <f>Abfalldokumentation!$U270</f>
        <v>44445</v>
      </c>
      <c r="D270" s="90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105" t="str">
        <f>IFERROR(VLOOKUP(Abfalldokumentation!$O270,Artikel!A:C,3,FALSE),Abfalldokumentation!$O270)</f>
        <v>GRW NATUR 7,2KG</v>
      </c>
      <c r="F270" s="105" t="str">
        <f>VLOOKUP(T270,'Liste Gründe'!A:D,2,FALSE)</f>
        <v>Linienbezogen</v>
      </c>
      <c r="G270" s="105" t="str">
        <f>IF(ISBLANK(V270),VLOOKUP(Abfalldokumentation!$P270,'Liste Gründe'!A:D,3,FALSE),V270)</f>
        <v>Bodenabfall Abfüllung</v>
      </c>
      <c r="H270" s="105" t="str">
        <f>IF(ISBLANK(Abfalldokumentation!$W270),"-",Abfalldokumentation!$W270)</f>
        <v>Clip gerissen</v>
      </c>
      <c r="I270" s="115">
        <f t="shared" si="29"/>
        <v>36</v>
      </c>
      <c r="J270" s="105" t="str">
        <f t="shared" si="30"/>
        <v>Produkte</v>
      </c>
      <c r="K270" s="105" t="str">
        <f t="shared" si="31"/>
        <v>BUs</v>
      </c>
      <c r="L270" s="105" t="str">
        <f t="shared" si="32"/>
        <v>Symptome</v>
      </c>
      <c r="M270" s="115" t="str">
        <f>IFERROR(VLOOKUP(Abfalldokumentation!$O270,Kennzahlen!S:U,3,FALSE)*Abfalldokumentation!$B270,"0")</f>
        <v>0</v>
      </c>
      <c r="N270" s="105" t="str">
        <f>IF(ISBLANK(Q270),VLOOKUP(Abfalldokumentation!$O270,'Linien - BU'!R:S,2,FALSE),Q270)</f>
        <v>Abfüllung</v>
      </c>
      <c r="O270" s="67">
        <f t="shared" si="33"/>
        <v>32000049</v>
      </c>
      <c r="P270" s="67">
        <f t="shared" si="34"/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AA270" s="2"/>
      <c r="AB270" s="2"/>
      <c r="AC270" s="2"/>
    </row>
    <row r="271" spans="1:29" ht="30" customHeight="1" x14ac:dyDescent="0.25">
      <c r="A271" s="102" t="str">
        <f>VLOOKUP(N271,'Linien - BU'!A:B,2,FALSE)</f>
        <v>BU1</v>
      </c>
      <c r="B271" s="114">
        <f t="shared" si="28"/>
        <v>36</v>
      </c>
      <c r="C271" s="95">
        <f>Abfalldokumentation!$U271</f>
        <v>44445</v>
      </c>
      <c r="D271" s="90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103" t="str">
        <f>IFERROR(VLOOKUP(Abfalldokumentation!$O271,Artikel!A:C,3,FALSE),Abfalldokumentation!$O271)</f>
        <v>GRW NATUR 7,2KG</v>
      </c>
      <c r="F271" s="103" t="str">
        <f>VLOOKUP(T271,'Liste Gründe'!A:D,2,FALSE)</f>
        <v>Linienbezogen</v>
      </c>
      <c r="G271" s="103" t="str">
        <f>IF(ISBLANK(V271),VLOOKUP(Abfalldokumentation!$P271,'Liste Gründe'!A:D,3,FALSE),V271)</f>
        <v>Bodenabfall Abfüllung</v>
      </c>
      <c r="H271" s="103" t="str">
        <f>IF(ISBLANK(Abfalldokumentation!$W271),"-",Abfalldokumentation!$W271)</f>
        <v>Clip gerissen</v>
      </c>
      <c r="I271" s="114">
        <f t="shared" si="29"/>
        <v>36</v>
      </c>
      <c r="J271" s="103" t="str">
        <f t="shared" si="30"/>
        <v>Produkte</v>
      </c>
      <c r="K271" s="103" t="str">
        <f t="shared" si="31"/>
        <v>BUs</v>
      </c>
      <c r="L271" s="103" t="str">
        <f t="shared" si="32"/>
        <v>Symptome</v>
      </c>
      <c r="M271" s="114" t="str">
        <f>IFERROR(VLOOKUP(Abfalldokumentation!$O271,Kennzahlen!S:U,3,FALSE)*Abfalldokumentation!$B271,"0")</f>
        <v>0</v>
      </c>
      <c r="N271" s="103" t="str">
        <f>IF(ISBLANK(Q271),VLOOKUP(Abfalldokumentation!$O271,'Linien - BU'!R:S,2,FALSE),Q271)</f>
        <v>Abfüllung</v>
      </c>
      <c r="O271" s="67">
        <f t="shared" si="33"/>
        <v>32000049</v>
      </c>
      <c r="P271" s="67">
        <f t="shared" si="34"/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AA271" s="2"/>
      <c r="AB271" s="2"/>
      <c r="AC271" s="2"/>
    </row>
    <row r="272" spans="1:29" ht="30" customHeight="1" x14ac:dyDescent="0.25">
      <c r="A272" s="104" t="str">
        <f>VLOOKUP(N272,'Linien - BU'!A:B,2,FALSE)</f>
        <v>BU1</v>
      </c>
      <c r="B272" s="115">
        <f t="shared" si="28"/>
        <v>28.5</v>
      </c>
      <c r="C272" s="96">
        <f>Abfalldokumentation!$U272</f>
        <v>44445</v>
      </c>
      <c r="D272" s="90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105" t="str">
        <f>IFERROR(VLOOKUP(Abfalldokumentation!$O272,Artikel!A:C,3,FALSE),Abfalldokumentation!$O272)</f>
        <v>RW NATUR 10,0KG AN</v>
      </c>
      <c r="F272" s="105" t="str">
        <f>VLOOKUP(T272,'Liste Gründe'!A:D,2,FALSE)</f>
        <v>Linienbezogen</v>
      </c>
      <c r="G272" s="105" t="str">
        <f>IF(ISBLANK(V272),VLOOKUP(Abfalldokumentation!$P272,'Liste Gründe'!A:D,3,FALSE),V272)</f>
        <v>Bodenabfall Abfüllung</v>
      </c>
      <c r="H272" s="105" t="str">
        <f>IF(ISBLANK(Abfalldokumentation!$W272),"-",Abfalldokumentation!$W272)</f>
        <v>Darm geplatzt</v>
      </c>
      <c r="I272" s="115">
        <f t="shared" si="29"/>
        <v>36</v>
      </c>
      <c r="J272" s="105" t="str">
        <f t="shared" si="30"/>
        <v>Produkte</v>
      </c>
      <c r="K272" s="105" t="str">
        <f t="shared" si="31"/>
        <v>BUs</v>
      </c>
      <c r="L272" s="105" t="str">
        <f t="shared" si="32"/>
        <v>Symptome</v>
      </c>
      <c r="M272" s="115" t="str">
        <f>IFERROR(VLOOKUP(Abfalldokumentation!$O272,Kennzahlen!S:U,3,FALSE)*Abfalldokumentation!$B272,"0")</f>
        <v>0</v>
      </c>
      <c r="N272" s="105" t="str">
        <f>IF(ISBLANK(Q272),VLOOKUP(Abfalldokumentation!$O272,'Linien - BU'!R:S,2,FALSE),Q272)</f>
        <v>Abfüllung</v>
      </c>
      <c r="O272" s="67">
        <f t="shared" si="33"/>
        <v>32000067</v>
      </c>
      <c r="P272" s="67">
        <f t="shared" si="34"/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AA272" s="2"/>
      <c r="AB272" s="2"/>
      <c r="AC272" s="2"/>
    </row>
    <row r="273" spans="1:29" ht="30" customHeight="1" x14ac:dyDescent="0.25">
      <c r="A273" s="102" t="str">
        <f>VLOOKUP(N273,'Linien - BU'!A:B,2,FALSE)</f>
        <v>BU1</v>
      </c>
      <c r="B273" s="114">
        <f t="shared" si="28"/>
        <v>9</v>
      </c>
      <c r="C273" s="95">
        <f>Abfalldokumentation!$U273</f>
        <v>44445</v>
      </c>
      <c r="D273" s="90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103" t="str">
        <f>IFERROR(VLOOKUP(Abfalldokumentation!$O273,Artikel!A:C,3,FALSE),Abfalldokumentation!$O273)</f>
        <v>RW SCHI 10,0KG AN</v>
      </c>
      <c r="F273" s="103" t="str">
        <f>VLOOKUP(T273,'Liste Gründe'!A:D,2,FALSE)</f>
        <v>Linienbezogen</v>
      </c>
      <c r="G273" s="103" t="str">
        <f>IF(ISBLANK(V273),VLOOKUP(Abfalldokumentation!$P273,'Liste Gründe'!A:D,3,FALSE),V273)</f>
        <v>Reinigung</v>
      </c>
      <c r="H273" s="103" t="str">
        <f>IF(ISBLANK(Abfalldokumentation!$W273),"-",Abfalldokumentation!$W273)</f>
        <v>-</v>
      </c>
      <c r="I273" s="114">
        <f t="shared" si="29"/>
        <v>36</v>
      </c>
      <c r="J273" s="103" t="str">
        <f t="shared" si="30"/>
        <v>Produkte</v>
      </c>
      <c r="K273" s="103" t="str">
        <f t="shared" si="31"/>
        <v>BUs</v>
      </c>
      <c r="L273" s="103" t="str">
        <f t="shared" si="32"/>
        <v>Symptome</v>
      </c>
      <c r="M273" s="114" t="str">
        <f>IFERROR(VLOOKUP(Abfalldokumentation!$O273,Kennzahlen!S:U,3,FALSE)*Abfalldokumentation!$B273,"0")</f>
        <v>0</v>
      </c>
      <c r="N273" s="103" t="str">
        <f>IF(ISBLANK(Q273),VLOOKUP(Abfalldokumentation!$O273,'Linien - BU'!R:S,2,FALSE),Q273)</f>
        <v>Abfüllung</v>
      </c>
      <c r="O273" s="67">
        <f t="shared" si="33"/>
        <v>32000068</v>
      </c>
      <c r="P273" s="67">
        <f t="shared" si="34"/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AA273" s="2"/>
      <c r="AB273" s="2"/>
      <c r="AC273" s="2"/>
    </row>
    <row r="274" spans="1:29" ht="30" customHeight="1" x14ac:dyDescent="0.25">
      <c r="A274" s="104" t="str">
        <f>VLOOKUP(N274,'Linien - BU'!A:B,2,FALSE)</f>
        <v>BU1</v>
      </c>
      <c r="B274" s="115">
        <f t="shared" si="28"/>
        <v>13.5</v>
      </c>
      <c r="C274" s="96">
        <f>Abfalldokumentation!$U274</f>
        <v>44445</v>
      </c>
      <c r="D274" s="90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105" t="str">
        <f>IFERROR(VLOOKUP(Abfalldokumentation!$O274,Artikel!A:C,3,FALSE),Abfalldokumentation!$O274)</f>
        <v>REZ CN-SHRIMPS DK ALDI</v>
      </c>
      <c r="F274" s="105" t="str">
        <f>VLOOKUP(T274,'Liste Gründe'!A:D,2,FALSE)</f>
        <v>Rest</v>
      </c>
      <c r="G274" s="105" t="str">
        <f>IF(ISBLANK(V274),VLOOKUP(Abfalldokumentation!$P274,'Liste Gründe'!A:D,3,FALSE),V274)</f>
        <v>keinen Verwendungszweck</v>
      </c>
      <c r="H274" s="105" t="str">
        <f>IF(ISBLANK(Abfalldokumentation!$W274),"-",Abfalldokumentation!$W274)</f>
        <v>keine weitere Verwendung</v>
      </c>
      <c r="I274" s="115">
        <f t="shared" si="29"/>
        <v>36</v>
      </c>
      <c r="J274" s="105" t="str">
        <f t="shared" si="30"/>
        <v>Produkte</v>
      </c>
      <c r="K274" s="105" t="str">
        <f t="shared" si="31"/>
        <v>BUs</v>
      </c>
      <c r="L274" s="105" t="str">
        <f t="shared" si="32"/>
        <v>Symptome</v>
      </c>
      <c r="M274" s="115" t="str">
        <f>IFERROR(VLOOKUP(Abfalldokumentation!$O274,Kennzahlen!S:U,3,FALSE)*Abfalldokumentation!$B274,"0")</f>
        <v>0</v>
      </c>
      <c r="N274" s="105" t="str">
        <f>IF(ISBLANK(Q274),VLOOKUP(Abfalldokumentation!$O274,'Linien - BU'!R:S,2,FALSE),Q274)</f>
        <v>Abfüllung</v>
      </c>
      <c r="O274" s="67">
        <f t="shared" si="33"/>
        <v>35000343</v>
      </c>
      <c r="P274" s="67">
        <f t="shared" si="34"/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AA274" s="2"/>
      <c r="AB274" s="2"/>
      <c r="AC274" s="2"/>
    </row>
    <row r="275" spans="1:29" ht="30" customHeight="1" x14ac:dyDescent="0.25">
      <c r="A275" s="102" t="str">
        <f>VLOOKUP(N275,'Linien - BU'!A:B,2,FALSE)</f>
        <v>Verkauf</v>
      </c>
      <c r="B275" s="114">
        <f t="shared" si="28"/>
        <v>611.5</v>
      </c>
      <c r="C275" s="95">
        <f>Abfalldokumentation!$U275</f>
        <v>44445</v>
      </c>
      <c r="D275" s="90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103" t="str">
        <f>IFERROR(VLOOKUP(Abfalldokumentation!$O275,Artikel!A:C,3,FALSE),Abfalldokumentation!$O275)</f>
        <v>Div. Zipfel, Endstücke</v>
      </c>
      <c r="F275" s="103" t="str">
        <f>VLOOKUP(T275,'Liste Gründe'!A:D,2,FALSE)</f>
        <v>Schimmel</v>
      </c>
      <c r="G275" s="103" t="str">
        <f>IF(ISBLANK(V275),VLOOKUP(Abfalldokumentation!$P275,'Liste Gründe'!A:D,3,FALSE),V275)</f>
        <v>keinen Abnehmer/kein Schälpersonal</v>
      </c>
      <c r="H275" s="103" t="str">
        <f>IF(ISBLANK(Abfalldokumentation!$W275),"-",Abfalldokumentation!$W275)</f>
        <v>keinen Abnehmer/Schälen</v>
      </c>
      <c r="I275" s="114">
        <f t="shared" si="29"/>
        <v>36</v>
      </c>
      <c r="J275" s="103" t="str">
        <f t="shared" si="30"/>
        <v>Produkte</v>
      </c>
      <c r="K275" s="103" t="str">
        <f t="shared" si="31"/>
        <v>BUs</v>
      </c>
      <c r="L275" s="103" t="str">
        <f t="shared" si="32"/>
        <v>Symptome</v>
      </c>
      <c r="M275" s="114" t="str">
        <f>IFERROR(VLOOKUP(Abfalldokumentation!$O275,Kennzahlen!S:U,3,FALSE)*Abfalldokumentation!$B275,"0")</f>
        <v>0</v>
      </c>
      <c r="N275" s="103" t="str">
        <f>IF(ISBLANK(Q275),VLOOKUP(Abfalldokumentation!$O275,'Linien - BU'!R:S,2,FALSE),Q275)</f>
        <v>Verkauf</v>
      </c>
      <c r="O275" s="67" t="str">
        <f t="shared" si="33"/>
        <v>Div. Zipfel, Endstücke</v>
      </c>
      <c r="P275" s="67">
        <f t="shared" si="34"/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AA275" s="2"/>
      <c r="AB275" s="2"/>
      <c r="AC275" s="2"/>
    </row>
    <row r="276" spans="1:29" ht="30" customHeight="1" x14ac:dyDescent="0.25">
      <c r="A276" s="104" t="str">
        <f>VLOOKUP(N276,'Linien - BU'!A:B,2,FALSE)</f>
        <v>BU3</v>
      </c>
      <c r="B276" s="115">
        <f t="shared" si="28"/>
        <v>47</v>
      </c>
      <c r="C276" s="96">
        <f>Abfalldokumentation!$U276</f>
        <v>44445</v>
      </c>
      <c r="D276" s="90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105" t="str">
        <f>IFERROR(VLOOKUP(Abfalldokumentation!$O276,Artikel!A:C,3,FALSE),Abfalldokumentation!$O276)</f>
        <v>Diverses</v>
      </c>
      <c r="F276" s="105" t="str">
        <f>VLOOKUP(T276,'Liste Gründe'!A:D,2,FALSE)</f>
        <v>Linienbezogen</v>
      </c>
      <c r="G276" s="105" t="str">
        <f>IF(ISBLANK(V276),VLOOKUP(Abfalldokumentation!$P276,'Liste Gründe'!A:D,3,FALSE),V276)</f>
        <v>Maschinenabfall</v>
      </c>
      <c r="H276" s="105" t="str">
        <f>IF(ISBLANK(Abfalldokumentation!$W276),"-",Abfalldokumentation!$W276)</f>
        <v>-</v>
      </c>
      <c r="I276" s="115">
        <f t="shared" si="29"/>
        <v>36</v>
      </c>
      <c r="J276" s="105" t="str">
        <f t="shared" si="30"/>
        <v>Produkte</v>
      </c>
      <c r="K276" s="105" t="str">
        <f t="shared" si="31"/>
        <v>BUs</v>
      </c>
      <c r="L276" s="105" t="str">
        <f t="shared" si="32"/>
        <v>Symptome</v>
      </c>
      <c r="M276" s="115" t="str">
        <f>IFERROR(VLOOKUP(Abfalldokumentation!$O276,Kennzahlen!S:U,3,FALSE)*Abfalldokumentation!$B276,"0")</f>
        <v>0</v>
      </c>
      <c r="N276" s="105" t="str">
        <f>IF(ISBLANK(Q276),VLOOKUP(Abfalldokumentation!$O276,'Linien - BU'!R:S,2,FALSE),Q276)</f>
        <v>Bu3</v>
      </c>
      <c r="O276" s="67" t="str">
        <f t="shared" si="33"/>
        <v>Diverses</v>
      </c>
      <c r="P276" s="67">
        <f t="shared" si="34"/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AA276" s="2"/>
      <c r="AB276" s="2"/>
      <c r="AC276" s="2"/>
    </row>
    <row r="277" spans="1:29" ht="30" customHeight="1" x14ac:dyDescent="0.25">
      <c r="A277" s="102" t="str">
        <f>VLOOKUP(N277,'Linien - BU'!A:B,2,FALSE)</f>
        <v>BU3</v>
      </c>
      <c r="B277" s="114">
        <f t="shared" si="28"/>
        <v>77.5</v>
      </c>
      <c r="C277" s="95">
        <f>Abfalldokumentation!$U277</f>
        <v>44445</v>
      </c>
      <c r="D277" s="90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103" t="str">
        <f>IFERROR(VLOOKUP(Abfalldokumentation!$O277,Artikel!A:C,3,FALSE),Abfalldokumentation!$O277)</f>
        <v>Diverses</v>
      </c>
      <c r="F277" s="103" t="str">
        <f>VLOOKUP(T277,'Liste Gründe'!A:D,2,FALSE)</f>
        <v>Linienbezogen</v>
      </c>
      <c r="G277" s="103" t="str">
        <f>IF(ISBLANK(V277),VLOOKUP(Abfalldokumentation!$P277,'Liste Gründe'!A:D,3,FALSE),V277)</f>
        <v>Maschinenabfall</v>
      </c>
      <c r="H277" s="103" t="str">
        <f>IF(ISBLANK(Abfalldokumentation!$W277),"-",Abfalldokumentation!$W277)</f>
        <v>-</v>
      </c>
      <c r="I277" s="114">
        <f t="shared" si="29"/>
        <v>36</v>
      </c>
      <c r="J277" s="103" t="str">
        <f t="shared" si="30"/>
        <v>Produkte</v>
      </c>
      <c r="K277" s="103" t="str">
        <f t="shared" si="31"/>
        <v>BUs</v>
      </c>
      <c r="L277" s="103" t="str">
        <f t="shared" si="32"/>
        <v>Symptome</v>
      </c>
      <c r="M277" s="114" t="str">
        <f>IFERROR(VLOOKUP(Abfalldokumentation!$O277,Kennzahlen!S:U,3,FALSE)*Abfalldokumentation!$B277,"0")</f>
        <v>0</v>
      </c>
      <c r="N277" s="103" t="str">
        <f>IF(ISBLANK(Q277),VLOOKUP(Abfalldokumentation!$O277,'Linien - BU'!R:S,2,FALSE),Q277)</f>
        <v>L33</v>
      </c>
      <c r="O277" s="67" t="str">
        <f t="shared" si="33"/>
        <v>Diverses</v>
      </c>
      <c r="P277" s="67">
        <f t="shared" si="34"/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AA277" s="2"/>
      <c r="AB277" s="2"/>
      <c r="AC277" s="2"/>
    </row>
    <row r="278" spans="1:29" ht="30" customHeight="1" x14ac:dyDescent="0.25">
      <c r="A278" s="104" t="str">
        <f>VLOOKUP(N278,'Linien - BU'!A:B,2,FALSE)</f>
        <v>BU2</v>
      </c>
      <c r="B278" s="115">
        <f t="shared" si="28"/>
        <v>29.5</v>
      </c>
      <c r="C278" s="96">
        <f>Abfalldokumentation!$U278</f>
        <v>44445</v>
      </c>
      <c r="D278" s="90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105" t="str">
        <f>IFERROR(VLOOKUP(Abfalldokumentation!$O278,Artikel!A:C,3,FALSE),Abfalldokumentation!$O278)</f>
        <v>Diverses</v>
      </c>
      <c r="F278" s="105" t="str">
        <f>VLOOKUP(T278,'Liste Gründe'!A:D,2,FALSE)</f>
        <v>Linienbezogen</v>
      </c>
      <c r="G278" s="105" t="str">
        <f>IF(ISBLANK(V278),VLOOKUP(Abfalldokumentation!$P278,'Liste Gründe'!A:D,3,FALSE),V278)</f>
        <v>Maschinenabfall</v>
      </c>
      <c r="H278" s="105" t="str">
        <f>IF(ISBLANK(Abfalldokumentation!$W278),"-",Abfalldokumentation!$W278)</f>
        <v>-</v>
      </c>
      <c r="I278" s="115">
        <f t="shared" si="29"/>
        <v>36</v>
      </c>
      <c r="J278" s="105" t="str">
        <f t="shared" si="30"/>
        <v>Produkte</v>
      </c>
      <c r="K278" s="105" t="str">
        <f t="shared" si="31"/>
        <v>BUs</v>
      </c>
      <c r="L278" s="105" t="str">
        <f t="shared" si="32"/>
        <v>Symptome</v>
      </c>
      <c r="M278" s="115" t="str">
        <f>IFERROR(VLOOKUP(Abfalldokumentation!$O278,Kennzahlen!S:U,3,FALSE)*Abfalldokumentation!$B278,"0")</f>
        <v>0</v>
      </c>
      <c r="N278" s="105" t="str">
        <f>IF(ISBLANK(Q278),VLOOKUP(Abfalldokumentation!$O278,'Linien - BU'!R:S,2,FALSE),Q278)</f>
        <v>BU2</v>
      </c>
      <c r="O278" s="67" t="str">
        <f t="shared" si="33"/>
        <v>Diverses</v>
      </c>
      <c r="P278" s="67">
        <f t="shared" si="34"/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AA278" s="2"/>
      <c r="AB278" s="2"/>
      <c r="AC278" s="2"/>
    </row>
    <row r="279" spans="1:29" ht="30" customHeight="1" x14ac:dyDescent="0.25">
      <c r="A279" s="102" t="str">
        <f>VLOOKUP(N279,'Linien - BU'!A:B,2,FALSE)</f>
        <v>BU1</v>
      </c>
      <c r="B279" s="114">
        <f t="shared" si="28"/>
        <v>55</v>
      </c>
      <c r="C279" s="95">
        <f>Abfalldokumentation!$U279</f>
        <v>44445</v>
      </c>
      <c r="D279" s="90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103" t="str">
        <f>IFERROR(VLOOKUP(Abfalldokumentation!$O279,Artikel!A:C,3,FALSE),Abfalldokumentation!$O279)</f>
        <v>Diverses aus Abfüllung</v>
      </c>
      <c r="F279" s="103" t="str">
        <f>VLOOKUP(T279,'Liste Gründe'!A:D,2,FALSE)</f>
        <v>Linienbezogen</v>
      </c>
      <c r="G279" s="103" t="str">
        <f>IF(ISBLANK(V279),VLOOKUP(Abfalldokumentation!$P279,'Liste Gründe'!A:D,3,FALSE),V279)</f>
        <v>Maschinenabfall</v>
      </c>
      <c r="H279" s="103" t="str">
        <f>IF(ISBLANK(Abfalldokumentation!$W279),"-",Abfalldokumentation!$W279)</f>
        <v>-</v>
      </c>
      <c r="I279" s="114">
        <f t="shared" si="29"/>
        <v>36</v>
      </c>
      <c r="J279" s="103" t="str">
        <f t="shared" si="30"/>
        <v>Produkte</v>
      </c>
      <c r="K279" s="103" t="str">
        <f t="shared" si="31"/>
        <v>BUs</v>
      </c>
      <c r="L279" s="103" t="str">
        <f t="shared" si="32"/>
        <v>Symptome</v>
      </c>
      <c r="M279" s="114" t="str">
        <f>IFERROR(VLOOKUP(Abfalldokumentation!$O279,Kennzahlen!S:U,3,FALSE)*Abfalldokumentation!$B279,"0")</f>
        <v>0</v>
      </c>
      <c r="N279" s="103" t="str">
        <f>IF(ISBLANK(Q279),VLOOKUP(Abfalldokumentation!$O279,'Linien - BU'!R:S,2,FALSE),Q279)</f>
        <v>Abfüllung</v>
      </c>
      <c r="O279" s="67" t="str">
        <f t="shared" si="33"/>
        <v>Diverses aus Abfüllung</v>
      </c>
      <c r="P279" s="67">
        <f t="shared" si="34"/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AA279" s="2"/>
      <c r="AB279" s="2"/>
      <c r="AC279" s="2"/>
    </row>
    <row r="280" spans="1:29" ht="30" customHeight="1" x14ac:dyDescent="0.25">
      <c r="A280" s="104" t="str">
        <f>VLOOKUP(N280,'Linien - BU'!A:B,2,FALSE)</f>
        <v>BU1</v>
      </c>
      <c r="B280" s="115">
        <f t="shared" si="28"/>
        <v>122.5</v>
      </c>
      <c r="C280" s="96">
        <f>Abfalldokumentation!$U280</f>
        <v>44445</v>
      </c>
      <c r="D280" s="90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105" t="str">
        <f>IFERROR(VLOOKUP(Abfalldokumentation!$O280,Artikel!A:C,3,FALSE),Abfalldokumentation!$O280)</f>
        <v>Diverses aus Abfüllung</v>
      </c>
      <c r="F280" s="105" t="str">
        <f>VLOOKUP(T280,'Liste Gründe'!A:D,2,FALSE)</f>
        <v>Linienbezogen</v>
      </c>
      <c r="G280" s="105" t="str">
        <f>IF(ISBLANK(V280),VLOOKUP(Abfalldokumentation!$P280,'Liste Gründe'!A:D,3,FALSE),V280)</f>
        <v>Maschinenabfall</v>
      </c>
      <c r="H280" s="105" t="str">
        <f>IF(ISBLANK(Abfalldokumentation!$W280),"-",Abfalldokumentation!$W280)</f>
        <v>-</v>
      </c>
      <c r="I280" s="115">
        <f t="shared" si="29"/>
        <v>36</v>
      </c>
      <c r="J280" s="105" t="str">
        <f t="shared" si="30"/>
        <v>Produkte</v>
      </c>
      <c r="K280" s="105" t="str">
        <f t="shared" si="31"/>
        <v>BUs</v>
      </c>
      <c r="L280" s="105" t="str">
        <f t="shared" si="32"/>
        <v>Symptome</v>
      </c>
      <c r="M280" s="115" t="str">
        <f>IFERROR(VLOOKUP(Abfalldokumentation!$O280,Kennzahlen!S:U,3,FALSE)*Abfalldokumentation!$B280,"0")</f>
        <v>0</v>
      </c>
      <c r="N280" s="105" t="str">
        <f>IF(ISBLANK(Q280),VLOOKUP(Abfalldokumentation!$O280,'Linien - BU'!R:S,2,FALSE),Q280)</f>
        <v>Abfüllung</v>
      </c>
      <c r="O280" s="67" t="str">
        <f t="shared" si="33"/>
        <v>Diverses aus Abfüllung</v>
      </c>
      <c r="P280" s="67">
        <f t="shared" si="34"/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AA280" s="2"/>
      <c r="AB280" s="2"/>
      <c r="AC280" s="2"/>
    </row>
    <row r="281" spans="1:29" ht="30" customHeight="1" x14ac:dyDescent="0.25">
      <c r="A281" s="102" t="str">
        <f>VLOOKUP(N281,'Linien - BU'!A:B,2,FALSE)</f>
        <v>BU1</v>
      </c>
      <c r="B281" s="114">
        <f t="shared" si="28"/>
        <v>84.8</v>
      </c>
      <c r="C281" s="95">
        <f>Abfalldokumentation!$U281</f>
        <v>44446</v>
      </c>
      <c r="D281" s="90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103" t="str">
        <f>IFERROR(VLOOKUP(Abfalldokumentation!$O281,Artikel!A:C,3,FALSE),Abfalldokumentation!$O281)</f>
        <v>VOS Müller Fleisch SKZ</v>
      </c>
      <c r="F281" s="103" t="str">
        <f>VLOOKUP(T281,'Liste Gründe'!A:D,2,FALSE)</f>
        <v>Schimmel</v>
      </c>
      <c r="G281" s="103" t="str">
        <f>IF(ISBLANK(V281),VLOOKUP(Abfalldokumentation!$P281,'Liste Gründe'!A:D,3,FALSE),V281)</f>
        <v>keine Verarbeitung</v>
      </c>
      <c r="H281" s="103" t="str">
        <f>IF(ISBLANK(Abfalldokumentation!$W281),"-",Abfalldokumentation!$W281)</f>
        <v>Aufgrund Konsistenz nicht genommen. Zu wenig VOS verarbeitet. Vom Warmen ins Kalte -&gt; Schimmel</v>
      </c>
      <c r="I281" s="114">
        <f t="shared" si="29"/>
        <v>36</v>
      </c>
      <c r="J281" s="103" t="str">
        <f t="shared" si="30"/>
        <v>Produkte</v>
      </c>
      <c r="K281" s="103" t="str">
        <f t="shared" si="31"/>
        <v>BUs</v>
      </c>
      <c r="L281" s="103" t="str">
        <f t="shared" si="32"/>
        <v>Symptome</v>
      </c>
      <c r="M281" s="114" t="str">
        <f>IFERROR(VLOOKUP(Abfalldokumentation!$O281,Kennzahlen!S:U,3,FALSE)*Abfalldokumentation!$B281,"0")</f>
        <v>0</v>
      </c>
      <c r="N281" s="103" t="str">
        <f>IF(ISBLANK(Q281),VLOOKUP(Abfalldokumentation!$O281,'Linien - BU'!R:S,2,FALSE),Q281)</f>
        <v>Schmelze</v>
      </c>
      <c r="O281" s="67">
        <f t="shared" si="33"/>
        <v>29500480</v>
      </c>
      <c r="P281" s="67">
        <f t="shared" si="34"/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AA281" s="2"/>
      <c r="AB281" s="2"/>
      <c r="AC281" s="2"/>
    </row>
    <row r="282" spans="1:29" ht="30" customHeight="1" x14ac:dyDescent="0.25">
      <c r="A282" s="104" t="str">
        <f>VLOOKUP(N282,'Linien - BU'!A:B,2,FALSE)</f>
        <v>BU4</v>
      </c>
      <c r="B282" s="115">
        <f t="shared" si="28"/>
        <v>38</v>
      </c>
      <c r="C282" s="96">
        <f>Abfalldokumentation!$U282</f>
        <v>44446</v>
      </c>
      <c r="D282" s="90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105" t="str">
        <f>IFERROR(VLOOKUP(Abfalldokumentation!$O282,Artikel!A:C,3,FALSE),Abfalldokumentation!$O282)</f>
        <v>ABS MEDI-KRÄUK</v>
      </c>
      <c r="F282" s="105" t="str">
        <f>VLOOKUP(T282,'Liste Gründe'!A:D,2,FALSE)</f>
        <v>keinen Verwendungszweck</v>
      </c>
      <c r="G282" s="105" t="str">
        <f>IF(ISBLANK(V282),VLOOKUP(Abfalldokumentation!$P282,'Liste Gründe'!A:D,3,FALSE),V282)</f>
        <v>keinen Verwendungszweck</v>
      </c>
      <c r="H282" s="105" t="str">
        <f>IF(ISBLANK(Abfalldokumentation!$W282),"-",Abfalldokumentation!$W282)</f>
        <v>&lt;500kg/Monat</v>
      </c>
      <c r="I282" s="115">
        <f t="shared" si="29"/>
        <v>36</v>
      </c>
      <c r="J282" s="105" t="str">
        <f t="shared" si="30"/>
        <v>Produkte</v>
      </c>
      <c r="K282" s="105" t="str">
        <f t="shared" si="31"/>
        <v>BUs</v>
      </c>
      <c r="L282" s="105" t="str">
        <f t="shared" si="32"/>
        <v>Symptome</v>
      </c>
      <c r="M282" s="115">
        <f>IFERROR(VLOOKUP(Abfalldokumentation!$O282,Kennzahlen!S:U,3,FALSE)*Abfalldokumentation!$B282,"0")</f>
        <v>57</v>
      </c>
      <c r="N282" s="105" t="str">
        <f>IF(ISBLANK(Q282),VLOOKUP(Abfalldokumentation!$O282,'Linien - BU'!R:S,2,FALSE),Q282)</f>
        <v>L21</v>
      </c>
      <c r="O282" s="67">
        <f t="shared" si="33"/>
        <v>29500886</v>
      </c>
      <c r="P282" s="67">
        <f t="shared" si="34"/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AA282" s="2"/>
      <c r="AB282" s="2"/>
      <c r="AC282" s="2"/>
    </row>
    <row r="283" spans="1:29" ht="30" customHeight="1" x14ac:dyDescent="0.25">
      <c r="A283" s="102" t="str">
        <f>VLOOKUP(N283,'Linien - BU'!A:B,2,FALSE)</f>
        <v>BU4</v>
      </c>
      <c r="B283" s="114">
        <f t="shared" si="28"/>
        <v>19</v>
      </c>
      <c r="C283" s="95">
        <f>Abfalldokumentation!$U283</f>
        <v>44446</v>
      </c>
      <c r="D283" s="90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103" t="str">
        <f>IFERROR(VLOOKUP(Abfalldokumentation!$O283,Artikel!A:C,3,FALSE),Abfalldokumentation!$O283)</f>
        <v>ABS ROVIN</v>
      </c>
      <c r="F283" s="103" t="str">
        <f>VLOOKUP(T283,'Liste Gründe'!A:D,2,FALSE)</f>
        <v>keinen Verwendungszweck</v>
      </c>
      <c r="G283" s="103" t="str">
        <f>IF(ISBLANK(V283),VLOOKUP(Abfalldokumentation!$P283,'Liste Gründe'!A:D,3,FALSE),V283)</f>
        <v>keinen Verwendungszweck</v>
      </c>
      <c r="H283" s="103" t="str">
        <f>IF(ISBLANK(Abfalldokumentation!$W283),"-",Abfalldokumentation!$W283)</f>
        <v>&lt;300kg/Monat</v>
      </c>
      <c r="I283" s="114">
        <f t="shared" si="29"/>
        <v>36</v>
      </c>
      <c r="J283" s="103" t="str">
        <f t="shared" si="30"/>
        <v>Produkte</v>
      </c>
      <c r="K283" s="103" t="str">
        <f t="shared" si="31"/>
        <v>BUs</v>
      </c>
      <c r="L283" s="103" t="str">
        <f t="shared" si="32"/>
        <v>Symptome</v>
      </c>
      <c r="M283" s="114">
        <f>IFERROR(VLOOKUP(Abfalldokumentation!$O283,Kennzahlen!S:U,3,FALSE)*Abfalldokumentation!$B283,"0")</f>
        <v>0.19</v>
      </c>
      <c r="N283" s="103" t="str">
        <f>IF(ISBLANK(Q283),VLOOKUP(Abfalldokumentation!$O283,'Linien - BU'!R:S,2,FALSE),Q283)</f>
        <v>L23</v>
      </c>
      <c r="O283" s="67">
        <f t="shared" si="33"/>
        <v>29500900</v>
      </c>
      <c r="P283" s="67">
        <f t="shared" si="34"/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AA283" s="2"/>
      <c r="AB283" s="2"/>
      <c r="AC283" s="2"/>
    </row>
    <row r="284" spans="1:29" ht="30" customHeight="1" x14ac:dyDescent="0.25">
      <c r="A284" s="104" t="str">
        <f>VLOOKUP(N284,'Linien - BU'!A:B,2,FALSE)</f>
        <v>BU4</v>
      </c>
      <c r="B284" s="115">
        <f t="shared" si="28"/>
        <v>66</v>
      </c>
      <c r="C284" s="96">
        <f>Abfalldokumentation!$U284</f>
        <v>44446</v>
      </c>
      <c r="D284" s="90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105" t="str">
        <f>IFERROR(VLOOKUP(Abfalldokumentation!$O284,Artikel!A:C,3,FALSE),Abfalldokumentation!$O284)</f>
        <v>ABS Unser Blütenkäse</v>
      </c>
      <c r="F284" s="105" t="str">
        <f>VLOOKUP(T284,'Liste Gründe'!A:D,2,FALSE)</f>
        <v>keinen Verwendungszweck</v>
      </c>
      <c r="G284" s="105" t="str">
        <f>IF(ISBLANK(V284),VLOOKUP(Abfalldokumentation!$P284,'Liste Gründe'!A:D,3,FALSE),V284)</f>
        <v>keinen Verwendungszweck</v>
      </c>
      <c r="H284" s="105" t="str">
        <f>IF(ISBLANK(Abfalldokumentation!$W284),"-",Abfalldokumentation!$W284)</f>
        <v>&lt;500kg/Monat</v>
      </c>
      <c r="I284" s="115">
        <f t="shared" si="29"/>
        <v>36</v>
      </c>
      <c r="J284" s="105" t="str">
        <f t="shared" si="30"/>
        <v>Produkte</v>
      </c>
      <c r="K284" s="105" t="str">
        <f t="shared" si="31"/>
        <v>BUs</v>
      </c>
      <c r="L284" s="105" t="str">
        <f t="shared" si="32"/>
        <v>Symptome</v>
      </c>
      <c r="M284" s="115">
        <f>IFERROR(VLOOKUP(Abfalldokumentation!$O284,Kennzahlen!S:U,3,FALSE)*Abfalldokumentation!$B284,"0")</f>
        <v>0.66</v>
      </c>
      <c r="N284" s="105" t="str">
        <f>IF(ISBLANK(Q284),VLOOKUP(Abfalldokumentation!$O284,'Linien - BU'!R:S,2,FALSE),Q284)</f>
        <v>L22</v>
      </c>
      <c r="O284" s="67">
        <f t="shared" si="33"/>
        <v>29500910</v>
      </c>
      <c r="P284" s="67">
        <f t="shared" si="34"/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AA284" s="2"/>
      <c r="AB284" s="2"/>
      <c r="AC284" s="2"/>
    </row>
    <row r="285" spans="1:29" ht="30" customHeight="1" x14ac:dyDescent="0.25">
      <c r="A285" s="102" t="str">
        <f>VLOOKUP(N285,'Linien - BU'!A:B,2,FALSE)</f>
        <v>BU4</v>
      </c>
      <c r="B285" s="114">
        <f t="shared" si="28"/>
        <v>7</v>
      </c>
      <c r="C285" s="95">
        <f>Abfalldokumentation!$U285</f>
        <v>44446</v>
      </c>
      <c r="D285" s="90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103" t="str">
        <f>IFERROR(VLOOKUP(Abfalldokumentation!$O285,Artikel!A:C,3,FALSE),Abfalldokumentation!$O285)</f>
        <v>ABS GRÜN-PESTO</v>
      </c>
      <c r="F285" s="103" t="str">
        <f>VLOOKUP(T285,'Liste Gründe'!A:D,2,FALSE)</f>
        <v>keinen Verwendungszweck</v>
      </c>
      <c r="G285" s="103" t="str">
        <f>IF(ISBLANK(V285),VLOOKUP(Abfalldokumentation!$P285,'Liste Gründe'!A:D,3,FALSE),V285)</f>
        <v>keinen Verwendungszweck</v>
      </c>
      <c r="H285" s="103" t="str">
        <f>IF(ISBLANK(Abfalldokumentation!$W285),"-",Abfalldokumentation!$W285)</f>
        <v>&lt;300kg/Monat</v>
      </c>
      <c r="I285" s="114">
        <f t="shared" si="29"/>
        <v>36</v>
      </c>
      <c r="J285" s="103" t="str">
        <f t="shared" si="30"/>
        <v>Produkte</v>
      </c>
      <c r="K285" s="103" t="str">
        <f t="shared" si="31"/>
        <v>BUs</v>
      </c>
      <c r="L285" s="103" t="str">
        <f t="shared" si="32"/>
        <v>Symptome</v>
      </c>
      <c r="M285" s="114">
        <f>IFERROR(VLOOKUP(Abfalldokumentation!$O285,Kennzahlen!S:U,3,FALSE)*Abfalldokumentation!$B285,"0")</f>
        <v>10.5</v>
      </c>
      <c r="N285" s="103" t="str">
        <f>IF(ISBLANK(Q285),VLOOKUP(Abfalldokumentation!$O285,'Linien - BU'!R:S,2,FALSE),Q285)</f>
        <v>L21</v>
      </c>
      <c r="O285" s="67">
        <f t="shared" si="33"/>
        <v>29500952</v>
      </c>
      <c r="P285" s="67">
        <f t="shared" si="34"/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AA285" s="2"/>
      <c r="AB285" s="2"/>
      <c r="AC285" s="2"/>
    </row>
    <row r="286" spans="1:29" ht="30" customHeight="1" x14ac:dyDescent="0.25">
      <c r="A286" s="104" t="str">
        <f>VLOOKUP(N286,'Linien - BU'!A:B,2,FALSE)</f>
        <v>BU4</v>
      </c>
      <c r="B286" s="115">
        <f t="shared" si="28"/>
        <v>4.2</v>
      </c>
      <c r="C286" s="96">
        <f>Abfalldokumentation!$U286</f>
        <v>44446</v>
      </c>
      <c r="D286" s="90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105" t="str">
        <f>IFERROR(VLOOKUP(Abfalldokumentation!$O286,Artikel!A:C,3,FALSE),Abfalldokumentation!$O286)</f>
        <v>VOS WAL-THEKE</v>
      </c>
      <c r="F286" s="105" t="str">
        <f>VLOOKUP(T286,'Liste Gründe'!A:D,2,FALSE)</f>
        <v>Linienbezogen</v>
      </c>
      <c r="G286" s="105" t="str">
        <f>IF(ISBLANK(V286),VLOOKUP(Abfalldokumentation!$P286,'Liste Gründe'!A:D,3,FALSE),V286)</f>
        <v>Maschinenabfall</v>
      </c>
      <c r="H286" s="105" t="str">
        <f>IF(ISBLANK(Abfalldokumentation!$W286),"-",Abfalldokumentation!$W286)</f>
        <v>nicht eindeutig</v>
      </c>
      <c r="I286" s="115">
        <f t="shared" si="29"/>
        <v>36</v>
      </c>
      <c r="J286" s="105" t="str">
        <f t="shared" si="30"/>
        <v>Produkte</v>
      </c>
      <c r="K286" s="105" t="str">
        <f t="shared" si="31"/>
        <v>BUs</v>
      </c>
      <c r="L286" s="105" t="str">
        <f t="shared" si="32"/>
        <v>Symptome</v>
      </c>
      <c r="M286" s="115">
        <f>IFERROR(VLOOKUP(Abfalldokumentation!$O286,Kennzahlen!S:U,3,FALSE)*Abfalldokumentation!$B286,"0")</f>
        <v>2.1</v>
      </c>
      <c r="N286" s="105" t="str">
        <f>IF(ISBLANK(Q286),VLOOKUP(Abfalldokumentation!$O286,'Linien - BU'!R:S,2,FALSE),Q286)</f>
        <v>L22</v>
      </c>
      <c r="O286" s="67">
        <f t="shared" si="33"/>
        <v>29501020</v>
      </c>
      <c r="P286" s="67">
        <f t="shared" si="34"/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AA286" s="2"/>
      <c r="AB286" s="2"/>
      <c r="AC286" s="2"/>
    </row>
    <row r="287" spans="1:29" ht="30" customHeight="1" x14ac:dyDescent="0.25">
      <c r="A287" s="102" t="str">
        <f>VLOOKUP(N287,'Linien - BU'!A:B,2,FALSE)</f>
        <v>BU4</v>
      </c>
      <c r="B287" s="114">
        <f t="shared" si="28"/>
        <v>32</v>
      </c>
      <c r="C287" s="95">
        <f>Abfalldokumentation!$U287</f>
        <v>44446</v>
      </c>
      <c r="D287" s="90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103" t="str">
        <f>IFERROR(VLOOKUP(Abfalldokumentation!$O287,Artikel!A:C,3,FALSE),Abfalldokumentation!$O287)</f>
        <v>ABS BRUSCHETTA</v>
      </c>
      <c r="F287" s="103" t="str">
        <f>VLOOKUP(T287,'Liste Gründe'!A:D,2,FALSE)</f>
        <v>keinen Verwendungszweck</v>
      </c>
      <c r="G287" s="103" t="str">
        <f>IF(ISBLANK(V287),VLOOKUP(Abfalldokumentation!$P287,'Liste Gründe'!A:D,3,FALSE),V287)</f>
        <v>keinen Verwendungszweck</v>
      </c>
      <c r="H287" s="103" t="str">
        <f>IF(ISBLANK(Abfalldokumentation!$W287),"-",Abfalldokumentation!$W287)</f>
        <v>&lt;300kg/Monat</v>
      </c>
      <c r="I287" s="114">
        <f t="shared" si="29"/>
        <v>36</v>
      </c>
      <c r="J287" s="103" t="str">
        <f t="shared" si="30"/>
        <v>Produkte</v>
      </c>
      <c r="K287" s="103" t="str">
        <f t="shared" si="31"/>
        <v>BUs</v>
      </c>
      <c r="L287" s="103" t="str">
        <f t="shared" si="32"/>
        <v>Symptome</v>
      </c>
      <c r="M287" s="114">
        <f>IFERROR(VLOOKUP(Abfalldokumentation!$O287,Kennzahlen!S:U,3,FALSE)*Abfalldokumentation!$B287,"0")</f>
        <v>48</v>
      </c>
      <c r="N287" s="103" t="str">
        <f>IF(ISBLANK(Q287),VLOOKUP(Abfalldokumentation!$O287,'Linien - BU'!R:S,2,FALSE),Q287)</f>
        <v>L21</v>
      </c>
      <c r="O287" s="67">
        <f t="shared" si="33"/>
        <v>29501029</v>
      </c>
      <c r="P287" s="67">
        <f t="shared" si="34"/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AA287" s="2"/>
      <c r="AB287" s="2"/>
      <c r="AC287" s="2"/>
    </row>
    <row r="288" spans="1:29" ht="30" customHeight="1" x14ac:dyDescent="0.25">
      <c r="A288" s="104" t="str">
        <f>VLOOKUP(N288,'Linien - BU'!A:B,2,FALSE)</f>
        <v>BU4</v>
      </c>
      <c r="B288" s="115">
        <f t="shared" si="28"/>
        <v>5</v>
      </c>
      <c r="C288" s="96">
        <f>Abfalldokumentation!$U288</f>
        <v>44446</v>
      </c>
      <c r="D288" s="90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105" t="str">
        <f>IFERROR(VLOOKUP(Abfalldokumentation!$O288,Artikel!A:C,3,FALSE),Abfalldokumentation!$O288)</f>
        <v>ABS ORANG-PESTO</v>
      </c>
      <c r="F288" s="105" t="str">
        <f>VLOOKUP(T288,'Liste Gründe'!A:D,2,FALSE)</f>
        <v>keinen Verwendungszweck</v>
      </c>
      <c r="G288" s="105" t="str">
        <f>IF(ISBLANK(V288),VLOOKUP(Abfalldokumentation!$P288,'Liste Gründe'!A:D,3,FALSE),V288)</f>
        <v>keinen Verwendungszweck</v>
      </c>
      <c r="H288" s="105" t="str">
        <f>IF(ISBLANK(Abfalldokumentation!$W288),"-",Abfalldokumentation!$W288)</f>
        <v>&lt;100kg/Monat</v>
      </c>
      <c r="I288" s="115">
        <f t="shared" si="29"/>
        <v>36</v>
      </c>
      <c r="J288" s="105" t="str">
        <f t="shared" si="30"/>
        <v>Produkte</v>
      </c>
      <c r="K288" s="105" t="str">
        <f t="shared" si="31"/>
        <v>BUs</v>
      </c>
      <c r="L288" s="105" t="str">
        <f t="shared" si="32"/>
        <v>Symptome</v>
      </c>
      <c r="M288" s="115">
        <f>IFERROR(VLOOKUP(Abfalldokumentation!$O288,Kennzahlen!S:U,3,FALSE)*Abfalldokumentation!$B288,"0")</f>
        <v>7.5</v>
      </c>
      <c r="N288" s="105" t="str">
        <f>IF(ISBLANK(Q288),VLOOKUP(Abfalldokumentation!$O288,'Linien - BU'!R:S,2,FALSE),Q288)</f>
        <v>L21</v>
      </c>
      <c r="O288" s="67">
        <f t="shared" si="33"/>
        <v>29501030</v>
      </c>
      <c r="P288" s="67">
        <f t="shared" si="34"/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AA288" s="2"/>
      <c r="AB288" s="2"/>
      <c r="AC288" s="2"/>
    </row>
    <row r="289" spans="1:29" ht="30" customHeight="1" x14ac:dyDescent="0.25">
      <c r="A289" s="102" t="str">
        <f>VLOOKUP(N289,'Linien - BU'!A:B,2,FALSE)</f>
        <v>BU4</v>
      </c>
      <c r="B289" s="114">
        <f t="shared" si="28"/>
        <v>117</v>
      </c>
      <c r="C289" s="95">
        <f>Abfalldokumentation!$U289</f>
        <v>44446</v>
      </c>
      <c r="D289" s="90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103" t="str">
        <f>IFERROR(VLOOKUP(Abfalldokumentation!$O289,Artikel!A:C,3,FALSE),Abfalldokumentation!$O289)</f>
        <v>ABS OLD-AMSTERDAM</v>
      </c>
      <c r="F289" s="103" t="str">
        <f>VLOOKUP(T289,'Liste Gründe'!A:D,2,FALSE)</f>
        <v>keinen Verwendungszweck</v>
      </c>
      <c r="G289" s="103" t="str">
        <f>IF(ISBLANK(V289),VLOOKUP(Abfalldokumentation!$P289,'Liste Gründe'!A:D,3,FALSE),V289)</f>
        <v>keinen Verwendungszweck</v>
      </c>
      <c r="H289" s="103" t="str">
        <f>IF(ISBLANK(Abfalldokumentation!$W289),"-",Abfalldokumentation!$W289)</f>
        <v>&lt;1000kg/Monat</v>
      </c>
      <c r="I289" s="114">
        <f t="shared" si="29"/>
        <v>36</v>
      </c>
      <c r="J289" s="103" t="str">
        <f t="shared" si="30"/>
        <v>Produkte</v>
      </c>
      <c r="K289" s="103" t="str">
        <f t="shared" si="31"/>
        <v>BUs</v>
      </c>
      <c r="L289" s="103" t="str">
        <f t="shared" si="32"/>
        <v>Symptome</v>
      </c>
      <c r="M289" s="114">
        <f>IFERROR(VLOOKUP(Abfalldokumentation!$O289,Kennzahlen!S:U,3,FALSE)*Abfalldokumentation!$B289,"0")</f>
        <v>1.17E-2</v>
      </c>
      <c r="N289" s="103" t="str">
        <f>IF(ISBLANK(Q289),VLOOKUP(Abfalldokumentation!$O289,'Linien - BU'!R:S,2,FALSE),Q289)</f>
        <v>L22</v>
      </c>
      <c r="O289" s="67">
        <f t="shared" si="33"/>
        <v>29501039</v>
      </c>
      <c r="P289" s="67">
        <f t="shared" si="34"/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AA289" s="2"/>
      <c r="AB289" s="2"/>
      <c r="AC289" s="2"/>
    </row>
    <row r="290" spans="1:29" ht="30" customHeight="1" x14ac:dyDescent="0.25">
      <c r="A290" s="104" t="str">
        <f>VLOOKUP(N290,'Linien - BU'!A:B,2,FALSE)</f>
        <v>Verkauf</v>
      </c>
      <c r="B290" s="115">
        <f t="shared" si="28"/>
        <v>349</v>
      </c>
      <c r="C290" s="96">
        <f>Abfalldokumentation!$U290</f>
        <v>44446</v>
      </c>
      <c r="D290" s="90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105" t="str">
        <f>IFERROR(VLOOKUP(Abfalldokumentation!$O290,Artikel!A:C,3,FALSE),Abfalldokumentation!$O290)</f>
        <v>VOS GRW-SCHI ZIPFEL 350</v>
      </c>
      <c r="F290" s="105" t="str">
        <f>VLOOKUP(T290,'Liste Gründe'!A:D,2,FALSE)</f>
        <v>Schimmel</v>
      </c>
      <c r="G290" s="105" t="str">
        <f>IF(ISBLANK(V290),VLOOKUP(Abfalldokumentation!$P290,'Liste Gründe'!A:D,3,FALSE),V290)</f>
        <v>keinen Abnehmer/kein Schälpersonal</v>
      </c>
      <c r="H290" s="105" t="str">
        <f>IF(ISBLANK(Abfalldokumentation!$W290),"-",Abfalldokumentation!$W290)</f>
        <v>keinen Abnehmer/Schälen</v>
      </c>
      <c r="I290" s="115">
        <f t="shared" si="29"/>
        <v>36</v>
      </c>
      <c r="J290" s="105" t="str">
        <f t="shared" si="30"/>
        <v>Produkte</v>
      </c>
      <c r="K290" s="105" t="str">
        <f t="shared" si="31"/>
        <v>BUs</v>
      </c>
      <c r="L290" s="105" t="str">
        <f t="shared" si="32"/>
        <v>Symptome</v>
      </c>
      <c r="M290" s="115">
        <f>IFERROR(VLOOKUP(Abfalldokumentation!$O290,Kennzahlen!S:U,3,FALSE)*Abfalldokumentation!$B290,"0")</f>
        <v>174.5</v>
      </c>
      <c r="N290" s="105" t="str">
        <f>IF(ISBLANK(Q290),VLOOKUP(Abfalldokumentation!$O290,'Linien - BU'!R:S,2,FALSE),Q290)</f>
        <v>Verkauf</v>
      </c>
      <c r="O290" s="67">
        <f t="shared" si="33"/>
        <v>29501064</v>
      </c>
      <c r="P290" s="6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AA290" s="2"/>
      <c r="AB290" s="2"/>
      <c r="AC290" s="2"/>
    </row>
    <row r="291" spans="1:29" ht="30" customHeight="1" x14ac:dyDescent="0.25">
      <c r="A291" s="102" t="str">
        <f>VLOOKUP(N291,'Linien - BU'!A:B,2,FALSE)</f>
        <v>Verkauf</v>
      </c>
      <c r="B291" s="114">
        <f t="shared" si="28"/>
        <v>371</v>
      </c>
      <c r="C291" s="95">
        <f>Abfalldokumentation!$U291</f>
        <v>44446</v>
      </c>
      <c r="D291" s="90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103" t="str">
        <f>IFERROR(VLOOKUP(Abfalldokumentation!$O291,Artikel!A:C,3,FALSE),Abfalldokumentation!$O291)</f>
        <v>VOS GRW-NATUR ENDSTÜCK</v>
      </c>
      <c r="F291" s="103" t="str">
        <f>VLOOKUP(T291,'Liste Gründe'!A:D,2,FALSE)</f>
        <v>Schimmel</v>
      </c>
      <c r="G291" s="103" t="str">
        <f>IF(ISBLANK(V291),VLOOKUP(Abfalldokumentation!$P291,'Liste Gründe'!A:D,3,FALSE),V291)</f>
        <v>keinen Abnehmer/kein Schälpersonal</v>
      </c>
      <c r="H291" s="103" t="str">
        <f>IF(ISBLANK(Abfalldokumentation!$W291),"-",Abfalldokumentation!$W291)</f>
        <v>keinen Abnehmer/Schälen</v>
      </c>
      <c r="I291" s="114">
        <f t="shared" si="29"/>
        <v>36</v>
      </c>
      <c r="J291" s="103" t="str">
        <f t="shared" si="30"/>
        <v>Produkte</v>
      </c>
      <c r="K291" s="103" t="str">
        <f t="shared" si="31"/>
        <v>BUs</v>
      </c>
      <c r="L291" s="103" t="str">
        <f t="shared" si="32"/>
        <v>Symptome</v>
      </c>
      <c r="M291" s="114">
        <f>IFERROR(VLOOKUP(Abfalldokumentation!$O291,Kennzahlen!S:U,3,FALSE)*Abfalldokumentation!$B291,"0")</f>
        <v>185.5</v>
      </c>
      <c r="N291" s="103" t="str">
        <f>IF(ISBLANK(Q291),VLOOKUP(Abfalldokumentation!$O291,'Linien - BU'!R:S,2,FALSE),Q291)</f>
        <v>Verkauf</v>
      </c>
      <c r="O291" s="67">
        <f t="shared" si="33"/>
        <v>29501069</v>
      </c>
      <c r="P291" s="6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AA291" s="2"/>
      <c r="AB291" s="2"/>
      <c r="AC291" s="2"/>
    </row>
    <row r="292" spans="1:29" ht="30" customHeight="1" x14ac:dyDescent="0.25">
      <c r="A292" s="104" t="str">
        <f>VLOOKUP(N292,'Linien - BU'!A:B,2,FALSE)</f>
        <v>BU1</v>
      </c>
      <c r="B292" s="115">
        <f t="shared" si="28"/>
        <v>20</v>
      </c>
      <c r="C292" s="96">
        <f>Abfalldokumentation!$U292</f>
        <v>44446</v>
      </c>
      <c r="D292" s="90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105" t="str">
        <f>IFERROR(VLOOKUP(Abfalldokumentation!$O292,Artikel!A:C,3,FALSE),Abfalldokumentation!$O292)</f>
        <v>Würste 9100g Natur aus</v>
      </c>
      <c r="F292" s="105" t="str">
        <f>VLOOKUP(T292,'Liste Gründe'!A:D,2,FALSE)</f>
        <v>Linienbezogen</v>
      </c>
      <c r="G292" s="105" t="str">
        <f>IF(ISBLANK(V292),VLOOKUP(Abfalldokumentation!$P292,'Liste Gründe'!A:D,3,FALSE),V292)</f>
        <v>Reinigung</v>
      </c>
      <c r="H292" s="105" t="str">
        <f>IF(ISBLANK(Abfalldokumentation!$W292),"-",Abfalldokumentation!$W292)</f>
        <v>-</v>
      </c>
      <c r="I292" s="115">
        <f t="shared" si="29"/>
        <v>36</v>
      </c>
      <c r="J292" s="105" t="str">
        <f t="shared" si="30"/>
        <v>Produkte</v>
      </c>
      <c r="K292" s="105" t="str">
        <f t="shared" si="31"/>
        <v>BUs</v>
      </c>
      <c r="L292" s="105" t="str">
        <f t="shared" si="32"/>
        <v>Symptome</v>
      </c>
      <c r="M292" s="115" t="str">
        <f>IFERROR(VLOOKUP(Abfalldokumentation!$O292,Kennzahlen!S:U,3,FALSE)*Abfalldokumentation!$B292,"0")</f>
        <v>0</v>
      </c>
      <c r="N292" s="105" t="str">
        <f>IF(ISBLANK(Q292),VLOOKUP(Abfalldokumentation!$O292,'Linien - BU'!R:S,2,FALSE),Q292)</f>
        <v>Abfüllung</v>
      </c>
      <c r="O292" s="67">
        <f t="shared" si="33"/>
        <v>31000097</v>
      </c>
      <c r="P292" s="67">
        <f t="shared" si="34"/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AA292" s="2"/>
      <c r="AB292" s="2"/>
      <c r="AC292" s="2"/>
    </row>
    <row r="293" spans="1:29" ht="30" customHeight="1" x14ac:dyDescent="0.25">
      <c r="A293" s="102" t="str">
        <f>VLOOKUP(N293,'Linien - BU'!A:B,2,FALSE)</f>
        <v>BU1</v>
      </c>
      <c r="B293" s="114">
        <f t="shared" si="28"/>
        <v>95</v>
      </c>
      <c r="C293" s="95">
        <f>Abfalldokumentation!$U293</f>
        <v>44446</v>
      </c>
      <c r="D293" s="90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103" t="str">
        <f>IFERROR(VLOOKUP(Abfalldokumentation!$O293,Artikel!A:C,3,FALSE),Abfalldokumentation!$O293)</f>
        <v>RW CHILI 10,0KG AN</v>
      </c>
      <c r="F293" s="103" t="str">
        <f>VLOOKUP(T293,'Liste Gründe'!A:D,2,FALSE)</f>
        <v>Linienbezogen</v>
      </c>
      <c r="G293" s="103" t="str">
        <f>IF(ISBLANK(V293),VLOOKUP(Abfalldokumentation!$P293,'Liste Gründe'!A:D,3,FALSE),V293)</f>
        <v>Bodenabfall Abfüllung</v>
      </c>
      <c r="H293" s="103" t="str">
        <f>IF(ISBLANK(Abfalldokumentation!$W293),"-",Abfalldokumentation!$W293)</f>
        <v>Darm geplatzt</v>
      </c>
      <c r="I293" s="114">
        <f t="shared" si="29"/>
        <v>36</v>
      </c>
      <c r="J293" s="103" t="str">
        <f t="shared" si="30"/>
        <v>Produkte</v>
      </c>
      <c r="K293" s="103" t="str">
        <f t="shared" si="31"/>
        <v>BUs</v>
      </c>
      <c r="L293" s="103" t="str">
        <f t="shared" si="32"/>
        <v>Symptome</v>
      </c>
      <c r="M293" s="114" t="str">
        <f>IFERROR(VLOOKUP(Abfalldokumentation!$O293,Kennzahlen!S:U,3,FALSE)*Abfalldokumentation!$B293,"0")</f>
        <v>0</v>
      </c>
      <c r="N293" s="103" t="str">
        <f>IF(ISBLANK(Q293),VLOOKUP(Abfalldokumentation!$O293,'Linien - BU'!R:S,2,FALSE),Q293)</f>
        <v>Abfüllung</v>
      </c>
      <c r="O293" s="67">
        <f t="shared" si="33"/>
        <v>32000069</v>
      </c>
      <c r="P293" s="67">
        <f t="shared" si="34"/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AA293" s="2"/>
      <c r="AB293" s="2"/>
      <c r="AC293" s="2"/>
    </row>
    <row r="294" spans="1:29" ht="30" customHeight="1" x14ac:dyDescent="0.25">
      <c r="A294" s="104" t="str">
        <f>VLOOKUP(N294,'Linien - BU'!A:B,2,FALSE)</f>
        <v>BU1</v>
      </c>
      <c r="B294" s="115">
        <f t="shared" si="28"/>
        <v>22</v>
      </c>
      <c r="C294" s="96">
        <f>Abfalldokumentation!$U294</f>
        <v>44446</v>
      </c>
      <c r="D294" s="90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105" t="str">
        <f>IFERROR(VLOOKUP(Abfalldokumentation!$O294,Artikel!A:C,3,FALSE),Abfalldokumentation!$O294)</f>
        <v>GRW SCHI-NAT 7,2GK NEUE</v>
      </c>
      <c r="F294" s="105" t="str">
        <f>VLOOKUP(T294,'Liste Gründe'!A:D,2,FALSE)</f>
        <v>Linienbezogen</v>
      </c>
      <c r="G294" s="105" t="str">
        <f>IF(ISBLANK(V294),VLOOKUP(Abfalldokumentation!$P294,'Liste Gründe'!A:D,3,FALSE),V294)</f>
        <v>Maschinenabfall</v>
      </c>
      <c r="H294" s="105" t="str">
        <f>IF(ISBLANK(Abfalldokumentation!$W294),"-",Abfalldokumentation!$W294)</f>
        <v>-</v>
      </c>
      <c r="I294" s="115">
        <f t="shared" si="29"/>
        <v>36</v>
      </c>
      <c r="J294" s="105" t="str">
        <f t="shared" si="30"/>
        <v>Produkte</v>
      </c>
      <c r="K294" s="105" t="str">
        <f t="shared" si="31"/>
        <v>BUs</v>
      </c>
      <c r="L294" s="105" t="str">
        <f t="shared" si="32"/>
        <v>Symptome</v>
      </c>
      <c r="M294" s="115" t="str">
        <f>IFERROR(VLOOKUP(Abfalldokumentation!$O294,Kennzahlen!S:U,3,FALSE)*Abfalldokumentation!$B294,"0")</f>
        <v>0</v>
      </c>
      <c r="N294" s="105" t="str">
        <f>IF(ISBLANK(Q294),VLOOKUP(Abfalldokumentation!$O294,'Linien - BU'!R:S,2,FALSE),Q294)</f>
        <v>Abfüllung</v>
      </c>
      <c r="O294" s="67">
        <f t="shared" si="33"/>
        <v>32000106</v>
      </c>
      <c r="P294" s="67">
        <f t="shared" si="34"/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AA294" s="2"/>
      <c r="AB294" s="2"/>
      <c r="AC294" s="2"/>
    </row>
    <row r="295" spans="1:29" ht="30" customHeight="1" x14ac:dyDescent="0.25">
      <c r="A295" s="102" t="str">
        <f>VLOOKUP(N295,'Linien - BU'!A:B,2,FALSE)</f>
        <v>Verkauf</v>
      </c>
      <c r="B295" s="114">
        <f t="shared" si="28"/>
        <v>758.6</v>
      </c>
      <c r="C295" s="95">
        <f>Abfalldokumentation!$U295</f>
        <v>44446</v>
      </c>
      <c r="D295" s="90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103" t="str">
        <f>IFERROR(VLOOKUP(Abfalldokumentation!$O295,Artikel!A:C,3,FALSE),Abfalldokumentation!$O295)</f>
        <v>RÄU-END GRW-SCHI-NAT EN</v>
      </c>
      <c r="F295" s="103" t="str">
        <f>VLOOKUP(T295,'Liste Gründe'!A:D,2,FALSE)</f>
        <v>Schimmel</v>
      </c>
      <c r="G295" s="103" t="str">
        <f>IF(ISBLANK(V295),VLOOKUP(Abfalldokumentation!$P295,'Liste Gründe'!A:D,3,FALSE),V295)</f>
        <v>keinen Abnehmer</v>
      </c>
      <c r="H295" s="103" t="str">
        <f>IF(ISBLANK(Abfalldokumentation!$W295),"-",Abfalldokumentation!$W295)</f>
        <v>keinen Abnehmer</v>
      </c>
      <c r="I295" s="114">
        <f t="shared" si="29"/>
        <v>36</v>
      </c>
      <c r="J295" s="103" t="str">
        <f t="shared" si="30"/>
        <v>Produkte</v>
      </c>
      <c r="K295" s="103" t="str">
        <f t="shared" si="31"/>
        <v>BUs</v>
      </c>
      <c r="L295" s="103" t="str">
        <f t="shared" si="32"/>
        <v>Symptome</v>
      </c>
      <c r="M295" s="114">
        <f>IFERROR(VLOOKUP(Abfalldokumentation!$O295,Kennzahlen!S:U,3,FALSE)*Abfalldokumentation!$B295,"0")</f>
        <v>323.54289999999997</v>
      </c>
      <c r="N295" s="103" t="str">
        <f>IF(ISBLANK(Q295),VLOOKUP(Abfalldokumentation!$O295,'Linien - BU'!R:S,2,FALSE),Q295)</f>
        <v>Verkauf</v>
      </c>
      <c r="O295" s="67">
        <f t="shared" si="33"/>
        <v>49500188</v>
      </c>
      <c r="P295" s="6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AA295" s="2"/>
      <c r="AB295" s="2"/>
      <c r="AC295" s="2"/>
    </row>
    <row r="296" spans="1:29" ht="30" customHeight="1" x14ac:dyDescent="0.25">
      <c r="A296" s="104" t="str">
        <f>VLOOKUP(N296,'Linien - BU'!A:B,2,FALSE)</f>
        <v>Verkauf</v>
      </c>
      <c r="B296" s="115">
        <f t="shared" si="28"/>
        <v>242.4</v>
      </c>
      <c r="C296" s="96">
        <f>Abfalldokumentation!$U296</f>
        <v>44446</v>
      </c>
      <c r="D296" s="90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105" t="str">
        <f>IFERROR(VLOOKUP(Abfalldokumentation!$O296,Artikel!A:C,3,FALSE),Abfalldokumentation!$O296)</f>
        <v>RÄU-END RW-CHILI 200G Z</v>
      </c>
      <c r="F296" s="105" t="str">
        <f>VLOOKUP(T296,'Liste Gründe'!A:D,2,FALSE)</f>
        <v>Schimmel</v>
      </c>
      <c r="G296" s="105" t="str">
        <f>IF(ISBLANK(V296),VLOOKUP(Abfalldokumentation!$P296,'Liste Gründe'!A:D,3,FALSE),V296)</f>
        <v>keinen Abnehmer</v>
      </c>
      <c r="H296" s="105" t="str">
        <f>IF(ISBLANK(Abfalldokumentation!$W296),"-",Abfalldokumentation!$W296)</f>
        <v>keinen Abnehmer</v>
      </c>
      <c r="I296" s="115">
        <f t="shared" si="29"/>
        <v>36</v>
      </c>
      <c r="J296" s="105" t="str">
        <f t="shared" si="30"/>
        <v>Produkte</v>
      </c>
      <c r="K296" s="105" t="str">
        <f t="shared" si="31"/>
        <v>BUs</v>
      </c>
      <c r="L296" s="105" t="str">
        <f t="shared" si="32"/>
        <v>Symptome</v>
      </c>
      <c r="M296" s="115">
        <f>IFERROR(VLOOKUP(Abfalldokumentation!$O296,Kennzahlen!S:U,3,FALSE)*Abfalldokumentation!$B296,"0")</f>
        <v>88.863839999999996</v>
      </c>
      <c r="N296" s="105" t="str">
        <f>IF(ISBLANK(Q296),VLOOKUP(Abfalldokumentation!$O296,'Linien - BU'!R:S,2,FALSE),Q296)</f>
        <v>Verkauf</v>
      </c>
      <c r="O296" s="67">
        <f t="shared" si="33"/>
        <v>49500213</v>
      </c>
      <c r="P296" s="6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AA296" s="2"/>
      <c r="AB296" s="2"/>
      <c r="AC296" s="2"/>
    </row>
    <row r="297" spans="1:29" ht="30" customHeight="1" x14ac:dyDescent="0.25">
      <c r="A297" s="102" t="str">
        <f>VLOOKUP(N297,'Linien - BU'!A:B,2,FALSE)</f>
        <v>Verkauf</v>
      </c>
      <c r="B297" s="114">
        <f t="shared" si="28"/>
        <v>467</v>
      </c>
      <c r="C297" s="95">
        <f>Abfalldokumentation!$U297</f>
        <v>44446</v>
      </c>
      <c r="D297" s="90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103" t="str">
        <f>IFERROR(VLOOKUP(Abfalldokumentation!$O297,Artikel!A:C,3,FALSE),Abfalldokumentation!$O297)</f>
        <v>Div. Zipfel, Endstücke</v>
      </c>
      <c r="F297" s="103" t="str">
        <f>VLOOKUP(T297,'Liste Gründe'!A:D,2,FALSE)</f>
        <v>Schimmel</v>
      </c>
      <c r="G297" s="103" t="str">
        <f>IF(ISBLANK(V297),VLOOKUP(Abfalldokumentation!$P297,'Liste Gründe'!A:D,3,FALSE),V297)</f>
        <v>keinen Abnehmer/kein Schälpersonal</v>
      </c>
      <c r="H297" s="103" t="str">
        <f>IF(ISBLANK(Abfalldokumentation!$W297),"-",Abfalldokumentation!$W297)</f>
        <v>keinen Abnehmer/Schälen</v>
      </c>
      <c r="I297" s="114">
        <f t="shared" si="29"/>
        <v>36</v>
      </c>
      <c r="J297" s="103" t="str">
        <f t="shared" si="30"/>
        <v>Produkte</v>
      </c>
      <c r="K297" s="103" t="str">
        <f t="shared" si="31"/>
        <v>BUs</v>
      </c>
      <c r="L297" s="103" t="str">
        <f t="shared" si="32"/>
        <v>Symptome</v>
      </c>
      <c r="M297" s="114" t="str">
        <f>IFERROR(VLOOKUP(Abfalldokumentation!$O297,Kennzahlen!S:U,3,FALSE)*Abfalldokumentation!$B297,"0")</f>
        <v>0</v>
      </c>
      <c r="N297" s="103" t="str">
        <f>IF(ISBLANK(Q297),VLOOKUP(Abfalldokumentation!$O297,'Linien - BU'!R:S,2,FALSE),Q297)</f>
        <v>Verkauf</v>
      </c>
      <c r="O297" s="67" t="str">
        <f t="shared" si="33"/>
        <v>Div. Zipfel, Endstücke</v>
      </c>
      <c r="P297" s="67">
        <f t="shared" si="34"/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AA297" s="2"/>
      <c r="AB297" s="2"/>
      <c r="AC297" s="2"/>
    </row>
    <row r="298" spans="1:29" ht="30" customHeight="1" x14ac:dyDescent="0.25">
      <c r="A298" s="104" t="str">
        <f>VLOOKUP(N298,'Linien - BU'!A:B,2,FALSE)</f>
        <v>BU1</v>
      </c>
      <c r="B298" s="115">
        <f t="shared" si="28"/>
        <v>18</v>
      </c>
      <c r="C298" s="96">
        <f>Abfalldokumentation!$U298</f>
        <v>44446</v>
      </c>
      <c r="D298" s="90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105" t="str">
        <f>IFERROR(VLOOKUP(Abfalldokumentation!$O298,Artikel!A:C,3,FALSE),Abfalldokumentation!$O298)</f>
        <v>Diverse Rinde</v>
      </c>
      <c r="F298" s="105" t="str">
        <f>VLOOKUP(T298,'Liste Gründe'!A:D,2,FALSE)</f>
        <v>Rest</v>
      </c>
      <c r="G298" s="105" t="str">
        <f>IF(ISBLANK(V298),VLOOKUP(Abfalldokumentation!$P298,'Liste Gründe'!A:D,3,FALSE),V298)</f>
        <v>geschälte Rinde</v>
      </c>
      <c r="H298" s="105" t="str">
        <f>IF(ISBLANK(Abfalldokumentation!$W298),"-",Abfalldokumentation!$W298)</f>
        <v>keine Verwendung möglich</v>
      </c>
      <c r="I298" s="115">
        <f t="shared" si="29"/>
        <v>36</v>
      </c>
      <c r="J298" s="105" t="str">
        <f t="shared" si="30"/>
        <v>Produkte</v>
      </c>
      <c r="K298" s="105" t="str">
        <f t="shared" si="31"/>
        <v>BUs</v>
      </c>
      <c r="L298" s="105" t="str">
        <f t="shared" si="32"/>
        <v>Symptome</v>
      </c>
      <c r="M298" s="115" t="str">
        <f>IFERROR(VLOOKUP(Abfalldokumentation!$O298,Kennzahlen!S:U,3,FALSE)*Abfalldokumentation!$B298,"0")</f>
        <v>0</v>
      </c>
      <c r="N298" s="105" t="str">
        <f>IF(ISBLANK(Q298),VLOOKUP(Abfalldokumentation!$O298,'Linien - BU'!R:S,2,FALSE),Q298)</f>
        <v>RWV</v>
      </c>
      <c r="O298" s="67" t="str">
        <f t="shared" si="33"/>
        <v>Diverse Rinde</v>
      </c>
      <c r="P298" s="67">
        <f t="shared" si="34"/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AA298" s="2"/>
      <c r="AB298" s="2"/>
      <c r="AC298" s="2"/>
    </row>
    <row r="299" spans="1:29" ht="30" customHeight="1" x14ac:dyDescent="0.25">
      <c r="A299" s="102" t="str">
        <f>VLOOKUP(N299,'Linien - BU'!A:B,2,FALSE)</f>
        <v>BU3</v>
      </c>
      <c r="B299" s="114">
        <f t="shared" si="28"/>
        <v>201.6</v>
      </c>
      <c r="C299" s="95">
        <f>Abfalldokumentation!$U299</f>
        <v>44446</v>
      </c>
      <c r="D299" s="90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103" t="str">
        <f>IFERROR(VLOOKUP(Abfalldokumentation!$O299,Artikel!A:C,3,FALSE),Abfalldokumentation!$O299)</f>
        <v>Diverses</v>
      </c>
      <c r="F299" s="103" t="str">
        <f>VLOOKUP(T299,'Liste Gründe'!A:D,2,FALSE)</f>
        <v>Linienbezogen</v>
      </c>
      <c r="G299" s="103" t="str">
        <f>IF(ISBLANK(V299),VLOOKUP(Abfalldokumentation!$P299,'Liste Gründe'!A:D,3,FALSE),V299)</f>
        <v>Maschinenabfall</v>
      </c>
      <c r="H299" s="103" t="str">
        <f>IF(ISBLANK(Abfalldokumentation!$W299),"-",Abfalldokumentation!$W299)</f>
        <v>-</v>
      </c>
      <c r="I299" s="114">
        <f t="shared" si="29"/>
        <v>36</v>
      </c>
      <c r="J299" s="103" t="str">
        <f t="shared" si="30"/>
        <v>Produkte</v>
      </c>
      <c r="K299" s="103" t="str">
        <f t="shared" si="31"/>
        <v>BUs</v>
      </c>
      <c r="L299" s="103" t="str">
        <f t="shared" si="32"/>
        <v>Symptome</v>
      </c>
      <c r="M299" s="114" t="str">
        <f>IFERROR(VLOOKUP(Abfalldokumentation!$O299,Kennzahlen!S:U,3,FALSE)*Abfalldokumentation!$B299,"0")</f>
        <v>0</v>
      </c>
      <c r="N299" s="103" t="str">
        <f>IF(ISBLANK(Q299),VLOOKUP(Abfalldokumentation!$O299,'Linien - BU'!R:S,2,FALSE),Q299)</f>
        <v>BU3</v>
      </c>
      <c r="O299" s="67" t="str">
        <f t="shared" si="33"/>
        <v>Diverses</v>
      </c>
      <c r="P299" s="67">
        <f t="shared" si="34"/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AA299" s="2"/>
      <c r="AB299" s="2"/>
      <c r="AC299" s="2"/>
    </row>
    <row r="300" spans="1:29" ht="30" customHeight="1" x14ac:dyDescent="0.25">
      <c r="A300" s="104" t="str">
        <f>VLOOKUP(N300,'Linien - BU'!A:B,2,FALSE)</f>
        <v>BU1</v>
      </c>
      <c r="B300" s="115">
        <f t="shared" si="28"/>
        <v>40</v>
      </c>
      <c r="C300" s="96">
        <f>Abfalldokumentation!$U300</f>
        <v>44446</v>
      </c>
      <c r="D300" s="90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105" t="str">
        <f>IFERROR(VLOOKUP(Abfalldokumentation!$O300,Artikel!A:C,3,FALSE),Abfalldokumentation!$O300)</f>
        <v>Diverses</v>
      </c>
      <c r="F300" s="105" t="str">
        <f>VLOOKUP(T300,'Liste Gründe'!A:D,2,FALSE)</f>
        <v>Linienbezogen</v>
      </c>
      <c r="G300" s="105" t="str">
        <f>IF(ISBLANK(V300),VLOOKUP(Abfalldokumentation!$P300,'Liste Gründe'!A:D,3,FALSE),V300)</f>
        <v>Reinigung</v>
      </c>
      <c r="H300" s="105" t="str">
        <f>IF(ISBLANK(Abfalldokumentation!$W300),"-",Abfalldokumentation!$W300)</f>
        <v>-</v>
      </c>
      <c r="I300" s="115">
        <f t="shared" si="29"/>
        <v>36</v>
      </c>
      <c r="J300" s="105" t="str">
        <f t="shared" si="30"/>
        <v>Produkte</v>
      </c>
      <c r="K300" s="105" t="str">
        <f t="shared" si="31"/>
        <v>BUs</v>
      </c>
      <c r="L300" s="105" t="str">
        <f t="shared" si="32"/>
        <v>Symptome</v>
      </c>
      <c r="M300" s="115" t="str">
        <f>IFERROR(VLOOKUP(Abfalldokumentation!$O300,Kennzahlen!S:U,3,FALSE)*Abfalldokumentation!$B300,"0")</f>
        <v>0</v>
      </c>
      <c r="N300" s="105" t="str">
        <f>IF(ISBLANK(Q300),VLOOKUP(Abfalldokumentation!$O300,'Linien - BU'!R:S,2,FALSE),Q300)</f>
        <v>Strudelline</v>
      </c>
      <c r="O300" s="67" t="str">
        <f t="shared" si="33"/>
        <v>Diverses</v>
      </c>
      <c r="P300" s="67">
        <f t="shared" si="34"/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AA300" s="2"/>
      <c r="AB300" s="2"/>
      <c r="AC300" s="2"/>
    </row>
    <row r="301" spans="1:29" ht="30" customHeight="1" x14ac:dyDescent="0.25">
      <c r="A301" s="102" t="str">
        <f>VLOOKUP(N301,'Linien - BU'!A:B,2,FALSE)</f>
        <v>BU1</v>
      </c>
      <c r="B301" s="114">
        <f t="shared" si="28"/>
        <v>170.6</v>
      </c>
      <c r="C301" s="95">
        <f>Abfalldokumentation!$U301</f>
        <v>44446</v>
      </c>
      <c r="D301" s="90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103" t="str">
        <f>IFERROR(VLOOKUP(Abfalldokumentation!$O301,Artikel!A:C,3,FALSE),Abfalldokumentation!$O301)</f>
        <v>Diverses aus Abfüllung</v>
      </c>
      <c r="F301" s="103" t="str">
        <f>VLOOKUP(T301,'Liste Gründe'!A:D,2,FALSE)</f>
        <v>Linienbezogen</v>
      </c>
      <c r="G301" s="103" t="str">
        <f>IF(ISBLANK(V301),VLOOKUP(Abfalldokumentation!$P301,'Liste Gründe'!A:D,3,FALSE),V301)</f>
        <v>Maschinenabfall</v>
      </c>
      <c r="H301" s="103" t="str">
        <f>IF(ISBLANK(Abfalldokumentation!$W301),"-",Abfalldokumentation!$W301)</f>
        <v>-</v>
      </c>
      <c r="I301" s="114">
        <f t="shared" si="29"/>
        <v>36</v>
      </c>
      <c r="J301" s="103" t="str">
        <f t="shared" si="30"/>
        <v>Produkte</v>
      </c>
      <c r="K301" s="103" t="str">
        <f t="shared" si="31"/>
        <v>BUs</v>
      </c>
      <c r="L301" s="103" t="str">
        <f t="shared" si="32"/>
        <v>Symptome</v>
      </c>
      <c r="M301" s="114" t="str">
        <f>IFERROR(VLOOKUP(Abfalldokumentation!$O301,Kennzahlen!S:U,3,FALSE)*Abfalldokumentation!$B301,"0")</f>
        <v>0</v>
      </c>
      <c r="N301" s="103" t="str">
        <f>IF(ISBLANK(Q301),VLOOKUP(Abfalldokumentation!$O301,'Linien - BU'!R:S,2,FALSE),Q301)</f>
        <v>Abfüllung</v>
      </c>
      <c r="O301" s="67" t="str">
        <f t="shared" si="33"/>
        <v>Diverses aus Abfüllung</v>
      </c>
      <c r="P301" s="67">
        <f t="shared" si="34"/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AA301" s="2"/>
      <c r="AB301" s="2"/>
      <c r="AC301" s="2"/>
    </row>
    <row r="302" spans="1:29" ht="30" customHeight="1" x14ac:dyDescent="0.25">
      <c r="A302" s="104" t="str">
        <f>VLOOKUP(N302,'Linien - BU'!A:B,2,FALSE)</f>
        <v>Rest</v>
      </c>
      <c r="B302" s="115">
        <f t="shared" si="28"/>
        <v>4.2</v>
      </c>
      <c r="C302" s="96">
        <f>Abfalldokumentation!$U302</f>
        <v>44446</v>
      </c>
      <c r="D302" s="90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105" t="str">
        <f>IFERROR(VLOOKUP(Abfalldokumentation!$O302,Artikel!A:C,3,FALSE),Abfalldokumentation!$O302)</f>
        <v>Rückstellproben</v>
      </c>
      <c r="F302" s="105" t="str">
        <f>VLOOKUP(T302,'Liste Gründe'!A:D,2,FALSE)</f>
        <v>Qualitätssicherung</v>
      </c>
      <c r="G302" s="105" t="str">
        <f>IF(ISBLANK(V302),VLOOKUP(Abfalldokumentation!$P302,'Liste Gründe'!A:D,3,FALSE),V302)</f>
        <v>Rückstellproben</v>
      </c>
      <c r="H302" s="105" t="str">
        <f>IF(ISBLANK(Abfalldokumentation!$W302),"-",Abfalldokumentation!$W302)</f>
        <v>Rückstellproben</v>
      </c>
      <c r="I302" s="115">
        <f t="shared" si="29"/>
        <v>36</v>
      </c>
      <c r="J302" s="105" t="str">
        <f t="shared" si="30"/>
        <v>Produkte</v>
      </c>
      <c r="K302" s="105" t="str">
        <f t="shared" si="31"/>
        <v>BUs</v>
      </c>
      <c r="L302" s="105" t="str">
        <f t="shared" si="32"/>
        <v>Symptome</v>
      </c>
      <c r="M302" s="115" t="str">
        <f>IFERROR(VLOOKUP(Abfalldokumentation!$O302,Kennzahlen!S:U,3,FALSE)*Abfalldokumentation!$B302,"0")</f>
        <v>0</v>
      </c>
      <c r="N302" s="105" t="str">
        <f>IF(ISBLANK(Q302),VLOOKUP(Abfalldokumentation!$O302,'Linien - BU'!R:S,2,FALSE),Q302)</f>
        <v>Labor</v>
      </c>
      <c r="O302" s="67" t="str">
        <f t="shared" si="33"/>
        <v>Rückstellproben</v>
      </c>
      <c r="P302" s="67">
        <f t="shared" si="34"/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AA302" s="2"/>
      <c r="AB302" s="2"/>
      <c r="AC302" s="2"/>
    </row>
    <row r="303" spans="1:29" ht="30" customHeight="1" x14ac:dyDescent="0.25">
      <c r="A303" s="102" t="str">
        <f>VLOOKUP(N303,'Linien - BU'!A:B,2,FALSE)</f>
        <v>BU3</v>
      </c>
      <c r="B303" s="114">
        <f t="shared" si="28"/>
        <v>10</v>
      </c>
      <c r="C303" s="95">
        <f>Abfalldokumentation!$U303</f>
        <v>44447</v>
      </c>
      <c r="D303" s="90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103" t="str">
        <f>IFERROR(VLOOKUP(Abfalldokumentation!$O303,Artikel!A:C,3,FALSE),Abfalldokumentation!$O303)</f>
        <v>Tilsiter 45% Fett i.Tr.</v>
      </c>
      <c r="F303" s="103" t="str">
        <f>VLOOKUP(T303,'Liste Gründe'!A:D,2,FALSE)</f>
        <v>Rest</v>
      </c>
      <c r="G303" s="103" t="str">
        <f>IF(ISBLANK(V303),VLOOKUP(Abfalldokumentation!$P303,'Liste Gründe'!A:D,3,FALSE),V303)</f>
        <v>Fremdkörper</v>
      </c>
      <c r="H303" s="103" t="str">
        <f>IF(ISBLANK(Abfalldokumentation!$W303),"-",Abfalldokumentation!$W303)</f>
        <v>Schmutz</v>
      </c>
      <c r="I303" s="114">
        <f t="shared" si="29"/>
        <v>36</v>
      </c>
      <c r="J303" s="103" t="str">
        <f t="shared" si="30"/>
        <v>Produkte</v>
      </c>
      <c r="K303" s="103" t="str">
        <f t="shared" si="31"/>
        <v>BUs</v>
      </c>
      <c r="L303" s="103" t="str">
        <f t="shared" si="32"/>
        <v>Symptome</v>
      </c>
      <c r="M303" s="114" t="str">
        <f>IFERROR(VLOOKUP(Abfalldokumentation!$O303,Kennzahlen!S:U,3,FALSE)*Abfalldokumentation!$B303,"0")</f>
        <v>0</v>
      </c>
      <c r="N303" s="103" t="str">
        <f>IF(ISBLANK(Q303),VLOOKUP(Abfalldokumentation!$O303,'Linien - BU'!R:S,2,FALSE),Q303)</f>
        <v>L1</v>
      </c>
      <c r="O303" s="67">
        <f t="shared" si="33"/>
        <v>23000103</v>
      </c>
      <c r="P303" s="67">
        <f t="shared" si="34"/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AA303" s="2"/>
      <c r="AB303" s="2"/>
      <c r="AC303" s="2"/>
    </row>
    <row r="304" spans="1:29" ht="30" customHeight="1" x14ac:dyDescent="0.25">
      <c r="A304" s="104" t="str">
        <f>VLOOKUP(N304,'Linien - BU'!A:B,2,FALSE)</f>
        <v>BU1</v>
      </c>
      <c r="B304" s="115">
        <f t="shared" si="28"/>
        <v>120</v>
      </c>
      <c r="C304" s="96">
        <f>Abfalldokumentation!$U304</f>
        <v>44447</v>
      </c>
      <c r="D304" s="90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105" t="str">
        <f>IFERROR(VLOOKUP(Abfalldokumentation!$O304,Artikel!A:C,3,FALSE),Abfalldokumentation!$O304)</f>
        <v>SKZ 8OZ</v>
      </c>
      <c r="F304" s="105" t="str">
        <f>VLOOKUP(T304,'Liste Gründe'!A:D,2,FALSE)</f>
        <v>Linienbezogen</v>
      </c>
      <c r="G304" s="105" t="str">
        <f>IF(ISBLANK(V304),VLOOKUP(Abfalldokumentation!$P304,'Liste Gründe'!A:D,3,FALSE),V304)</f>
        <v>Reinigung</v>
      </c>
      <c r="H304" s="105" t="str">
        <f>IF(ISBLANK(Abfalldokumentation!$W304),"-",Abfalldokumentation!$W304)</f>
        <v>-</v>
      </c>
      <c r="I304" s="115">
        <f t="shared" si="29"/>
        <v>36</v>
      </c>
      <c r="J304" s="105" t="str">
        <f t="shared" si="30"/>
        <v>Produkte</v>
      </c>
      <c r="K304" s="105" t="str">
        <f t="shared" si="31"/>
        <v>BUs</v>
      </c>
      <c r="L304" s="105" t="str">
        <f t="shared" si="32"/>
        <v>Symptome</v>
      </c>
      <c r="M304" s="115" t="str">
        <f>IFERROR(VLOOKUP(Abfalldokumentation!$O304,Kennzahlen!S:U,3,FALSE)*Abfalldokumentation!$B304,"0")</f>
        <v>0</v>
      </c>
      <c r="N304" s="105" t="str">
        <f>IF(ISBLANK(Q304),VLOOKUP(Abfalldokumentation!$O304,'Linien - BU'!R:S,2,FALSE),Q304)</f>
        <v>Abfüllung</v>
      </c>
      <c r="O304" s="67">
        <f t="shared" si="33"/>
        <v>23500428</v>
      </c>
      <c r="P304" s="67">
        <f t="shared" si="34"/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AA304" s="2"/>
      <c r="AB304" s="2"/>
      <c r="AC304" s="2"/>
    </row>
    <row r="305" spans="1:29" ht="30" customHeight="1" x14ac:dyDescent="0.25">
      <c r="A305" s="102" t="str">
        <f>VLOOKUP(N305,'Linien - BU'!A:B,2,FALSE)</f>
        <v>BU4</v>
      </c>
      <c r="B305" s="114">
        <f t="shared" si="28"/>
        <v>66</v>
      </c>
      <c r="C305" s="95">
        <f>Abfalldokumentation!$U305</f>
        <v>44447</v>
      </c>
      <c r="D305" s="90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103" t="str">
        <f>IFERROR(VLOOKUP(Abfalldokumentation!$O305,Artikel!A:C,3,FALSE),Abfalldokumentation!$O305)</f>
        <v>ABS BLU-FOU</v>
      </c>
      <c r="F305" s="103" t="str">
        <f>VLOOKUP(T305,'Liste Gründe'!A:D,2,FALSE)</f>
        <v>keinen Verwendungszweck</v>
      </c>
      <c r="G305" s="103" t="str">
        <f>IF(ISBLANK(V305),VLOOKUP(Abfalldokumentation!$P305,'Liste Gründe'!A:D,3,FALSE),V305)</f>
        <v>keinen Verwendungszweck</v>
      </c>
      <c r="H305" s="103" t="str">
        <f>IF(ISBLANK(Abfalldokumentation!$W305),"-",Abfalldokumentation!$W305)</f>
        <v>&lt;100kg/Monat</v>
      </c>
      <c r="I305" s="114">
        <f t="shared" si="29"/>
        <v>36</v>
      </c>
      <c r="J305" s="103" t="str">
        <f t="shared" si="30"/>
        <v>Produkte</v>
      </c>
      <c r="K305" s="103" t="str">
        <f t="shared" si="31"/>
        <v>BUs</v>
      </c>
      <c r="L305" s="103" t="str">
        <f t="shared" si="32"/>
        <v>Symptome</v>
      </c>
      <c r="M305" s="114">
        <f>IFERROR(VLOOKUP(Abfalldokumentation!$O305,Kennzahlen!S:U,3,FALSE)*Abfalldokumentation!$B305,"0")</f>
        <v>0.66</v>
      </c>
      <c r="N305" s="103" t="str">
        <f>IF(ISBLANK(Q305),VLOOKUP(Abfalldokumentation!$O305,'Linien - BU'!R:S,2,FALSE),Q305)</f>
        <v>L20</v>
      </c>
      <c r="O305" s="67">
        <f t="shared" si="33"/>
        <v>29500892</v>
      </c>
      <c r="P305" s="67">
        <f t="shared" si="34"/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AA305" s="2"/>
      <c r="AB305" s="2"/>
      <c r="AC305" s="2"/>
    </row>
    <row r="306" spans="1:29" ht="30" customHeight="1" x14ac:dyDescent="0.25">
      <c r="A306" s="104" t="str">
        <f>VLOOKUP(N306,'Linien - BU'!A:B,2,FALSE)</f>
        <v>BU4</v>
      </c>
      <c r="B306" s="115">
        <f t="shared" si="28"/>
        <v>4</v>
      </c>
      <c r="C306" s="96">
        <f>Abfalldokumentation!$U306</f>
        <v>44447</v>
      </c>
      <c r="D306" s="90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105" t="str">
        <f>IFERROR(VLOOKUP(Abfalldokumentation!$O306,Artikel!A:C,3,FALSE),Abfalldokumentation!$O306)</f>
        <v>ABS ZIEGENR</v>
      </c>
      <c r="F306" s="105" t="str">
        <f>VLOOKUP(T306,'Liste Gründe'!A:D,2,FALSE)</f>
        <v>keinen Verwendungszweck</v>
      </c>
      <c r="G306" s="105" t="str">
        <f>IF(ISBLANK(V306),VLOOKUP(Abfalldokumentation!$P306,'Liste Gründe'!A:D,3,FALSE),V306)</f>
        <v>keinen Verwendungszweck</v>
      </c>
      <c r="H306" s="105" t="str">
        <f>IF(ISBLANK(Abfalldokumentation!$W306),"-",Abfalldokumentation!$W306)</f>
        <v>&lt;100kg/Monat</v>
      </c>
      <c r="I306" s="115">
        <f t="shared" si="29"/>
        <v>36</v>
      </c>
      <c r="J306" s="105" t="str">
        <f t="shared" si="30"/>
        <v>Produkte</v>
      </c>
      <c r="K306" s="105" t="str">
        <f t="shared" si="31"/>
        <v>BUs</v>
      </c>
      <c r="L306" s="105" t="str">
        <f t="shared" si="32"/>
        <v>Symptome</v>
      </c>
      <c r="M306" s="115">
        <f>IFERROR(VLOOKUP(Abfalldokumentation!$O306,Kennzahlen!S:U,3,FALSE)*Abfalldokumentation!$B306,"0")</f>
        <v>0.04</v>
      </c>
      <c r="N306" s="105" t="str">
        <f>IF(ISBLANK(Q306),VLOOKUP(Abfalldokumentation!$O306,'Linien - BU'!R:S,2,FALSE),Q306)</f>
        <v>L20</v>
      </c>
      <c r="O306" s="67">
        <f t="shared" si="33"/>
        <v>29500913</v>
      </c>
      <c r="P306" s="67">
        <f t="shared" si="34"/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AA306" s="2"/>
      <c r="AB306" s="2"/>
      <c r="AC306" s="2"/>
    </row>
    <row r="307" spans="1:29" ht="30" customHeight="1" x14ac:dyDescent="0.25">
      <c r="A307" s="102" t="str">
        <f>VLOOKUP(N307,'Linien - BU'!A:B,2,FALSE)</f>
        <v>BU1</v>
      </c>
      <c r="B307" s="114">
        <f t="shared" si="28"/>
        <v>12</v>
      </c>
      <c r="C307" s="95">
        <f>Abfalldokumentation!$U307</f>
        <v>44447</v>
      </c>
      <c r="D307" s="90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103" t="str">
        <f>IFERROR(VLOOKUP(Abfalldokumentation!$O307,Artikel!A:C,3,FALSE),Abfalldokumentation!$O307)</f>
        <v>VOS-ABS ENTSORGUNG</v>
      </c>
      <c r="F307" s="103" t="str">
        <f>VLOOKUP(T307,'Liste Gründe'!A:D,2,FALSE)</f>
        <v>Rest</v>
      </c>
      <c r="G307" s="103" t="str">
        <f>IF(ISBLANK(V307),VLOOKUP(Abfalldokumentation!$P307,'Liste Gründe'!A:D,3,FALSE),V307)</f>
        <v>geschälte Rinde</v>
      </c>
      <c r="H307" s="103" t="str">
        <f>IF(ISBLANK(Abfalldokumentation!$W307),"-",Abfalldokumentation!$W307)</f>
        <v>keine Verwendung möglich</v>
      </c>
      <c r="I307" s="114">
        <f t="shared" si="29"/>
        <v>36</v>
      </c>
      <c r="J307" s="103" t="str">
        <f t="shared" si="30"/>
        <v>Produkte</v>
      </c>
      <c r="K307" s="103" t="str">
        <f t="shared" si="31"/>
        <v>BUs</v>
      </c>
      <c r="L307" s="103" t="str">
        <f t="shared" si="32"/>
        <v>Symptome</v>
      </c>
      <c r="M307" s="114">
        <f>IFERROR(VLOOKUP(Abfalldokumentation!$O307,Kennzahlen!S:U,3,FALSE)*Abfalldokumentation!$B307,"0")</f>
        <v>0.12</v>
      </c>
      <c r="N307" s="103" t="str">
        <f>IF(ISBLANK(Q307),VLOOKUP(Abfalldokumentation!$O307,'Linien - BU'!R:S,2,FALSE),Q307)</f>
        <v>RWV</v>
      </c>
      <c r="O307" s="67">
        <f t="shared" si="33"/>
        <v>29500917</v>
      </c>
      <c r="P307" s="67">
        <f t="shared" si="34"/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AA307" s="2"/>
      <c r="AB307" s="2"/>
      <c r="AC307" s="2"/>
    </row>
    <row r="308" spans="1:29" ht="30" customHeight="1" x14ac:dyDescent="0.25">
      <c r="A308" s="104" t="str">
        <f>VLOOKUP(N308,'Linien - BU'!A:B,2,FALSE)</f>
        <v>BU1</v>
      </c>
      <c r="B308" s="115">
        <f t="shared" si="28"/>
        <v>35</v>
      </c>
      <c r="C308" s="96">
        <f>Abfalldokumentation!$U308</f>
        <v>44447</v>
      </c>
      <c r="D308" s="90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105" t="str">
        <f>IFERROR(VLOOKUP(Abfalldokumentation!$O308,Artikel!A:C,3,FALSE),Abfalldokumentation!$O308)</f>
        <v>VOS-ABS ENTSORGUNG</v>
      </c>
      <c r="F308" s="105" t="str">
        <f>VLOOKUP(T308,'Liste Gründe'!A:D,2,FALSE)</f>
        <v>Rest</v>
      </c>
      <c r="G308" s="105" t="str">
        <f>IF(ISBLANK(V308),VLOOKUP(Abfalldokumentation!$P308,'Liste Gründe'!A:D,3,FALSE),V308)</f>
        <v>geschälte Rinde</v>
      </c>
      <c r="H308" s="105" t="str">
        <f>IF(ISBLANK(Abfalldokumentation!$W308),"-",Abfalldokumentation!$W308)</f>
        <v>keine Verwendung möglich</v>
      </c>
      <c r="I308" s="115">
        <f t="shared" si="29"/>
        <v>36</v>
      </c>
      <c r="J308" s="105" t="str">
        <f t="shared" si="30"/>
        <v>Produkte</v>
      </c>
      <c r="K308" s="105" t="str">
        <f t="shared" si="31"/>
        <v>BUs</v>
      </c>
      <c r="L308" s="105" t="str">
        <f t="shared" si="32"/>
        <v>Symptome</v>
      </c>
      <c r="M308" s="115">
        <f>IFERROR(VLOOKUP(Abfalldokumentation!$O308,Kennzahlen!S:U,3,FALSE)*Abfalldokumentation!$B308,"0")</f>
        <v>0.35000000000000003</v>
      </c>
      <c r="N308" s="105" t="str">
        <f>IF(ISBLANK(Q308),VLOOKUP(Abfalldokumentation!$O308,'Linien - BU'!R:S,2,FALSE),Q308)</f>
        <v>RWV</v>
      </c>
      <c r="O308" s="67">
        <f t="shared" si="33"/>
        <v>29500917</v>
      </c>
      <c r="P308" s="67">
        <f t="shared" si="34"/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AA308" s="2"/>
      <c r="AB308" s="2"/>
      <c r="AC308" s="2"/>
    </row>
    <row r="309" spans="1:29" ht="30" customHeight="1" x14ac:dyDescent="0.25">
      <c r="A309" s="102" t="str">
        <f>VLOOKUP(N309,'Linien - BU'!A:B,2,FALSE)</f>
        <v>BU4</v>
      </c>
      <c r="B309" s="114">
        <f t="shared" si="28"/>
        <v>2</v>
      </c>
      <c r="C309" s="95">
        <f>Abfalldokumentation!$U309</f>
        <v>44447</v>
      </c>
      <c r="D309" s="90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103" t="str">
        <f>IFERROR(VLOOKUP(Abfalldokumentation!$O309,Artikel!A:C,3,FALSE),Abfalldokumentation!$O309)</f>
        <v>ABS Crémeux</v>
      </c>
      <c r="F309" s="103" t="str">
        <f>VLOOKUP(T309,'Liste Gründe'!A:D,2,FALSE)</f>
        <v>keinen Verwendungszweck</v>
      </c>
      <c r="G309" s="103" t="str">
        <f>IF(ISBLANK(V309),VLOOKUP(Abfalldokumentation!$P309,'Liste Gründe'!A:D,3,FALSE),V309)</f>
        <v>keinen Verwendungszweck</v>
      </c>
      <c r="H309" s="103" t="str">
        <f>IF(ISBLANK(Abfalldokumentation!$W309),"-",Abfalldokumentation!$W309)</f>
        <v>&lt;20kg/Monat</v>
      </c>
      <c r="I309" s="114">
        <f t="shared" si="29"/>
        <v>36</v>
      </c>
      <c r="J309" s="103" t="str">
        <f t="shared" si="30"/>
        <v>Produkte</v>
      </c>
      <c r="K309" s="103" t="str">
        <f t="shared" si="31"/>
        <v>BUs</v>
      </c>
      <c r="L309" s="103" t="str">
        <f t="shared" si="32"/>
        <v>Symptome</v>
      </c>
      <c r="M309" s="114">
        <f>IFERROR(VLOOKUP(Abfalldokumentation!$O309,Kennzahlen!S:U,3,FALSE)*Abfalldokumentation!$B309,"0")</f>
        <v>0.02</v>
      </c>
      <c r="N309" s="103" t="str">
        <f>IF(ISBLANK(Q309),VLOOKUP(Abfalldokumentation!$O309,'Linien - BU'!R:S,2,FALSE),Q309)</f>
        <v>L29</v>
      </c>
      <c r="O309" s="67">
        <f t="shared" si="33"/>
        <v>29500957</v>
      </c>
      <c r="P309" s="67">
        <f t="shared" si="34"/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AA309" s="2"/>
      <c r="AB309" s="2"/>
      <c r="AC309" s="2"/>
    </row>
    <row r="310" spans="1:29" ht="30" customHeight="1" x14ac:dyDescent="0.25">
      <c r="A310" s="104" t="str">
        <f>VLOOKUP(N310,'Linien - BU'!A:B,2,FALSE)</f>
        <v>BU3</v>
      </c>
      <c r="B310" s="115">
        <f t="shared" si="28"/>
        <v>17</v>
      </c>
      <c r="C310" s="96">
        <f>Abfalldokumentation!$U310</f>
        <v>44447</v>
      </c>
      <c r="D310" s="90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105" t="str">
        <f>IFERROR(VLOOKUP(Abfalldokumentation!$O310,Artikel!A:C,3,FALSE),Abfalldokumentation!$O310)</f>
        <v>ABS Pfeffer-Bruch</v>
      </c>
      <c r="F310" s="105" t="str">
        <f>VLOOKUP(T310,'Liste Gründe'!A:D,2,FALSE)</f>
        <v>keinen Verwendungszweck</v>
      </c>
      <c r="G310" s="105" t="str">
        <f>IF(ISBLANK(V310),VLOOKUP(Abfalldokumentation!$P310,'Liste Gründe'!A:D,3,FALSE),V310)</f>
        <v>keinen Verkauf, keinen Einsatz möglich</v>
      </c>
      <c r="H310" s="105" t="str">
        <f>IF(ISBLANK(Abfalldokumentation!$W310),"-",Abfalldokumentation!$W310)</f>
        <v>keinen Abnehmer/Schälen</v>
      </c>
      <c r="I310" s="115">
        <f t="shared" si="29"/>
        <v>36</v>
      </c>
      <c r="J310" s="105" t="str">
        <f t="shared" si="30"/>
        <v>Produkte</v>
      </c>
      <c r="K310" s="105" t="str">
        <f t="shared" si="31"/>
        <v>BUs</v>
      </c>
      <c r="L310" s="105" t="str">
        <f t="shared" si="32"/>
        <v>Symptome</v>
      </c>
      <c r="M310" s="115">
        <f>IFERROR(VLOOKUP(Abfalldokumentation!$O310,Kennzahlen!S:U,3,FALSE)*Abfalldokumentation!$B310,"0")</f>
        <v>1.7000000000000001E-3</v>
      </c>
      <c r="N310" s="105" t="str">
        <f>IF(ISBLANK(Q310),VLOOKUP(Abfalldokumentation!$O310,'Linien - BU'!R:S,2,FALSE),Q310)</f>
        <v>L4</v>
      </c>
      <c r="O310" s="67">
        <f t="shared" si="33"/>
        <v>29501017</v>
      </c>
      <c r="P310" s="67">
        <f t="shared" si="34"/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AA310" s="2"/>
      <c r="AB310" s="2"/>
      <c r="AC310" s="2"/>
    </row>
    <row r="311" spans="1:29" ht="30" customHeight="1" x14ac:dyDescent="0.25">
      <c r="A311" s="102" t="str">
        <f>VLOOKUP(N311,'Linien - BU'!A:B,2,FALSE)</f>
        <v>Verkauf</v>
      </c>
      <c r="B311" s="114">
        <f t="shared" si="28"/>
        <v>565</v>
      </c>
      <c r="C311" s="95">
        <f>Abfalldokumentation!$U311</f>
        <v>44447</v>
      </c>
      <c r="D311" s="90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103" t="str">
        <f>IFERROR(VLOOKUP(Abfalldokumentation!$O311,Artikel!A:C,3,FALSE),Abfalldokumentation!$O311)</f>
        <v>VOS RW NATUR AMM CO REZ</v>
      </c>
      <c r="F311" s="103" t="str">
        <f>VLOOKUP(T311,'Liste Gründe'!A:D,2,FALSE)</f>
        <v>Schimmel</v>
      </c>
      <c r="G311" s="103" t="str">
        <f>IF(ISBLANK(V311),VLOOKUP(Abfalldokumentation!$P311,'Liste Gründe'!A:D,3,FALSE),V311)</f>
        <v>keinen Abnehmer/kein Schälpersonal</v>
      </c>
      <c r="H311" s="103" t="str">
        <f>IF(ISBLANK(Abfalldokumentation!$W311),"-",Abfalldokumentation!$W311)</f>
        <v>keinen Abnehmer/Schälen</v>
      </c>
      <c r="I311" s="114">
        <f t="shared" si="29"/>
        <v>36</v>
      </c>
      <c r="J311" s="103" t="str">
        <f t="shared" si="30"/>
        <v>Produkte</v>
      </c>
      <c r="K311" s="103" t="str">
        <f t="shared" si="31"/>
        <v>BUs</v>
      </c>
      <c r="L311" s="103" t="str">
        <f t="shared" si="32"/>
        <v>Symptome</v>
      </c>
      <c r="M311" s="114">
        <f>IFERROR(VLOOKUP(Abfalldokumentation!$O311,Kennzahlen!S:U,3,FALSE)*Abfalldokumentation!$B311,"0")</f>
        <v>282.5</v>
      </c>
      <c r="N311" s="103" t="str">
        <f>IF(ISBLANK(Q311),VLOOKUP(Abfalldokumentation!$O311,'Linien - BU'!R:S,2,FALSE),Q311)</f>
        <v>Verkauf</v>
      </c>
      <c r="O311" s="67">
        <f t="shared" si="33"/>
        <v>29501022</v>
      </c>
      <c r="P311" s="6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AA311" s="2"/>
      <c r="AB311" s="2"/>
      <c r="AC311" s="2"/>
    </row>
    <row r="312" spans="1:29" ht="30" customHeight="1" x14ac:dyDescent="0.25">
      <c r="A312" s="104" t="str">
        <f>VLOOKUP(N312,'Linien - BU'!A:B,2,FALSE)</f>
        <v>Verkauf</v>
      </c>
      <c r="B312" s="115">
        <f t="shared" si="28"/>
        <v>1148</v>
      </c>
      <c r="C312" s="96">
        <f>Abfalldokumentation!$U312</f>
        <v>44447</v>
      </c>
      <c r="D312" s="90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105" t="str">
        <f>IFERROR(VLOOKUP(Abfalldokumentation!$O312,Artikel!A:C,3,FALSE),Abfalldokumentation!$O312)</f>
        <v>VOS RW NATUR AMM CO REZ</v>
      </c>
      <c r="F312" s="105" t="str">
        <f>VLOOKUP(T312,'Liste Gründe'!A:D,2,FALSE)</f>
        <v>Schimmel</v>
      </c>
      <c r="G312" s="105" t="str">
        <f>IF(ISBLANK(V312),VLOOKUP(Abfalldokumentation!$P312,'Liste Gründe'!A:D,3,FALSE),V312)</f>
        <v>keinen Abnehmer/kein Schälpersonal</v>
      </c>
      <c r="H312" s="105" t="str">
        <f>IF(ISBLANK(Abfalldokumentation!$W312),"-",Abfalldokumentation!$W312)</f>
        <v>keinen Abnehmer/Schälen</v>
      </c>
      <c r="I312" s="115">
        <f t="shared" si="29"/>
        <v>36</v>
      </c>
      <c r="J312" s="105" t="str">
        <f t="shared" si="30"/>
        <v>Produkte</v>
      </c>
      <c r="K312" s="105" t="str">
        <f t="shared" si="31"/>
        <v>BUs</v>
      </c>
      <c r="L312" s="105" t="str">
        <f t="shared" si="32"/>
        <v>Symptome</v>
      </c>
      <c r="M312" s="115">
        <f>IFERROR(VLOOKUP(Abfalldokumentation!$O312,Kennzahlen!S:U,3,FALSE)*Abfalldokumentation!$B312,"0")</f>
        <v>574</v>
      </c>
      <c r="N312" s="105" t="str">
        <f>IF(ISBLANK(Q312),VLOOKUP(Abfalldokumentation!$O312,'Linien - BU'!R:S,2,FALSE),Q312)</f>
        <v>Verkauf</v>
      </c>
      <c r="O312" s="67">
        <f t="shared" si="33"/>
        <v>29501022</v>
      </c>
      <c r="P312" s="6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AA312" s="2"/>
      <c r="AB312" s="2"/>
      <c r="AC312" s="2"/>
    </row>
    <row r="313" spans="1:29" ht="30" customHeight="1" x14ac:dyDescent="0.25">
      <c r="A313" s="102" t="str">
        <f>VLOOKUP(N313,'Linien - BU'!A:B,2,FALSE)</f>
        <v>BU4</v>
      </c>
      <c r="B313" s="114">
        <f t="shared" si="28"/>
        <v>123</v>
      </c>
      <c r="C313" s="95">
        <f>Abfalldokumentation!$U313</f>
        <v>44447</v>
      </c>
      <c r="D313" s="90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103" t="str">
        <f>IFERROR(VLOOKUP(Abfalldokumentation!$O313,Artikel!A:C,3,FALSE),Abfalldokumentation!$O313)</f>
        <v>ABS CAMBOZOLA</v>
      </c>
      <c r="F313" s="103" t="str">
        <f>VLOOKUP(T313,'Liste Gründe'!A:D,2,FALSE)</f>
        <v>keinen Verwendungszweck</v>
      </c>
      <c r="G313" s="103" t="str">
        <f>IF(ISBLANK(V313),VLOOKUP(Abfalldokumentation!$P313,'Liste Gründe'!A:D,3,FALSE),V313)</f>
        <v>keinen Verwendungszweck</v>
      </c>
      <c r="H313" s="103" t="str">
        <f>IF(ISBLANK(Abfalldokumentation!$W313),"-",Abfalldokumentation!$W313)</f>
        <v>&lt;300kg/Monat</v>
      </c>
      <c r="I313" s="114">
        <f t="shared" si="29"/>
        <v>36</v>
      </c>
      <c r="J313" s="103" t="str">
        <f t="shared" si="30"/>
        <v>Produkte</v>
      </c>
      <c r="K313" s="103" t="str">
        <f t="shared" si="31"/>
        <v>BUs</v>
      </c>
      <c r="L313" s="103" t="str">
        <f t="shared" si="32"/>
        <v>Symptome</v>
      </c>
      <c r="M313" s="114">
        <f>IFERROR(VLOOKUP(Abfalldokumentation!$O313,Kennzahlen!S:U,3,FALSE)*Abfalldokumentation!$B313,"0")</f>
        <v>1.23E-2</v>
      </c>
      <c r="N313" s="103" t="str">
        <f>IF(ISBLANK(Q313),VLOOKUP(Abfalldokumentation!$O313,'Linien - BU'!R:S,2,FALSE),Q313)</f>
        <v>L20</v>
      </c>
      <c r="O313" s="67">
        <f t="shared" si="33"/>
        <v>29501023</v>
      </c>
      <c r="P313" s="67">
        <f t="shared" si="34"/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AA313" s="2"/>
      <c r="AB313" s="2"/>
      <c r="AC313" s="2"/>
    </row>
    <row r="314" spans="1:29" ht="30" customHeight="1" x14ac:dyDescent="0.25">
      <c r="A314" s="104" t="str">
        <f>VLOOKUP(N314,'Linien - BU'!A:B,2,FALSE)</f>
        <v>Verkauf</v>
      </c>
      <c r="B314" s="115">
        <f t="shared" si="28"/>
        <v>148</v>
      </c>
      <c r="C314" s="96">
        <f>Abfalldokumentation!$U314</f>
        <v>44447</v>
      </c>
      <c r="D314" s="90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105" t="str">
        <f>IFERROR(VLOOKUP(Abfalldokumentation!$O314,Artikel!A:C,3,FALSE),Abfalldokumentation!$O314)</f>
        <v>VOS RW-SCHI ZIPFEL 3500</v>
      </c>
      <c r="F314" s="105" t="str">
        <f>VLOOKUP(T314,'Liste Gründe'!A:D,2,FALSE)</f>
        <v>Schimmel</v>
      </c>
      <c r="G314" s="105" t="str">
        <f>IF(ISBLANK(V314),VLOOKUP(Abfalldokumentation!$P314,'Liste Gründe'!A:D,3,FALSE),V314)</f>
        <v>keinen Abnehmer/kein Schälpersonal</v>
      </c>
      <c r="H314" s="105" t="str">
        <f>IF(ISBLANK(Abfalldokumentation!$W314),"-",Abfalldokumentation!$W314)</f>
        <v>keinen Abnehmer/Schälen</v>
      </c>
      <c r="I314" s="115">
        <f t="shared" si="29"/>
        <v>36</v>
      </c>
      <c r="J314" s="105" t="str">
        <f t="shared" si="30"/>
        <v>Produkte</v>
      </c>
      <c r="K314" s="105" t="str">
        <f t="shared" si="31"/>
        <v>BUs</v>
      </c>
      <c r="L314" s="105" t="str">
        <f t="shared" si="32"/>
        <v>Symptome</v>
      </c>
      <c r="M314" s="115">
        <f>IFERROR(VLOOKUP(Abfalldokumentation!$O314,Kennzahlen!S:U,3,FALSE)*Abfalldokumentation!$B314,"0")</f>
        <v>74</v>
      </c>
      <c r="N314" s="105" t="str">
        <f>IF(ISBLANK(Q314),VLOOKUP(Abfalldokumentation!$O314,'Linien - BU'!R:S,2,FALSE),Q314)</f>
        <v>Verkauf</v>
      </c>
      <c r="O314" s="67">
        <f t="shared" si="33"/>
        <v>29501061</v>
      </c>
      <c r="P314" s="6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AA314" s="2"/>
      <c r="AB314" s="2"/>
      <c r="AC314" s="2"/>
    </row>
    <row r="315" spans="1:29" ht="30" customHeight="1" x14ac:dyDescent="0.25">
      <c r="A315" s="102" t="str">
        <f>VLOOKUP(N315,'Linien - BU'!A:B,2,FALSE)</f>
        <v>BU1</v>
      </c>
      <c r="B315" s="114">
        <f t="shared" si="28"/>
        <v>120</v>
      </c>
      <c r="C315" s="95">
        <f>Abfalldokumentation!$U315</f>
        <v>44447</v>
      </c>
      <c r="D315" s="90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103" t="str">
        <f>IFERROR(VLOOKUP(Abfalldokumentation!$O315,Artikel!A:C,3,FALSE),Abfalldokumentation!$O315)</f>
        <v>ABS 40-45% OGT</v>
      </c>
      <c r="F315" s="103" t="str">
        <f>VLOOKUP(T315,'Liste Gründe'!A:D,2,FALSE)</f>
        <v>Schimmel</v>
      </c>
      <c r="G315" s="103" t="str">
        <f>IF(ISBLANK(V315),VLOOKUP(Abfalldokumentation!$P315,'Liste Gründe'!A:D,3,FALSE),V315)</f>
        <v>keine Verarbeitung</v>
      </c>
      <c r="H315" s="103" t="str">
        <f>IF(ISBLANK(Abfalldokumentation!$W315),"-",Abfalldokumentation!$W315)</f>
        <v>Aufgrund Konsistenz nicht genommen. Zu wenig VOS verarbeitet. Vom Warmen ins Kalte -&gt; Schimmel</v>
      </c>
      <c r="I315" s="114">
        <f t="shared" si="29"/>
        <v>36</v>
      </c>
      <c r="J315" s="103" t="str">
        <f t="shared" si="30"/>
        <v>Produkte</v>
      </c>
      <c r="K315" s="103" t="str">
        <f t="shared" si="31"/>
        <v>BUs</v>
      </c>
      <c r="L315" s="103" t="str">
        <f t="shared" si="32"/>
        <v>Symptome</v>
      </c>
      <c r="M315" s="114">
        <f>IFERROR(VLOOKUP(Abfalldokumentation!$O315,Kennzahlen!S:U,3,FALSE)*Abfalldokumentation!$B315,"0")</f>
        <v>240</v>
      </c>
      <c r="N315" s="103" t="str">
        <f>IF(ISBLANK(Q315),VLOOKUP(Abfalldokumentation!$O315,'Linien - BU'!R:S,2,FALSE),Q315)</f>
        <v>Schmelze</v>
      </c>
      <c r="O315" s="67">
        <f t="shared" si="33"/>
        <v>29600001</v>
      </c>
      <c r="P315" s="67">
        <f t="shared" si="34"/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AA315" s="2"/>
      <c r="AB315" s="2"/>
      <c r="AC315" s="2"/>
    </row>
    <row r="316" spans="1:29" ht="30" customHeight="1" x14ac:dyDescent="0.25">
      <c r="A316" s="104" t="str">
        <f>VLOOKUP(N316,'Linien - BU'!A:B,2,FALSE)</f>
        <v>BU1</v>
      </c>
      <c r="B316" s="115">
        <f t="shared" si="28"/>
        <v>31.8</v>
      </c>
      <c r="C316" s="96">
        <f>Abfalldokumentation!$U316</f>
        <v>44447</v>
      </c>
      <c r="D316" s="90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105" t="str">
        <f>IFERROR(VLOOKUP(Abfalldokumentation!$O316,Artikel!A:C,3,FALSE),Abfalldokumentation!$O316)</f>
        <v>GRW NATUR 7,2KG</v>
      </c>
      <c r="F316" s="105" t="str">
        <f>VLOOKUP(T316,'Liste Gründe'!A:D,2,FALSE)</f>
        <v>Linienbezogen</v>
      </c>
      <c r="G316" s="105" t="str">
        <f>IF(ISBLANK(V316),VLOOKUP(Abfalldokumentation!$P316,'Liste Gründe'!A:D,3,FALSE),V316)</f>
        <v>Bodenabfall Abfüllung</v>
      </c>
      <c r="H316" s="105" t="str">
        <f>IF(ISBLANK(Abfalldokumentation!$W316),"-",Abfalldokumentation!$W316)</f>
        <v>Darm geplatzt</v>
      </c>
      <c r="I316" s="115">
        <f t="shared" si="29"/>
        <v>36</v>
      </c>
      <c r="J316" s="105" t="str">
        <f t="shared" si="30"/>
        <v>Produkte</v>
      </c>
      <c r="K316" s="105" t="str">
        <f t="shared" si="31"/>
        <v>BUs</v>
      </c>
      <c r="L316" s="105" t="str">
        <f t="shared" si="32"/>
        <v>Symptome</v>
      </c>
      <c r="M316" s="115" t="str">
        <f>IFERROR(VLOOKUP(Abfalldokumentation!$O316,Kennzahlen!S:U,3,FALSE)*Abfalldokumentation!$B316,"0")</f>
        <v>0</v>
      </c>
      <c r="N316" s="105" t="str">
        <f>IF(ISBLANK(Q316),VLOOKUP(Abfalldokumentation!$O316,'Linien - BU'!R:S,2,FALSE),Q316)</f>
        <v>Abfüllung</v>
      </c>
      <c r="O316" s="67">
        <f t="shared" si="33"/>
        <v>32000049</v>
      </c>
      <c r="P316" s="67">
        <f t="shared" si="34"/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AA316" s="2"/>
      <c r="AB316" s="2"/>
      <c r="AC316" s="2"/>
    </row>
    <row r="317" spans="1:29" ht="30" customHeight="1" x14ac:dyDescent="0.25">
      <c r="A317" s="102" t="str">
        <f>VLOOKUP(N317,'Linien - BU'!A:B,2,FALSE)</f>
        <v>BU1</v>
      </c>
      <c r="B317" s="114">
        <f t="shared" si="28"/>
        <v>22.2</v>
      </c>
      <c r="C317" s="95">
        <f>Abfalldokumentation!$U317</f>
        <v>44447</v>
      </c>
      <c r="D317" s="90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103" t="str">
        <f>IFERROR(VLOOKUP(Abfalldokumentation!$O317,Artikel!A:C,3,FALSE),Abfalldokumentation!$O317)</f>
        <v>RW JALA-NAT 9,3KG JER D</v>
      </c>
      <c r="F317" s="103" t="str">
        <f>VLOOKUP(T317,'Liste Gründe'!A:D,2,FALSE)</f>
        <v>Linienbezogen</v>
      </c>
      <c r="G317" s="103" t="str">
        <f>IF(ISBLANK(V317),VLOOKUP(Abfalldokumentation!$P317,'Liste Gründe'!A:D,3,FALSE),V317)</f>
        <v>Bodenabfall Abfüllung</v>
      </c>
      <c r="H317" s="103" t="str">
        <f>IF(ISBLANK(Abfalldokumentation!$W317),"-",Abfalldokumentation!$W317)</f>
        <v>Darm geplatzt</v>
      </c>
      <c r="I317" s="114">
        <f t="shared" si="29"/>
        <v>36</v>
      </c>
      <c r="J317" s="103" t="str">
        <f t="shared" si="30"/>
        <v>Produkte</v>
      </c>
      <c r="K317" s="103" t="str">
        <f t="shared" si="31"/>
        <v>BUs</v>
      </c>
      <c r="L317" s="103" t="str">
        <f t="shared" si="32"/>
        <v>Symptome</v>
      </c>
      <c r="M317" s="114" t="str">
        <f>IFERROR(VLOOKUP(Abfalldokumentation!$O317,Kennzahlen!S:U,3,FALSE)*Abfalldokumentation!$B317,"0")</f>
        <v>0</v>
      </c>
      <c r="N317" s="103" t="str">
        <f>IF(ISBLANK(Q317),VLOOKUP(Abfalldokumentation!$O317,'Linien - BU'!R:S,2,FALSE),Q317)</f>
        <v>Abfüllung</v>
      </c>
      <c r="O317" s="67">
        <f t="shared" si="33"/>
        <v>32000066</v>
      </c>
      <c r="P317" s="67">
        <f t="shared" si="34"/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AA317" s="2"/>
      <c r="AB317" s="2"/>
      <c r="AC317" s="2"/>
    </row>
    <row r="318" spans="1:29" ht="30" customHeight="1" x14ac:dyDescent="0.25">
      <c r="A318" s="104" t="str">
        <f>VLOOKUP(N318,'Linien - BU'!A:B,2,FALSE)</f>
        <v>BU3</v>
      </c>
      <c r="B318" s="115">
        <f t="shared" si="28"/>
        <v>72</v>
      </c>
      <c r="C318" s="96">
        <f>Abfalldokumentation!$U318</f>
        <v>44447</v>
      </c>
      <c r="D318" s="90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105" t="str">
        <f>IFERROR(VLOOKUP(Abfalldokumentation!$O318,Artikel!A:C,3,FALSE),Abfalldokumentation!$O318)</f>
        <v>ABS PROV-VAKU</v>
      </c>
      <c r="F318" s="105" t="str">
        <f>VLOOKUP(T318,'Liste Gründe'!A:D,2,FALSE)</f>
        <v>Schimmel</v>
      </c>
      <c r="G318" s="105" t="str">
        <f>IF(ISBLANK(V318),VLOOKUP(Abfalldokumentation!$P318,'Liste Gründe'!A:D,3,FALSE),V318)</f>
        <v>Rest</v>
      </c>
      <c r="H318" s="105" t="str">
        <f>IF(ISBLANK(Abfalldokumentation!$W318),"-",Abfalldokumentation!$W318)</f>
        <v>gemischtes Produkt</v>
      </c>
      <c r="I318" s="115">
        <f t="shared" si="29"/>
        <v>36</v>
      </c>
      <c r="J318" s="105" t="str">
        <f t="shared" si="30"/>
        <v>Produkte</v>
      </c>
      <c r="K318" s="105" t="str">
        <f t="shared" si="31"/>
        <v>BUs</v>
      </c>
      <c r="L318" s="105" t="str">
        <f t="shared" si="32"/>
        <v>Symptome</v>
      </c>
      <c r="M318" s="115">
        <f>IFERROR(VLOOKUP(Abfalldokumentation!$O318,Kennzahlen!S:U,3,FALSE)*Abfalldokumentation!$B318,"0")</f>
        <v>37.008000000000003</v>
      </c>
      <c r="N318" s="105" t="str">
        <f>IF(ISBLANK(Q318),VLOOKUP(Abfalldokumentation!$O318,'Linien - BU'!R:S,2,FALSE),Q318)</f>
        <v>L1</v>
      </c>
      <c r="O318" s="67">
        <f t="shared" si="33"/>
        <v>49500055</v>
      </c>
      <c r="P318" s="67">
        <f t="shared" si="34"/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AA318" s="2"/>
      <c r="AB318" s="2"/>
      <c r="AC318" s="2"/>
    </row>
    <row r="319" spans="1:29" ht="30" customHeight="1" x14ac:dyDescent="0.25">
      <c r="A319" s="102" t="str">
        <f>VLOOKUP(N319,'Linien - BU'!A:B,2,FALSE)</f>
        <v>BU1</v>
      </c>
      <c r="B319" s="114">
        <f t="shared" si="28"/>
        <v>91</v>
      </c>
      <c r="C319" s="95">
        <f>Abfalldokumentation!$U319</f>
        <v>44447</v>
      </c>
      <c r="D319" s="90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103" t="str">
        <f>IFERROR(VLOOKUP(Abfalldokumentation!$O319,Artikel!A:C,3,FALSE),Abfalldokumentation!$O319)</f>
        <v>ABS GOU-MI-VAKU</v>
      </c>
      <c r="F319" s="103" t="str">
        <f>VLOOKUP(T319,'Liste Gründe'!A:D,2,FALSE)</f>
        <v>Schimmel</v>
      </c>
      <c r="G319" s="103" t="str">
        <f>IF(ISBLANK(V319),VLOOKUP(Abfalldokumentation!$P319,'Liste Gründe'!A:D,3,FALSE),V319)</f>
        <v>keine Verarbeitung</v>
      </c>
      <c r="H319" s="103" t="str">
        <f>IF(ISBLANK(Abfalldokumentation!$W319),"-",Abfalldokumentation!$W319)</f>
        <v>MHD abgelaufen</v>
      </c>
      <c r="I319" s="114">
        <f t="shared" si="29"/>
        <v>36</v>
      </c>
      <c r="J319" s="103" t="str">
        <f t="shared" si="30"/>
        <v>Produkte</v>
      </c>
      <c r="K319" s="103" t="str">
        <f t="shared" si="31"/>
        <v>BUs</v>
      </c>
      <c r="L319" s="103" t="str">
        <f t="shared" si="32"/>
        <v>Symptome</v>
      </c>
      <c r="M319" s="114">
        <f>IFERROR(VLOOKUP(Abfalldokumentation!$O319,Kennzahlen!S:U,3,FALSE)*Abfalldokumentation!$B319,"0")</f>
        <v>201.47399999999999</v>
      </c>
      <c r="N319" s="103" t="str">
        <f>IF(ISBLANK(Q319),VLOOKUP(Abfalldokumentation!$O319,'Linien - BU'!R:S,2,FALSE),Q319)</f>
        <v>RWV</v>
      </c>
      <c r="O319" s="67">
        <f t="shared" si="33"/>
        <v>49500056</v>
      </c>
      <c r="P319" s="67">
        <f t="shared" si="34"/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AA319" s="2"/>
      <c r="AB319" s="2"/>
      <c r="AC319" s="2"/>
    </row>
    <row r="320" spans="1:29" ht="30" customHeight="1" x14ac:dyDescent="0.25">
      <c r="A320" s="104" t="str">
        <f>VLOOKUP(N320,'Linien - BU'!A:B,2,FALSE)</f>
        <v>BU3</v>
      </c>
      <c r="B320" s="115">
        <f t="shared" si="28"/>
        <v>42</v>
      </c>
      <c r="C320" s="96">
        <f>Abfalldokumentation!$U320</f>
        <v>44447</v>
      </c>
      <c r="D320" s="90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105" t="str">
        <f>IFERROR(VLOOKUP(Abfalldokumentation!$O320,Artikel!A:C,3,FALSE),Abfalldokumentation!$O320)</f>
        <v>ABS BUN-PF 50% L33 vaku</v>
      </c>
      <c r="F320" s="105" t="str">
        <f>VLOOKUP(T320,'Liste Gründe'!A:D,2,FALSE)</f>
        <v>Schimmel</v>
      </c>
      <c r="G320" s="105" t="str">
        <f>IF(ISBLANK(V320),VLOOKUP(Abfalldokumentation!$P320,'Liste Gründe'!A:D,3,FALSE),V320)</f>
        <v>spezifischer Einsatz</v>
      </c>
      <c r="H320" s="105" t="str">
        <f>IF(ISBLANK(Abfalldokumentation!$W320),"-",Abfalldokumentation!$W320)</f>
        <v>wurde nicht eingesetzt</v>
      </c>
      <c r="I320" s="115">
        <f t="shared" si="29"/>
        <v>36</v>
      </c>
      <c r="J320" s="105" t="str">
        <f t="shared" si="30"/>
        <v>Produkte</v>
      </c>
      <c r="K320" s="105" t="str">
        <f t="shared" si="31"/>
        <v>BUs</v>
      </c>
      <c r="L320" s="105" t="str">
        <f t="shared" si="32"/>
        <v>Symptome</v>
      </c>
      <c r="M320" s="115">
        <f>IFERROR(VLOOKUP(Abfalldokumentation!$O320,Kennzahlen!S:U,3,FALSE)*Abfalldokumentation!$B320,"0")</f>
        <v>42.588000000000001</v>
      </c>
      <c r="N320" s="105" t="str">
        <f>IF(ISBLANK(Q320),VLOOKUP(Abfalldokumentation!$O320,'Linien - BU'!R:S,2,FALSE),Q320)</f>
        <v>L33</v>
      </c>
      <c r="O320" s="67">
        <f t="shared" si="33"/>
        <v>49500166</v>
      </c>
      <c r="P320" s="67">
        <f t="shared" si="34"/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AA320" s="2"/>
      <c r="AB320" s="2"/>
      <c r="AC320" s="2"/>
    </row>
    <row r="321" spans="1:29" ht="30" customHeight="1" x14ac:dyDescent="0.25">
      <c r="A321" s="102" t="str">
        <f>VLOOKUP(N321,'Linien - BU'!A:B,2,FALSE)</f>
        <v>Verkauf</v>
      </c>
      <c r="B321" s="114">
        <f t="shared" si="28"/>
        <v>296</v>
      </c>
      <c r="C321" s="95">
        <f>Abfalldokumentation!$U321</f>
        <v>44447</v>
      </c>
      <c r="D321" s="90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103" t="str">
        <f>IFERROR(VLOOKUP(Abfalldokumentation!$O321,Artikel!A:C,3,FALSE),Abfalldokumentation!$O321)</f>
        <v>Div. Zipfel, Endstücke</v>
      </c>
      <c r="F321" s="103" t="str">
        <f>VLOOKUP(T321,'Liste Gründe'!A:D,2,FALSE)</f>
        <v>Schimmel</v>
      </c>
      <c r="G321" s="103" t="str">
        <f>IF(ISBLANK(V321),VLOOKUP(Abfalldokumentation!$P321,'Liste Gründe'!A:D,3,FALSE),V321)</f>
        <v>keinen Abnehmer/kein Schälpersonal</v>
      </c>
      <c r="H321" s="103" t="str">
        <f>IF(ISBLANK(Abfalldokumentation!$W321),"-",Abfalldokumentation!$W321)</f>
        <v>keinen Abnehmer/Schälen</v>
      </c>
      <c r="I321" s="114">
        <f t="shared" si="29"/>
        <v>36</v>
      </c>
      <c r="J321" s="103" t="str">
        <f t="shared" si="30"/>
        <v>Produkte</v>
      </c>
      <c r="K321" s="103" t="str">
        <f t="shared" si="31"/>
        <v>BUs</v>
      </c>
      <c r="L321" s="103" t="str">
        <f t="shared" si="32"/>
        <v>Symptome</v>
      </c>
      <c r="M321" s="114" t="str">
        <f>IFERROR(VLOOKUP(Abfalldokumentation!$O321,Kennzahlen!S:U,3,FALSE)*Abfalldokumentation!$B321,"0")</f>
        <v>0</v>
      </c>
      <c r="N321" s="103" t="str">
        <f>IF(ISBLANK(Q321),VLOOKUP(Abfalldokumentation!$O321,'Linien - BU'!R:S,2,FALSE),Q321)</f>
        <v>Verkauf</v>
      </c>
      <c r="O321" s="67" t="str">
        <f t="shared" si="33"/>
        <v>Div. Zipfel, Endstücke</v>
      </c>
      <c r="P321" s="67">
        <f t="shared" si="34"/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AA321" s="2"/>
      <c r="AB321" s="2"/>
      <c r="AC321" s="2"/>
    </row>
    <row r="322" spans="1:29" ht="30" customHeight="1" x14ac:dyDescent="0.25">
      <c r="A322" s="104" t="str">
        <f>VLOOKUP(N322,'Linien - BU'!A:B,2,FALSE)</f>
        <v>Verkauf</v>
      </c>
      <c r="B322" s="115">
        <f t="shared" ref="B322:B385" si="35">S322</f>
        <v>480</v>
      </c>
      <c r="C322" s="96">
        <f>Abfalldokumentation!$U322</f>
        <v>44447</v>
      </c>
      <c r="D322" s="90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105" t="str">
        <f>IFERROR(VLOOKUP(Abfalldokumentation!$O322,Artikel!A:C,3,FALSE),Abfalldokumentation!$O322)</f>
        <v>Div. Zipfel, Endstücke</v>
      </c>
      <c r="F322" s="105" t="str">
        <f>VLOOKUP(T322,'Liste Gründe'!A:D,2,FALSE)</f>
        <v>Schimmel</v>
      </c>
      <c r="G322" s="105" t="str">
        <f>IF(ISBLANK(V322),VLOOKUP(Abfalldokumentation!$P322,'Liste Gründe'!A:D,3,FALSE),V322)</f>
        <v>keinen Abnehmer/kein Schälpersonal</v>
      </c>
      <c r="H322" s="105" t="str">
        <f>IF(ISBLANK(Abfalldokumentation!$W322),"-",Abfalldokumentation!$W322)</f>
        <v>keinen Abnehmer/Schälen</v>
      </c>
      <c r="I322" s="115">
        <f t="shared" ref="I322:I385" si="36">_xlfn.ISOWEEKNUM(C322)</f>
        <v>36</v>
      </c>
      <c r="J322" s="105" t="str">
        <f t="shared" ref="J322:J385" si="37">"Produkte"</f>
        <v>Produkte</v>
      </c>
      <c r="K322" s="105" t="str">
        <f t="shared" ref="K322:K385" si="38">"BUs"</f>
        <v>BUs</v>
      </c>
      <c r="L322" s="105" t="str">
        <f t="shared" ref="L322:L385" si="39">"Symptome"</f>
        <v>Symptome</v>
      </c>
      <c r="M322" s="115" t="str">
        <f>IFERROR(VLOOKUP(Abfalldokumentation!$O322,Kennzahlen!S:U,3,FALSE)*Abfalldokumentation!$B322,"0")</f>
        <v>0</v>
      </c>
      <c r="N322" s="105" t="str">
        <f>IF(ISBLANK(Q322),VLOOKUP(Abfalldokumentation!$O322,'Linien - BU'!R:S,2,FALSE),Q322)</f>
        <v>Verkauf</v>
      </c>
      <c r="O322" s="67" t="str">
        <f t="shared" ref="O322:O385" si="40">R322</f>
        <v>Div. Zipfel, Endstücke</v>
      </c>
      <c r="P322" s="67">
        <f t="shared" ref="P322:P385" si="41"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AA322" s="2"/>
      <c r="AB322" s="2"/>
      <c r="AC322" s="2"/>
    </row>
    <row r="323" spans="1:29" ht="30" customHeight="1" x14ac:dyDescent="0.25">
      <c r="A323" s="102" t="str">
        <f>VLOOKUP(N323,'Linien - BU'!A:B,2,FALSE)</f>
        <v>BU1</v>
      </c>
      <c r="B323" s="114">
        <f t="shared" si="35"/>
        <v>25</v>
      </c>
      <c r="C323" s="95">
        <f>Abfalldokumentation!$U323</f>
        <v>44447</v>
      </c>
      <c r="D323" s="90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103" t="str">
        <f>IFERROR(VLOOKUP(Abfalldokumentation!$O323,Artikel!A:C,3,FALSE),Abfalldokumentation!$O323)</f>
        <v>Div. Zipfel, Endstücke</v>
      </c>
      <c r="F323" s="103" t="str">
        <f>VLOOKUP(T323,'Liste Gründe'!A:D,2,FALSE)</f>
        <v>Schimmel</v>
      </c>
      <c r="G323" s="103" t="str">
        <f>IF(ISBLANK(V323),VLOOKUP(Abfalldokumentation!$P323,'Liste Gründe'!A:D,3,FALSE),V323)</f>
        <v>VOS &gt; Einsatz</v>
      </c>
      <c r="H323" s="103" t="str">
        <f>IF(ISBLANK(Abfalldokumentation!$W323),"-",Abfalldokumentation!$W323)</f>
        <v>VOS &gt; Einsatz</v>
      </c>
      <c r="I323" s="114">
        <f t="shared" si="36"/>
        <v>36</v>
      </c>
      <c r="J323" s="103" t="str">
        <f t="shared" si="37"/>
        <v>Produkte</v>
      </c>
      <c r="K323" s="103" t="str">
        <f t="shared" si="38"/>
        <v>BUs</v>
      </c>
      <c r="L323" s="103" t="str">
        <f t="shared" si="39"/>
        <v>Symptome</v>
      </c>
      <c r="M323" s="114" t="str">
        <f>IFERROR(VLOOKUP(Abfalldokumentation!$O323,Kennzahlen!S:U,3,FALSE)*Abfalldokumentation!$B323,"0")</f>
        <v>0</v>
      </c>
      <c r="N323" s="103" t="str">
        <f>IF(ISBLANK(Q323),VLOOKUP(Abfalldokumentation!$O323,'Linien - BU'!R:S,2,FALSE),Q323)</f>
        <v>Abfüllung</v>
      </c>
      <c r="O323" s="67" t="str">
        <f t="shared" si="40"/>
        <v>Div. Zipfel, Endstücke</v>
      </c>
      <c r="P323" s="67">
        <f t="shared" si="41"/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AA323" s="2"/>
      <c r="AB323" s="2"/>
      <c r="AC323" s="2"/>
    </row>
    <row r="324" spans="1:29" ht="30" customHeight="1" x14ac:dyDescent="0.25">
      <c r="A324" s="104" t="str">
        <f>VLOOKUP(N324,'Linien - BU'!A:B,2,FALSE)</f>
        <v>BU1</v>
      </c>
      <c r="B324" s="115">
        <f t="shared" si="35"/>
        <v>12.8</v>
      </c>
      <c r="C324" s="96">
        <f>Abfalldokumentation!$U324</f>
        <v>44447</v>
      </c>
      <c r="D324" s="90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105" t="str">
        <f>IFERROR(VLOOKUP(Abfalldokumentation!$O324,Artikel!A:C,3,FALSE),Abfalldokumentation!$O324)</f>
        <v>Diverses aus Abfüllung</v>
      </c>
      <c r="F324" s="105" t="str">
        <f>VLOOKUP(T324,'Liste Gründe'!A:D,2,FALSE)</f>
        <v>Linienbezogen</v>
      </c>
      <c r="G324" s="105" t="str">
        <f>IF(ISBLANK(V324),VLOOKUP(Abfalldokumentation!$P324,'Liste Gründe'!A:D,3,FALSE),V324)</f>
        <v>Maschinenabfall</v>
      </c>
      <c r="H324" s="105" t="str">
        <f>IF(ISBLANK(Abfalldokumentation!$W324),"-",Abfalldokumentation!$W324)</f>
        <v>-</v>
      </c>
      <c r="I324" s="115">
        <f t="shared" si="36"/>
        <v>36</v>
      </c>
      <c r="J324" s="105" t="str">
        <f t="shared" si="37"/>
        <v>Produkte</v>
      </c>
      <c r="K324" s="105" t="str">
        <f t="shared" si="38"/>
        <v>BUs</v>
      </c>
      <c r="L324" s="105" t="str">
        <f t="shared" si="39"/>
        <v>Symptome</v>
      </c>
      <c r="M324" s="115" t="str">
        <f>IFERROR(VLOOKUP(Abfalldokumentation!$O324,Kennzahlen!S:U,3,FALSE)*Abfalldokumentation!$B324,"0")</f>
        <v>0</v>
      </c>
      <c r="N324" s="105" t="str">
        <f>IF(ISBLANK(Q324),VLOOKUP(Abfalldokumentation!$O324,'Linien - BU'!R:S,2,FALSE),Q324)</f>
        <v>Abfüllung</v>
      </c>
      <c r="O324" s="67" t="str">
        <f t="shared" si="40"/>
        <v>Diverses aus Abfüllung</v>
      </c>
      <c r="P324" s="67">
        <f t="shared" si="41"/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AA324" s="2"/>
      <c r="AB324" s="2"/>
      <c r="AC324" s="2"/>
    </row>
    <row r="325" spans="1:29" ht="30" customHeight="1" x14ac:dyDescent="0.25">
      <c r="A325" s="102" t="str">
        <f>VLOOKUP(N325,'Linien - BU'!A:B,2,FALSE)</f>
        <v>BU1</v>
      </c>
      <c r="B325" s="114">
        <f t="shared" si="35"/>
        <v>16.2</v>
      </c>
      <c r="C325" s="95">
        <f>Abfalldokumentation!$U325</f>
        <v>44447</v>
      </c>
      <c r="D325" s="90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103" t="str">
        <f>IFERROR(VLOOKUP(Abfalldokumentation!$O325,Artikel!A:C,3,FALSE),Abfalldokumentation!$O325)</f>
        <v>Diverses aus Abfüllung</v>
      </c>
      <c r="F325" s="103" t="str">
        <f>VLOOKUP(T325,'Liste Gründe'!A:D,2,FALSE)</f>
        <v>Linienbezogen</v>
      </c>
      <c r="G325" s="103" t="str">
        <f>IF(ISBLANK(V325),VLOOKUP(Abfalldokumentation!$P325,'Liste Gründe'!A:D,3,FALSE),V325)</f>
        <v>Maschinenabfall</v>
      </c>
      <c r="H325" s="103" t="str">
        <f>IF(ISBLANK(Abfalldokumentation!$W325),"-",Abfalldokumentation!$W325)</f>
        <v>-</v>
      </c>
      <c r="I325" s="114">
        <f t="shared" si="36"/>
        <v>36</v>
      </c>
      <c r="J325" s="103" t="str">
        <f t="shared" si="37"/>
        <v>Produkte</v>
      </c>
      <c r="K325" s="103" t="str">
        <f t="shared" si="38"/>
        <v>BUs</v>
      </c>
      <c r="L325" s="103" t="str">
        <f t="shared" si="39"/>
        <v>Symptome</v>
      </c>
      <c r="M325" s="114" t="str">
        <f>IFERROR(VLOOKUP(Abfalldokumentation!$O325,Kennzahlen!S:U,3,FALSE)*Abfalldokumentation!$B325,"0")</f>
        <v>0</v>
      </c>
      <c r="N325" s="103" t="str">
        <f>IF(ISBLANK(Q325),VLOOKUP(Abfalldokumentation!$O325,'Linien - BU'!R:S,2,FALSE),Q325)</f>
        <v>Abfüllung</v>
      </c>
      <c r="O325" s="67" t="str">
        <f t="shared" si="40"/>
        <v>Diverses aus Abfüllung</v>
      </c>
      <c r="P325" s="67">
        <f t="shared" si="41"/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AA325" s="2"/>
      <c r="AB325" s="2"/>
      <c r="AC325" s="2"/>
    </row>
    <row r="326" spans="1:29" ht="30" customHeight="1" x14ac:dyDescent="0.25">
      <c r="A326" s="104" t="str">
        <f>VLOOKUP(N326,'Linien - BU'!A:B,2,FALSE)</f>
        <v>BU1</v>
      </c>
      <c r="B326" s="115">
        <f t="shared" si="35"/>
        <v>55</v>
      </c>
      <c r="C326" s="96">
        <f>Abfalldokumentation!$U326</f>
        <v>44447</v>
      </c>
      <c r="D326" s="90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105" t="str">
        <f>IFERROR(VLOOKUP(Abfalldokumentation!$O326,Artikel!A:C,3,FALSE),Abfalldokumentation!$O326)</f>
        <v>Diverses aus Abfüllung</v>
      </c>
      <c r="F326" s="105" t="str">
        <f>VLOOKUP(T326,'Liste Gründe'!A:D,2,FALSE)</f>
        <v>Linienbezogen</v>
      </c>
      <c r="G326" s="105" t="str">
        <f>IF(ISBLANK(V326),VLOOKUP(Abfalldokumentation!$P326,'Liste Gründe'!A:D,3,FALSE),V326)</f>
        <v>Maschinenabfall</v>
      </c>
      <c r="H326" s="105" t="str">
        <f>IF(ISBLANK(Abfalldokumentation!$W326),"-",Abfalldokumentation!$W326)</f>
        <v>-</v>
      </c>
      <c r="I326" s="115">
        <f t="shared" si="36"/>
        <v>36</v>
      </c>
      <c r="J326" s="105" t="str">
        <f t="shared" si="37"/>
        <v>Produkte</v>
      </c>
      <c r="K326" s="105" t="str">
        <f t="shared" si="38"/>
        <v>BUs</v>
      </c>
      <c r="L326" s="105" t="str">
        <f t="shared" si="39"/>
        <v>Symptome</v>
      </c>
      <c r="M326" s="115" t="str">
        <f>IFERROR(VLOOKUP(Abfalldokumentation!$O326,Kennzahlen!S:U,3,FALSE)*Abfalldokumentation!$B326,"0")</f>
        <v>0</v>
      </c>
      <c r="N326" s="105" t="str">
        <f>IF(ISBLANK(Q326),VLOOKUP(Abfalldokumentation!$O326,'Linien - BU'!R:S,2,FALSE),Q326)</f>
        <v>Abfüllung</v>
      </c>
      <c r="O326" s="67" t="str">
        <f t="shared" si="40"/>
        <v>Diverses aus Abfüllung</v>
      </c>
      <c r="P326" s="67">
        <f t="shared" si="41"/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AA326" s="2"/>
      <c r="AB326" s="2"/>
      <c r="AC326" s="2"/>
    </row>
    <row r="327" spans="1:29" ht="30" customHeight="1" x14ac:dyDescent="0.25">
      <c r="A327" s="102" t="str">
        <f>VLOOKUP(N327,'Linien - BU'!A:B,2,FALSE)</f>
        <v>BU1</v>
      </c>
      <c r="B327" s="114">
        <f t="shared" si="35"/>
        <v>40</v>
      </c>
      <c r="C327" s="95">
        <f>Abfalldokumentation!$U327</f>
        <v>44447</v>
      </c>
      <c r="D327" s="90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103" t="str">
        <f>IFERROR(VLOOKUP(Abfalldokumentation!$O327,Artikel!A:C,3,FALSE),Abfalldokumentation!$O327)</f>
        <v>Diverses aus Abfüllung</v>
      </c>
      <c r="F327" s="103" t="str">
        <f>VLOOKUP(T327,'Liste Gründe'!A:D,2,FALSE)</f>
        <v>Linienbezogen</v>
      </c>
      <c r="G327" s="103" t="str">
        <f>IF(ISBLANK(V327),VLOOKUP(Abfalldokumentation!$P327,'Liste Gründe'!A:D,3,FALSE),V327)</f>
        <v>Reinigung</v>
      </c>
      <c r="H327" s="103" t="str">
        <f>IF(ISBLANK(Abfalldokumentation!$W327),"-",Abfalldokumentation!$W327)</f>
        <v>-</v>
      </c>
      <c r="I327" s="114">
        <f t="shared" si="36"/>
        <v>36</v>
      </c>
      <c r="J327" s="103" t="str">
        <f t="shared" si="37"/>
        <v>Produkte</v>
      </c>
      <c r="K327" s="103" t="str">
        <f t="shared" si="38"/>
        <v>BUs</v>
      </c>
      <c r="L327" s="103" t="str">
        <f t="shared" si="39"/>
        <v>Symptome</v>
      </c>
      <c r="M327" s="114" t="str">
        <f>IFERROR(VLOOKUP(Abfalldokumentation!$O327,Kennzahlen!S:U,3,FALSE)*Abfalldokumentation!$B327,"0")</f>
        <v>0</v>
      </c>
      <c r="N327" s="103" t="str">
        <f>IF(ISBLANK(Q327),VLOOKUP(Abfalldokumentation!$O327,'Linien - BU'!R:S,2,FALSE),Q327)</f>
        <v>Abfüllung</v>
      </c>
      <c r="O327" s="67" t="str">
        <f t="shared" si="40"/>
        <v>Diverses aus Abfüllung</v>
      </c>
      <c r="P327" s="67">
        <f t="shared" si="41"/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AA327" s="2"/>
      <c r="AB327" s="2"/>
      <c r="AC327" s="2"/>
    </row>
    <row r="328" spans="1:29" ht="30" customHeight="1" x14ac:dyDescent="0.25">
      <c r="A328" s="104" t="str">
        <f>VLOOKUP(N328,'Linien - BU'!A:B,2,FALSE)</f>
        <v>BU1</v>
      </c>
      <c r="B328" s="115">
        <f t="shared" si="35"/>
        <v>47</v>
      </c>
      <c r="C328" s="96">
        <f>Abfalldokumentation!$U328</f>
        <v>44447</v>
      </c>
      <c r="D328" s="90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105" t="str">
        <f>IFERROR(VLOOKUP(Abfalldokumentation!$O328,Artikel!A:C,3,FALSE),Abfalldokumentation!$O328)</f>
        <v>Diverses aus Abfüllung</v>
      </c>
      <c r="F328" s="105" t="str">
        <f>VLOOKUP(T328,'Liste Gründe'!A:D,2,FALSE)</f>
        <v>Linienbezogen</v>
      </c>
      <c r="G328" s="105" t="str">
        <f>IF(ISBLANK(V328),VLOOKUP(Abfalldokumentation!$P328,'Liste Gründe'!A:D,3,FALSE),V328)</f>
        <v>Bodenabfall Abfüllung</v>
      </c>
      <c r="H328" s="105" t="str">
        <f>IF(ISBLANK(Abfalldokumentation!$W328),"-",Abfalldokumentation!$W328)</f>
        <v>Schlaufe gerissen</v>
      </c>
      <c r="I328" s="115">
        <f t="shared" si="36"/>
        <v>36</v>
      </c>
      <c r="J328" s="105" t="str">
        <f t="shared" si="37"/>
        <v>Produkte</v>
      </c>
      <c r="K328" s="105" t="str">
        <f t="shared" si="38"/>
        <v>BUs</v>
      </c>
      <c r="L328" s="105" t="str">
        <f t="shared" si="39"/>
        <v>Symptome</v>
      </c>
      <c r="M328" s="115" t="str">
        <f>IFERROR(VLOOKUP(Abfalldokumentation!$O328,Kennzahlen!S:U,3,FALSE)*Abfalldokumentation!$B328,"0")</f>
        <v>0</v>
      </c>
      <c r="N328" s="105" t="str">
        <f>IF(ISBLANK(Q328),VLOOKUP(Abfalldokumentation!$O328,'Linien - BU'!R:S,2,FALSE),Q328)</f>
        <v>Abfüllung</v>
      </c>
      <c r="O328" s="67" t="str">
        <f t="shared" si="40"/>
        <v>Diverses aus Abfüllung</v>
      </c>
      <c r="P328" s="67">
        <f t="shared" si="41"/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AA328" s="2"/>
      <c r="AB328" s="2"/>
      <c r="AC328" s="2"/>
    </row>
    <row r="329" spans="1:29" ht="30" customHeight="1" x14ac:dyDescent="0.25">
      <c r="A329" s="102" t="str">
        <f>VLOOKUP(N329,'Linien - BU'!A:B,2,FALSE)</f>
        <v>Rest</v>
      </c>
      <c r="B329" s="114">
        <f t="shared" si="35"/>
        <v>31.5</v>
      </c>
      <c r="C329" s="95">
        <f>Abfalldokumentation!$U329</f>
        <v>44447</v>
      </c>
      <c r="D329" s="90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103" t="str">
        <f>IFERROR(VLOOKUP(Abfalldokumentation!$O329,Artikel!A:C,3,FALSE),Abfalldokumentation!$O329)</f>
        <v>Laborproben</v>
      </c>
      <c r="F329" s="103" t="str">
        <f>VLOOKUP(T329,'Liste Gründe'!A:D,2,FALSE)</f>
        <v>Qualitätssicherung</v>
      </c>
      <c r="G329" s="103" t="str">
        <f>IF(ISBLANK(V329),VLOOKUP(Abfalldokumentation!$P329,'Liste Gründe'!A:D,3,FALSE),V329)</f>
        <v>Einwaage Labor</v>
      </c>
      <c r="H329" s="103" t="str">
        <f>IF(ISBLANK(Abfalldokumentation!$W329),"-",Abfalldokumentation!$W329)</f>
        <v>Einwaage Labor</v>
      </c>
      <c r="I329" s="114">
        <f t="shared" si="36"/>
        <v>36</v>
      </c>
      <c r="J329" s="103" t="str">
        <f t="shared" si="37"/>
        <v>Produkte</v>
      </c>
      <c r="K329" s="103" t="str">
        <f t="shared" si="38"/>
        <v>BUs</v>
      </c>
      <c r="L329" s="103" t="str">
        <f t="shared" si="39"/>
        <v>Symptome</v>
      </c>
      <c r="M329" s="114" t="str">
        <f>IFERROR(VLOOKUP(Abfalldokumentation!$O329,Kennzahlen!S:U,3,FALSE)*Abfalldokumentation!$B329,"0")</f>
        <v>0</v>
      </c>
      <c r="N329" s="103" t="str">
        <f>IF(ISBLANK(Q329),VLOOKUP(Abfalldokumentation!$O329,'Linien - BU'!R:S,2,FALSE),Q329)</f>
        <v>Labor</v>
      </c>
      <c r="O329" s="67" t="str">
        <f t="shared" si="40"/>
        <v>Laborproben</v>
      </c>
      <c r="P329" s="67">
        <f t="shared" si="41"/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AA329" s="2"/>
      <c r="AB329" s="2"/>
      <c r="AC329" s="2"/>
    </row>
    <row r="330" spans="1:29" ht="30" customHeight="1" x14ac:dyDescent="0.25">
      <c r="A330" s="104" t="str">
        <f>VLOOKUP(N330,'Linien - BU'!A:B,2,FALSE)</f>
        <v>Rest</v>
      </c>
      <c r="B330" s="115">
        <f t="shared" si="35"/>
        <v>8</v>
      </c>
      <c r="C330" s="96">
        <f>Abfalldokumentation!$U330</f>
        <v>44447</v>
      </c>
      <c r="D330" s="90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105" t="str">
        <f>IFERROR(VLOOKUP(Abfalldokumentation!$O330,Artikel!A:C,3,FALSE),Abfalldokumentation!$O330)</f>
        <v>Laborproben</v>
      </c>
      <c r="F330" s="105" t="str">
        <f>VLOOKUP(T330,'Liste Gründe'!A:D,2,FALSE)</f>
        <v>Qualitätssicherung</v>
      </c>
      <c r="G330" s="105" t="str">
        <f>IF(ISBLANK(V330),VLOOKUP(Abfalldokumentation!$P330,'Liste Gründe'!A:D,3,FALSE),V330)</f>
        <v>Einwaage Labor</v>
      </c>
      <c r="H330" s="105" t="str">
        <f>IF(ISBLANK(Abfalldokumentation!$W330),"-",Abfalldokumentation!$W330)</f>
        <v>Einwaage Labor</v>
      </c>
      <c r="I330" s="115">
        <f t="shared" si="36"/>
        <v>36</v>
      </c>
      <c r="J330" s="105" t="str">
        <f t="shared" si="37"/>
        <v>Produkte</v>
      </c>
      <c r="K330" s="105" t="str">
        <f t="shared" si="38"/>
        <v>BUs</v>
      </c>
      <c r="L330" s="105" t="str">
        <f t="shared" si="39"/>
        <v>Symptome</v>
      </c>
      <c r="M330" s="115" t="str">
        <f>IFERROR(VLOOKUP(Abfalldokumentation!$O330,Kennzahlen!S:U,3,FALSE)*Abfalldokumentation!$B330,"0")</f>
        <v>0</v>
      </c>
      <c r="N330" s="105" t="str">
        <f>IF(ISBLANK(Q330),VLOOKUP(Abfalldokumentation!$O330,'Linien - BU'!R:S,2,FALSE),Q330)</f>
        <v>Labor</v>
      </c>
      <c r="O330" s="67" t="str">
        <f t="shared" si="40"/>
        <v>Laborproben</v>
      </c>
      <c r="P330" s="67">
        <f t="shared" si="41"/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AA330" s="2"/>
      <c r="AB330" s="2"/>
      <c r="AC330" s="2"/>
    </row>
    <row r="331" spans="1:29" ht="30" customHeight="1" x14ac:dyDescent="0.25">
      <c r="A331" s="102" t="str">
        <f>VLOOKUP(N331,'Linien - BU'!A:B,2,FALSE)</f>
        <v>Rest</v>
      </c>
      <c r="B331" s="114">
        <f t="shared" si="35"/>
        <v>10</v>
      </c>
      <c r="C331" s="95">
        <f>Abfalldokumentation!$U331</f>
        <v>44447</v>
      </c>
      <c r="D331" s="90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103" t="str">
        <f>IFERROR(VLOOKUP(Abfalldokumentation!$O331,Artikel!A:C,3,FALSE),Abfalldokumentation!$O331)</f>
        <v>Laborproben</v>
      </c>
      <c r="F331" s="103" t="str">
        <f>VLOOKUP(T331,'Liste Gründe'!A:D,2,FALSE)</f>
        <v>Qualitätssicherung</v>
      </c>
      <c r="G331" s="103" t="str">
        <f>IF(ISBLANK(V331),VLOOKUP(Abfalldokumentation!$P331,'Liste Gründe'!A:D,3,FALSE),V331)</f>
        <v>Einwaage Labor</v>
      </c>
      <c r="H331" s="103" t="str">
        <f>IF(ISBLANK(Abfalldokumentation!$W331),"-",Abfalldokumentation!$W331)</f>
        <v>Einwaage Labor</v>
      </c>
      <c r="I331" s="114">
        <f t="shared" si="36"/>
        <v>36</v>
      </c>
      <c r="J331" s="103" t="str">
        <f t="shared" si="37"/>
        <v>Produkte</v>
      </c>
      <c r="K331" s="103" t="str">
        <f t="shared" si="38"/>
        <v>BUs</v>
      </c>
      <c r="L331" s="103" t="str">
        <f t="shared" si="39"/>
        <v>Symptome</v>
      </c>
      <c r="M331" s="114" t="str">
        <f>IFERROR(VLOOKUP(Abfalldokumentation!$O331,Kennzahlen!S:U,3,FALSE)*Abfalldokumentation!$B331,"0")</f>
        <v>0</v>
      </c>
      <c r="N331" s="103" t="str">
        <f>IF(ISBLANK(Q331),VLOOKUP(Abfalldokumentation!$O331,'Linien - BU'!R:S,2,FALSE),Q331)</f>
        <v>Labor</v>
      </c>
      <c r="O331" s="67" t="str">
        <f t="shared" si="40"/>
        <v>Laborproben</v>
      </c>
      <c r="P331" s="67">
        <f t="shared" si="41"/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AA331" s="2"/>
      <c r="AB331" s="2"/>
      <c r="AC331" s="2"/>
    </row>
    <row r="332" spans="1:29" ht="30" customHeight="1" x14ac:dyDescent="0.25">
      <c r="A332" s="104" t="str">
        <f>VLOOKUP(N332,'Linien - BU'!A:B,2,FALSE)</f>
        <v>Rest</v>
      </c>
      <c r="B332" s="115">
        <f t="shared" si="35"/>
        <v>42</v>
      </c>
      <c r="C332" s="96">
        <f>Abfalldokumentation!$U332</f>
        <v>44447</v>
      </c>
      <c r="D332" s="90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105" t="str">
        <f>IFERROR(VLOOKUP(Abfalldokumentation!$O332,Artikel!A:C,3,FALSE),Abfalldokumentation!$O332)</f>
        <v>Laborproben</v>
      </c>
      <c r="F332" s="105" t="str">
        <f>VLOOKUP(T332,'Liste Gründe'!A:D,2,FALSE)</f>
        <v>Qualitätssicherung</v>
      </c>
      <c r="G332" s="105" t="str">
        <f>IF(ISBLANK(V332),VLOOKUP(Abfalldokumentation!$P332,'Liste Gründe'!A:D,3,FALSE),V332)</f>
        <v>Laborprobe</v>
      </c>
      <c r="H332" s="105" t="str">
        <f>IF(ISBLANK(Abfalldokumentation!$W332),"-",Abfalldokumentation!$W332)</f>
        <v>Laborprobe</v>
      </c>
      <c r="I332" s="115">
        <f t="shared" si="36"/>
        <v>36</v>
      </c>
      <c r="J332" s="105" t="str">
        <f t="shared" si="37"/>
        <v>Produkte</v>
      </c>
      <c r="K332" s="105" t="str">
        <f t="shared" si="38"/>
        <v>BUs</v>
      </c>
      <c r="L332" s="105" t="str">
        <f t="shared" si="39"/>
        <v>Symptome</v>
      </c>
      <c r="M332" s="115" t="str">
        <f>IFERROR(VLOOKUP(Abfalldokumentation!$O332,Kennzahlen!S:U,3,FALSE)*Abfalldokumentation!$B332,"0")</f>
        <v>0</v>
      </c>
      <c r="N332" s="105" t="str">
        <f>IF(ISBLANK(Q332),VLOOKUP(Abfalldokumentation!$O332,'Linien - BU'!R:S,2,FALSE),Q332)</f>
        <v>Labor</v>
      </c>
      <c r="O332" s="67" t="str">
        <f t="shared" si="40"/>
        <v>Laborproben</v>
      </c>
      <c r="P332" s="67">
        <f t="shared" si="41"/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AA332" s="2"/>
      <c r="AB332" s="2"/>
      <c r="AC332" s="2"/>
    </row>
    <row r="333" spans="1:29" ht="30" customHeight="1" x14ac:dyDescent="0.25">
      <c r="A333" s="102" t="str">
        <f>VLOOKUP(N333,'Linien - BU'!A:B,2,FALSE)</f>
        <v>Rest</v>
      </c>
      <c r="B333" s="114">
        <f t="shared" si="35"/>
        <v>60</v>
      </c>
      <c r="C333" s="95">
        <f>Abfalldokumentation!$U333</f>
        <v>44447</v>
      </c>
      <c r="D333" s="90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103" t="str">
        <f>IFERROR(VLOOKUP(Abfalldokumentation!$O333,Artikel!A:C,3,FALSE),Abfalldokumentation!$O333)</f>
        <v>Laborproben</v>
      </c>
      <c r="F333" s="103" t="str">
        <f>VLOOKUP(T333,'Liste Gründe'!A:D,2,FALSE)</f>
        <v>Qualitätssicherung</v>
      </c>
      <c r="G333" s="103" t="str">
        <f>IF(ISBLANK(V333),VLOOKUP(Abfalldokumentation!$P333,'Liste Gründe'!A:D,3,FALSE),V333)</f>
        <v>Laborprobe</v>
      </c>
      <c r="H333" s="103" t="str">
        <f>IF(ISBLANK(Abfalldokumentation!$W333),"-",Abfalldokumentation!$W333)</f>
        <v>Laborprobe</v>
      </c>
      <c r="I333" s="114">
        <f t="shared" si="36"/>
        <v>36</v>
      </c>
      <c r="J333" s="103" t="str">
        <f t="shared" si="37"/>
        <v>Produkte</v>
      </c>
      <c r="K333" s="103" t="str">
        <f t="shared" si="38"/>
        <v>BUs</v>
      </c>
      <c r="L333" s="103" t="str">
        <f t="shared" si="39"/>
        <v>Symptome</v>
      </c>
      <c r="M333" s="114" t="str">
        <f>IFERROR(VLOOKUP(Abfalldokumentation!$O333,Kennzahlen!S:U,3,FALSE)*Abfalldokumentation!$B333,"0")</f>
        <v>0</v>
      </c>
      <c r="N333" s="103" t="str">
        <f>IF(ISBLANK(Q333),VLOOKUP(Abfalldokumentation!$O333,'Linien - BU'!R:S,2,FALSE),Q333)</f>
        <v>Labor</v>
      </c>
      <c r="O333" s="67" t="str">
        <f t="shared" si="40"/>
        <v>Laborproben</v>
      </c>
      <c r="P333" s="67">
        <f t="shared" si="41"/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AA333" s="2"/>
      <c r="AB333" s="2"/>
      <c r="AC333" s="2"/>
    </row>
    <row r="334" spans="1:29" ht="30" customHeight="1" x14ac:dyDescent="0.25">
      <c r="A334" s="104" t="str">
        <f>VLOOKUP(N334,'Linien - BU'!A:B,2,FALSE)</f>
        <v>BU1</v>
      </c>
      <c r="B334" s="115">
        <f t="shared" si="35"/>
        <v>20</v>
      </c>
      <c r="C334" s="96">
        <f>Abfalldokumentation!$U334</f>
        <v>44447</v>
      </c>
      <c r="D334" s="90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105" t="str">
        <f>IFERROR(VLOOKUP(Abfalldokumentation!$O334,Artikel!A:C,3,FALSE),Abfalldokumentation!$O334)</f>
        <v>Räucher VS</v>
      </c>
      <c r="F334" s="105" t="str">
        <f>VLOOKUP(T334,'Liste Gründe'!A:D,2,FALSE)</f>
        <v>Linienbezogen</v>
      </c>
      <c r="G334" s="105" t="str">
        <f>IF(ISBLANK(V334),VLOOKUP(Abfalldokumentation!$P334,'Liste Gründe'!A:D,3,FALSE),V334)</f>
        <v>Maschinenabfall</v>
      </c>
      <c r="H334" s="105" t="str">
        <f>IF(ISBLANK(Abfalldokumentation!$W334),"-",Abfalldokumentation!$W334)</f>
        <v>-</v>
      </c>
      <c r="I334" s="115">
        <f t="shared" si="36"/>
        <v>36</v>
      </c>
      <c r="J334" s="105" t="str">
        <f t="shared" si="37"/>
        <v>Produkte</v>
      </c>
      <c r="K334" s="105" t="str">
        <f t="shared" si="38"/>
        <v>BUs</v>
      </c>
      <c r="L334" s="105" t="str">
        <f t="shared" si="39"/>
        <v>Symptome</v>
      </c>
      <c r="M334" s="115" t="str">
        <f>IFERROR(VLOOKUP(Abfalldokumentation!$O334,Kennzahlen!S:U,3,FALSE)*Abfalldokumentation!$B334,"0")</f>
        <v>0</v>
      </c>
      <c r="N334" s="105" t="str">
        <f>IF(ISBLANK(Q334),VLOOKUP(Abfalldokumentation!$O334,'Linien - BU'!R:S,2,FALSE),Q334)</f>
        <v>Abfüllung</v>
      </c>
      <c r="O334" s="67" t="str">
        <f t="shared" si="40"/>
        <v>Räucher VS</v>
      </c>
      <c r="P334" s="67">
        <f t="shared" si="41"/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AA334" s="2"/>
      <c r="AB334" s="2"/>
      <c r="AC334" s="2"/>
    </row>
    <row r="335" spans="1:29" ht="30" customHeight="1" x14ac:dyDescent="0.25">
      <c r="A335" s="102" t="str">
        <f>VLOOKUP(N335,'Linien - BU'!A:B,2,FALSE)</f>
        <v>BU3</v>
      </c>
      <c r="B335" s="114">
        <f t="shared" si="35"/>
        <v>10</v>
      </c>
      <c r="C335" s="95">
        <f>Abfalldokumentation!$U335</f>
        <v>44447</v>
      </c>
      <c r="D335" s="90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103" t="str">
        <f>IFERROR(VLOOKUP(Abfalldokumentation!$O335,Artikel!A:C,3,FALSE),Abfalldokumentation!$O335)</f>
        <v>Reste Zipfel</v>
      </c>
      <c r="F335" s="103" t="str">
        <f>VLOOKUP(T335,'Liste Gründe'!A:D,2,FALSE)</f>
        <v>keinen Verwendungszweck</v>
      </c>
      <c r="G335" s="103" t="str">
        <f>IF(ISBLANK(V335),VLOOKUP(Abfalldokumentation!$P335,'Liste Gründe'!A:D,3,FALSE),V335)</f>
        <v>Reste von Würste beim Köpfen</v>
      </c>
      <c r="H335" s="103" t="str">
        <f>IF(ISBLANK(Abfalldokumentation!$W335),"-",Abfalldokumentation!$W335)</f>
        <v>Reste von Würste beim Köpfen</v>
      </c>
      <c r="I335" s="114">
        <f t="shared" si="36"/>
        <v>36</v>
      </c>
      <c r="J335" s="103" t="str">
        <f t="shared" si="37"/>
        <v>Produkte</v>
      </c>
      <c r="K335" s="103" t="str">
        <f t="shared" si="38"/>
        <v>BUs</v>
      </c>
      <c r="L335" s="103" t="str">
        <f t="shared" si="39"/>
        <v>Symptome</v>
      </c>
      <c r="M335" s="114" t="str">
        <f>IFERROR(VLOOKUP(Abfalldokumentation!$O335,Kennzahlen!S:U,3,FALSE)*Abfalldokumentation!$B335,"0")</f>
        <v>0</v>
      </c>
      <c r="N335" s="103" t="str">
        <f>IF(ISBLANK(Q335),VLOOKUP(Abfalldokumentation!$O335,'Linien - BU'!R:S,2,FALSE),Q335)</f>
        <v>WVP</v>
      </c>
      <c r="O335" s="67" t="str">
        <f t="shared" si="40"/>
        <v>Reste Zipfel</v>
      </c>
      <c r="P335" s="67">
        <f t="shared" si="41"/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AA335" s="2"/>
      <c r="AB335" s="2"/>
      <c r="AC335" s="2"/>
    </row>
    <row r="336" spans="1:29" ht="30" customHeight="1" x14ac:dyDescent="0.25">
      <c r="A336" s="104" t="str">
        <f>VLOOKUP(N336,'Linien - BU'!A:B,2,FALSE)</f>
        <v>BU1</v>
      </c>
      <c r="B336" s="115">
        <f t="shared" si="35"/>
        <v>20</v>
      </c>
      <c r="C336" s="96">
        <f>Abfalldokumentation!$U336</f>
        <v>44447</v>
      </c>
      <c r="D336" s="90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105" t="str">
        <f>IFERROR(VLOOKUP(Abfalldokumentation!$O336,Artikel!A:C,3,FALSE),Abfalldokumentation!$O336)</f>
        <v xml:space="preserve">RW Schinken </v>
      </c>
      <c r="F336" s="105" t="str">
        <f>VLOOKUP(T336,'Liste Gründe'!A:D,2,FALSE)</f>
        <v>Linienbezogen</v>
      </c>
      <c r="G336" s="105" t="str">
        <f>IF(ISBLANK(V336),VLOOKUP(Abfalldokumentation!$P336,'Liste Gründe'!A:D,3,FALSE),V336)</f>
        <v>Bodenabfall Abfüllung</v>
      </c>
      <c r="H336" s="105" t="str">
        <f>IF(ISBLANK(Abfalldokumentation!$W336),"-",Abfalldokumentation!$W336)</f>
        <v>Darm geplatzt</v>
      </c>
      <c r="I336" s="115">
        <f t="shared" si="36"/>
        <v>36</v>
      </c>
      <c r="J336" s="105" t="str">
        <f t="shared" si="37"/>
        <v>Produkte</v>
      </c>
      <c r="K336" s="105" t="str">
        <f t="shared" si="38"/>
        <v>BUs</v>
      </c>
      <c r="L336" s="105" t="str">
        <f t="shared" si="39"/>
        <v>Symptome</v>
      </c>
      <c r="M336" s="115" t="str">
        <f>IFERROR(VLOOKUP(Abfalldokumentation!$O336,Kennzahlen!S:U,3,FALSE)*Abfalldokumentation!$B336,"0")</f>
        <v>0</v>
      </c>
      <c r="N336" s="105" t="str">
        <f>IF(ISBLANK(Q336),VLOOKUP(Abfalldokumentation!$O336,'Linien - BU'!R:S,2,FALSE),Q336)</f>
        <v>Abfüllung</v>
      </c>
      <c r="O336" s="67" t="str">
        <f t="shared" si="40"/>
        <v xml:space="preserve">RW Schinken </v>
      </c>
      <c r="P336" s="67">
        <f t="shared" si="41"/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AA336" s="2"/>
      <c r="AB336" s="2"/>
      <c r="AC336" s="2"/>
    </row>
    <row r="337" spans="1:29" ht="30" customHeight="1" x14ac:dyDescent="0.25">
      <c r="A337" s="102" t="str">
        <f>VLOOKUP(N337,'Linien - BU'!A:B,2,FALSE)</f>
        <v>BU3</v>
      </c>
      <c r="B337" s="114">
        <f t="shared" si="35"/>
        <v>111</v>
      </c>
      <c r="C337" s="95">
        <f>Abfalldokumentation!$U337</f>
        <v>44448</v>
      </c>
      <c r="D337" s="90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103" t="str">
        <f>IFERROR(VLOOKUP(Abfalldokumentation!$O337,Artikel!A:C,3,FALSE),Abfalldokumentation!$O337)</f>
        <v>VOS Walnuss Blöcke</v>
      </c>
      <c r="F337" s="103" t="str">
        <f>VLOOKUP(T337,'Liste Gründe'!A:D,2,FALSE)</f>
        <v>Schimmel</v>
      </c>
      <c r="G337" s="103" t="str">
        <f>IF(ISBLANK(V337),VLOOKUP(Abfalldokumentation!$P337,'Liste Gründe'!A:D,3,FALSE),V337)</f>
        <v>VOS &gt; Einsatz</v>
      </c>
      <c r="H337" s="103" t="str">
        <f>IF(ISBLANK(Abfalldokumentation!$W337),"-",Abfalldokumentation!$W337)</f>
        <v>VOS &gt; Einsatz</v>
      </c>
      <c r="I337" s="114">
        <f t="shared" si="36"/>
        <v>36</v>
      </c>
      <c r="J337" s="103" t="str">
        <f t="shared" si="37"/>
        <v>Produkte</v>
      </c>
      <c r="K337" s="103" t="str">
        <f t="shared" si="38"/>
        <v>BUs</v>
      </c>
      <c r="L337" s="103" t="str">
        <f t="shared" si="39"/>
        <v>Symptome</v>
      </c>
      <c r="M337" s="114">
        <f>IFERROR(VLOOKUP(Abfalldokumentation!$O337,Kennzahlen!S:U,3,FALSE)*Abfalldokumentation!$B337,"0")</f>
        <v>55.5</v>
      </c>
      <c r="N337" s="103" t="str">
        <f>IF(ISBLANK(Q337),VLOOKUP(Abfalldokumentation!$O337,'Linien - BU'!R:S,2,FALSE),Q337)</f>
        <v>BU3</v>
      </c>
      <c r="O337" s="67">
        <f t="shared" si="40"/>
        <v>29500593</v>
      </c>
      <c r="P337" s="6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AA337" s="2"/>
      <c r="AB337" s="2"/>
      <c r="AC337" s="2"/>
    </row>
    <row r="338" spans="1:29" ht="30" customHeight="1" x14ac:dyDescent="0.25">
      <c r="A338" s="104" t="str">
        <f>VLOOKUP(N338,'Linien - BU'!A:B,2,FALSE)</f>
        <v>BU3</v>
      </c>
      <c r="B338" s="115">
        <f t="shared" si="35"/>
        <v>18</v>
      </c>
      <c r="C338" s="96">
        <f>Abfalldokumentation!$U338</f>
        <v>44448</v>
      </c>
      <c r="D338" s="90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105" t="str">
        <f>IFERROR(VLOOKUP(Abfalldokumentation!$O338,Artikel!A:C,3,FALSE),Abfalldokumentation!$O338)</f>
        <v>ABS Bio Gouda 48%, mitt</v>
      </c>
      <c r="F338" s="105" t="str">
        <f>VLOOKUP(T338,'Liste Gründe'!A:D,2,FALSE)</f>
        <v>Schimmel</v>
      </c>
      <c r="G338" s="105" t="str">
        <f>IF(ISBLANK(V338),VLOOKUP(Abfalldokumentation!$P338,'Liste Gründe'!A:D,3,FALSE),V338)</f>
        <v>Rest</v>
      </c>
      <c r="H338" s="105" t="str">
        <f>IF(ISBLANK(Abfalldokumentation!$W338),"-",Abfalldokumentation!$W338)</f>
        <v>wurde nicht eingesetzt</v>
      </c>
      <c r="I338" s="115">
        <f t="shared" si="36"/>
        <v>36</v>
      </c>
      <c r="J338" s="105" t="str">
        <f t="shared" si="37"/>
        <v>Produkte</v>
      </c>
      <c r="K338" s="105" t="str">
        <f t="shared" si="38"/>
        <v>BUs</v>
      </c>
      <c r="L338" s="105" t="str">
        <f t="shared" si="39"/>
        <v>Symptome</v>
      </c>
      <c r="M338" s="115">
        <f>IFERROR(VLOOKUP(Abfalldokumentation!$O338,Kennzahlen!S:U,3,FALSE)*Abfalldokumentation!$B338,"0")</f>
        <v>39.6</v>
      </c>
      <c r="N338" s="105" t="str">
        <f>IF(ISBLANK(Q338),VLOOKUP(Abfalldokumentation!$O338,'Linien - BU'!R:S,2,FALSE),Q338)</f>
        <v>L18</v>
      </c>
      <c r="O338" s="67">
        <f t="shared" si="40"/>
        <v>29500754</v>
      </c>
      <c r="P338" s="67">
        <f t="shared" si="41"/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AA338" s="2"/>
      <c r="AB338" s="2"/>
      <c r="AC338" s="2"/>
    </row>
    <row r="339" spans="1:29" ht="30" customHeight="1" x14ac:dyDescent="0.25">
      <c r="A339" s="102" t="str">
        <f>VLOOKUP(N339,'Linien - BU'!A:B,2,FALSE)</f>
        <v>BU4</v>
      </c>
      <c r="B339" s="114">
        <f t="shared" si="35"/>
        <v>30</v>
      </c>
      <c r="C339" s="95">
        <f>Abfalldokumentation!$U339</f>
        <v>44448</v>
      </c>
      <c r="D339" s="90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103" t="str">
        <f>IFERROR(VLOOKUP(Abfalldokumentation!$O339,Artikel!A:C,3,FALSE),Abfalldokumentation!$O339)</f>
        <v>ABS MEDI-KRÄUK</v>
      </c>
      <c r="F339" s="103" t="str">
        <f>VLOOKUP(T339,'Liste Gründe'!A:D,2,FALSE)</f>
        <v>keinen Verwendungszweck</v>
      </c>
      <c r="G339" s="103" t="str">
        <f>IF(ISBLANK(V339),VLOOKUP(Abfalldokumentation!$P339,'Liste Gründe'!A:D,3,FALSE),V339)</f>
        <v>keinen Verwendungszweck</v>
      </c>
      <c r="H339" s="103" t="str">
        <f>IF(ISBLANK(Abfalldokumentation!$W339),"-",Abfalldokumentation!$W339)</f>
        <v>&lt;500kg/Monat</v>
      </c>
      <c r="I339" s="114">
        <f t="shared" si="36"/>
        <v>36</v>
      </c>
      <c r="J339" s="103" t="str">
        <f t="shared" si="37"/>
        <v>Produkte</v>
      </c>
      <c r="K339" s="103" t="str">
        <f t="shared" si="38"/>
        <v>BUs</v>
      </c>
      <c r="L339" s="103" t="str">
        <f t="shared" si="39"/>
        <v>Symptome</v>
      </c>
      <c r="M339" s="114">
        <f>IFERROR(VLOOKUP(Abfalldokumentation!$O339,Kennzahlen!S:U,3,FALSE)*Abfalldokumentation!$B339,"0")</f>
        <v>45</v>
      </c>
      <c r="N339" s="103" t="str">
        <f>IF(ISBLANK(Q339),VLOOKUP(Abfalldokumentation!$O339,'Linien - BU'!R:S,2,FALSE),Q339)</f>
        <v>L21</v>
      </c>
      <c r="O339" s="67">
        <f t="shared" si="40"/>
        <v>29500886</v>
      </c>
      <c r="P339" s="67">
        <f t="shared" si="41"/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AA339" s="2"/>
      <c r="AB339" s="2"/>
      <c r="AC339" s="2"/>
    </row>
    <row r="340" spans="1:29" ht="30" customHeight="1" x14ac:dyDescent="0.25">
      <c r="A340" s="104" t="str">
        <f>VLOOKUP(N340,'Linien - BU'!A:B,2,FALSE)</f>
        <v>BU4</v>
      </c>
      <c r="B340" s="115">
        <f t="shared" si="35"/>
        <v>11</v>
      </c>
      <c r="C340" s="96">
        <f>Abfalldokumentation!$U340</f>
        <v>44448</v>
      </c>
      <c r="D340" s="90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105" t="str">
        <f>IFERROR(VLOOKUP(Abfalldokumentation!$O340,Artikel!A:C,3,FALSE),Abfalldokumentation!$O340)</f>
        <v>ABS PECO</v>
      </c>
      <c r="F340" s="105" t="str">
        <f>VLOOKUP(T340,'Liste Gründe'!A:D,2,FALSE)</f>
        <v>keinen Verwendungszweck</v>
      </c>
      <c r="G340" s="105" t="str">
        <f>IF(ISBLANK(V340),VLOOKUP(Abfalldokumentation!$P340,'Liste Gründe'!A:D,3,FALSE),V340)</f>
        <v>keinen Verwendungszweck</v>
      </c>
      <c r="H340" s="105" t="str">
        <f>IF(ISBLANK(Abfalldokumentation!$W340),"-",Abfalldokumentation!$W340)</f>
        <v>&lt;300kg/Monat</v>
      </c>
      <c r="I340" s="115">
        <f t="shared" si="36"/>
        <v>36</v>
      </c>
      <c r="J340" s="105" t="str">
        <f t="shared" si="37"/>
        <v>Produkte</v>
      </c>
      <c r="K340" s="105" t="str">
        <f t="shared" si="38"/>
        <v>BUs</v>
      </c>
      <c r="L340" s="105" t="str">
        <f t="shared" si="39"/>
        <v>Symptome</v>
      </c>
      <c r="M340" s="115">
        <f>IFERROR(VLOOKUP(Abfalldokumentation!$O340,Kennzahlen!S:U,3,FALSE)*Abfalldokumentation!$B340,"0")</f>
        <v>16.176470588235297</v>
      </c>
      <c r="N340" s="105" t="str">
        <f>IF(ISBLANK(Q340),VLOOKUP(Abfalldokumentation!$O340,'Linien - BU'!R:S,2,FALSE),Q340)</f>
        <v>L23</v>
      </c>
      <c r="O340" s="67">
        <f t="shared" si="40"/>
        <v>29500891</v>
      </c>
      <c r="P340" s="67">
        <f t="shared" si="41"/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AA340" s="2"/>
      <c r="AB340" s="2"/>
      <c r="AC340" s="2"/>
    </row>
    <row r="341" spans="1:29" ht="30" customHeight="1" x14ac:dyDescent="0.25">
      <c r="A341" s="102" t="str">
        <f>VLOOKUP(N341,'Linien - BU'!A:B,2,FALSE)</f>
        <v>BU4</v>
      </c>
      <c r="B341" s="114">
        <f t="shared" si="35"/>
        <v>8</v>
      </c>
      <c r="C341" s="95">
        <f>Abfalldokumentation!$U341</f>
        <v>44448</v>
      </c>
      <c r="D341" s="90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103" t="str">
        <f>IFERROR(VLOOKUP(Abfalldokumentation!$O341,Artikel!A:C,3,FALSE),Abfalldokumentation!$O341)</f>
        <v>ABS ROVIN</v>
      </c>
      <c r="F341" s="103" t="str">
        <f>VLOOKUP(T341,'Liste Gründe'!A:D,2,FALSE)</f>
        <v>keinen Verwendungszweck</v>
      </c>
      <c r="G341" s="103" t="str">
        <f>IF(ISBLANK(V341),VLOOKUP(Abfalldokumentation!$P341,'Liste Gründe'!A:D,3,FALSE),V341)</f>
        <v>keinen Verwendungszweck</v>
      </c>
      <c r="H341" s="103" t="str">
        <f>IF(ISBLANK(Abfalldokumentation!$W341),"-",Abfalldokumentation!$W341)</f>
        <v>&lt;300kg/Monat</v>
      </c>
      <c r="I341" s="114">
        <f t="shared" si="36"/>
        <v>36</v>
      </c>
      <c r="J341" s="103" t="str">
        <f t="shared" si="37"/>
        <v>Produkte</v>
      </c>
      <c r="K341" s="103" t="str">
        <f t="shared" si="38"/>
        <v>BUs</v>
      </c>
      <c r="L341" s="103" t="str">
        <f t="shared" si="39"/>
        <v>Symptome</v>
      </c>
      <c r="M341" s="114">
        <f>IFERROR(VLOOKUP(Abfalldokumentation!$O341,Kennzahlen!S:U,3,FALSE)*Abfalldokumentation!$B341,"0")</f>
        <v>0.08</v>
      </c>
      <c r="N341" s="103" t="str">
        <f>IF(ISBLANK(Q341),VLOOKUP(Abfalldokumentation!$O341,'Linien - BU'!R:S,2,FALSE),Q341)</f>
        <v>L23</v>
      </c>
      <c r="O341" s="67">
        <f t="shared" si="40"/>
        <v>29500900</v>
      </c>
      <c r="P341" s="67">
        <f t="shared" si="41"/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AA341" s="2"/>
      <c r="AB341" s="2"/>
      <c r="AC341" s="2"/>
    </row>
    <row r="342" spans="1:29" ht="30" customHeight="1" x14ac:dyDescent="0.25">
      <c r="A342" s="104" t="str">
        <f>VLOOKUP(N342,'Linien - BU'!A:B,2,FALSE)</f>
        <v>BU4</v>
      </c>
      <c r="B342" s="115">
        <f t="shared" si="35"/>
        <v>3</v>
      </c>
      <c r="C342" s="96">
        <f>Abfalldokumentation!$U342</f>
        <v>44448</v>
      </c>
      <c r="D342" s="90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105" t="str">
        <f>IFERROR(VLOOKUP(Abfalldokumentation!$O342,Artikel!A:C,3,FALSE),Abfalldokumentation!$O342)</f>
        <v>ABS AT-ROTWEIN</v>
      </c>
      <c r="F342" s="105" t="str">
        <f>VLOOKUP(T342,'Liste Gründe'!A:D,2,FALSE)</f>
        <v>keinen Verwendungszweck</v>
      </c>
      <c r="G342" s="105" t="str">
        <f>IF(ISBLANK(V342),VLOOKUP(Abfalldokumentation!$P342,'Liste Gründe'!A:D,3,FALSE),V342)</f>
        <v>keinen Verwendungszweck</v>
      </c>
      <c r="H342" s="105" t="str">
        <f>IF(ISBLANK(Abfalldokumentation!$W342),"-",Abfalldokumentation!$W342)</f>
        <v>&lt;20kg/Monat</v>
      </c>
      <c r="I342" s="115">
        <f t="shared" si="36"/>
        <v>36</v>
      </c>
      <c r="J342" s="105" t="str">
        <f t="shared" si="37"/>
        <v>Produkte</v>
      </c>
      <c r="K342" s="105" t="str">
        <f t="shared" si="38"/>
        <v>BUs</v>
      </c>
      <c r="L342" s="105" t="str">
        <f t="shared" si="39"/>
        <v>Symptome</v>
      </c>
      <c r="M342" s="115">
        <f>IFERROR(VLOOKUP(Abfalldokumentation!$O342,Kennzahlen!S:U,3,FALSE)*Abfalldokumentation!$B342,"0")</f>
        <v>3.0000000000000003E-4</v>
      </c>
      <c r="N342" s="105" t="str">
        <f>IF(ISBLANK(Q342),VLOOKUP(Abfalldokumentation!$O342,'Linien - BU'!R:S,2,FALSE),Q342)</f>
        <v>L23</v>
      </c>
      <c r="O342" s="67">
        <f t="shared" si="40"/>
        <v>29501013</v>
      </c>
      <c r="P342" s="67">
        <f t="shared" si="41"/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AA342" s="2"/>
      <c r="AB342" s="2"/>
      <c r="AC342" s="2"/>
    </row>
    <row r="343" spans="1:29" ht="30" customHeight="1" x14ac:dyDescent="0.25">
      <c r="A343" s="102" t="str">
        <f>VLOOKUP(N343,'Linien - BU'!A:B,2,FALSE)</f>
        <v>BU3</v>
      </c>
      <c r="B343" s="114">
        <f t="shared" si="35"/>
        <v>133</v>
      </c>
      <c r="C343" s="95">
        <f>Abfalldokumentation!$U343</f>
        <v>44448</v>
      </c>
      <c r="D343" s="90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103" t="str">
        <f>IFERROR(VLOOKUP(Abfalldokumentation!$O343,Artikel!A:C,3,FALSE),Abfalldokumentation!$O343)</f>
        <v>VOS VEG-SCH WÜRZIG</v>
      </c>
      <c r="F343" s="103" t="str">
        <f>VLOOKUP(T343,'Liste Gründe'!A:D,2,FALSE)</f>
        <v>Schimmel</v>
      </c>
      <c r="G343" s="103" t="str">
        <f>IF(ISBLANK(V343),VLOOKUP(Abfalldokumentation!$P343,'Liste Gründe'!A:D,3,FALSE),V343)</f>
        <v>VOS &gt; Einsatz</v>
      </c>
      <c r="H343" s="103" t="str">
        <f>IF(ISBLANK(Abfalldokumentation!$W343),"-",Abfalldokumentation!$W343)</f>
        <v>-</v>
      </c>
      <c r="I343" s="114">
        <f t="shared" si="36"/>
        <v>36</v>
      </c>
      <c r="J343" s="103" t="str">
        <f t="shared" si="37"/>
        <v>Produkte</v>
      </c>
      <c r="K343" s="103" t="str">
        <f t="shared" si="38"/>
        <v>BUs</v>
      </c>
      <c r="L343" s="103" t="str">
        <f t="shared" si="39"/>
        <v>Symptome</v>
      </c>
      <c r="M343" s="114">
        <f>IFERROR(VLOOKUP(Abfalldokumentation!$O343,Kennzahlen!S:U,3,FALSE)*Abfalldokumentation!$B343,"0")</f>
        <v>66.5</v>
      </c>
      <c r="N343" s="103" t="str">
        <f>IF(ISBLANK(Q343),VLOOKUP(Abfalldokumentation!$O343,'Linien - BU'!R:S,2,FALSE),Q343)</f>
        <v>L1</v>
      </c>
      <c r="O343" s="67">
        <f t="shared" si="40"/>
        <v>29900003</v>
      </c>
      <c r="P343" s="67">
        <f t="shared" si="41"/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AA343" s="2"/>
      <c r="AB343" s="2"/>
      <c r="AC343" s="2"/>
    </row>
    <row r="344" spans="1:29" ht="30" customHeight="1" x14ac:dyDescent="0.25">
      <c r="A344" s="104" t="str">
        <f>VLOOKUP(N344,'Linien - BU'!A:B,2,FALSE)</f>
        <v>Verkauf</v>
      </c>
      <c r="B344" s="115">
        <f t="shared" si="35"/>
        <v>314.90000000000003</v>
      </c>
      <c r="C344" s="96">
        <f>Abfalldokumentation!$U344</f>
        <v>44448</v>
      </c>
      <c r="D344" s="90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105" t="str">
        <f>IFERROR(VLOOKUP(Abfalldokumentation!$O344,Artikel!A:C,3,FALSE),Abfalldokumentation!$O344)</f>
        <v>Vorschmelzwürste 6,7 kg</v>
      </c>
      <c r="F344" s="105" t="str">
        <f>VLOOKUP(T344,'Liste Gründe'!A:D,2,FALSE)</f>
        <v>Schimmel</v>
      </c>
      <c r="G344" s="105" t="str">
        <f>IF(ISBLANK(V344),VLOOKUP(Abfalldokumentation!$P344,'Liste Gründe'!A:D,3,FALSE),V344)</f>
        <v>keinen Abnehmer/kein Schälpersonal</v>
      </c>
      <c r="H344" s="105" t="str">
        <f>IF(ISBLANK(Abfalldokumentation!$W344),"-",Abfalldokumentation!$W344)</f>
        <v>keinen Abnehmer/Schälen</v>
      </c>
      <c r="I344" s="115">
        <f t="shared" si="36"/>
        <v>36</v>
      </c>
      <c r="J344" s="105" t="str">
        <f t="shared" si="37"/>
        <v>Produkte</v>
      </c>
      <c r="K344" s="105" t="str">
        <f t="shared" si="38"/>
        <v>BUs</v>
      </c>
      <c r="L344" s="105" t="str">
        <f t="shared" si="39"/>
        <v>Symptome</v>
      </c>
      <c r="M344" s="115" t="str">
        <f>IFERROR(VLOOKUP(Abfalldokumentation!$O344,Kennzahlen!S:U,3,FALSE)*Abfalldokumentation!$B344,"0")</f>
        <v>0</v>
      </c>
      <c r="N344" s="105" t="str">
        <f>IF(ISBLANK(Q344),VLOOKUP(Abfalldokumentation!$O344,'Linien - BU'!R:S,2,FALSE),Q344)</f>
        <v>Verkauf</v>
      </c>
      <c r="O344" s="67">
        <f t="shared" si="40"/>
        <v>31000094</v>
      </c>
      <c r="P344" s="6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AA344" s="2"/>
      <c r="AB344" s="2"/>
      <c r="AC344" s="2"/>
    </row>
    <row r="345" spans="1:29" ht="30" customHeight="1" x14ac:dyDescent="0.25">
      <c r="A345" s="102" t="str">
        <f>VLOOKUP(N345,'Linien - BU'!A:B,2,FALSE)</f>
        <v>BU1</v>
      </c>
      <c r="B345" s="114">
        <f t="shared" si="35"/>
        <v>100</v>
      </c>
      <c r="C345" s="95">
        <f>Abfalldokumentation!$U345</f>
        <v>44448</v>
      </c>
      <c r="D345" s="90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103" t="str">
        <f>IFERROR(VLOOKUP(Abfalldokumentation!$O345,Artikel!A:C,3,FALSE),Abfalldokumentation!$O345)</f>
        <v>Cheddar Cheese 50% Block</v>
      </c>
      <c r="F345" s="103" t="str">
        <f>VLOOKUP(T345,'Liste Gründe'!A:D,2,FALSE)</f>
        <v>Schimmel</v>
      </c>
      <c r="G345" s="103" t="str">
        <f>IF(ISBLANK(V345),VLOOKUP(Abfalldokumentation!$P345,'Liste Gründe'!A:D,3,FALSE),V345)</f>
        <v>Luftzieher</v>
      </c>
      <c r="H345" s="103" t="str">
        <f>IF(ISBLANK(Abfalldokumentation!$W345),"-",Abfalldokumentation!$W345)</f>
        <v>Luftzieher</v>
      </c>
      <c r="I345" s="114">
        <f t="shared" si="36"/>
        <v>36</v>
      </c>
      <c r="J345" s="103" t="str">
        <f t="shared" si="37"/>
        <v>Produkte</v>
      </c>
      <c r="K345" s="103" t="str">
        <f t="shared" si="38"/>
        <v>BUs</v>
      </c>
      <c r="L345" s="103" t="str">
        <f t="shared" si="39"/>
        <v>Symptome</v>
      </c>
      <c r="M345" s="114" t="str">
        <f>IFERROR(VLOOKUP(Abfalldokumentation!$O345,Kennzahlen!S:U,3,FALSE)*Abfalldokumentation!$B345,"0")</f>
        <v>0</v>
      </c>
      <c r="N345" s="103" t="str">
        <f>IF(ISBLANK(Q345),VLOOKUP(Abfalldokumentation!$O345,'Linien - BU'!R:S,2,FALSE),Q345)</f>
        <v>RWV</v>
      </c>
      <c r="O345" s="67" t="str">
        <f t="shared" si="40"/>
        <v>Cheddar Cheese 50% Block</v>
      </c>
      <c r="P345" s="67">
        <f t="shared" si="41"/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AA345" s="2"/>
      <c r="AB345" s="2"/>
      <c r="AC345" s="2"/>
    </row>
    <row r="346" spans="1:29" ht="30" customHeight="1" x14ac:dyDescent="0.25">
      <c r="A346" s="104" t="str">
        <f>VLOOKUP(N346,'Linien - BU'!A:B,2,FALSE)</f>
        <v>Verkauf</v>
      </c>
      <c r="B346" s="115">
        <f t="shared" si="35"/>
        <v>915</v>
      </c>
      <c r="C346" s="96">
        <f>Abfalldokumentation!$U346</f>
        <v>44448</v>
      </c>
      <c r="D346" s="90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105" t="str">
        <f>IFERROR(VLOOKUP(Abfalldokumentation!$O346,Artikel!A:C,3,FALSE),Abfalldokumentation!$O346)</f>
        <v>Div. Zipfel, Endstücke</v>
      </c>
      <c r="F346" s="105" t="str">
        <f>VLOOKUP(T346,'Liste Gründe'!A:D,2,FALSE)</f>
        <v>Schimmel</v>
      </c>
      <c r="G346" s="105" t="str">
        <f>IF(ISBLANK(V346),VLOOKUP(Abfalldokumentation!$P346,'Liste Gründe'!A:D,3,FALSE),V346)</f>
        <v>keinen Abnehmer/kein Schälpersonal</v>
      </c>
      <c r="H346" s="105" t="str">
        <f>IF(ISBLANK(Abfalldokumentation!$W346),"-",Abfalldokumentation!$W346)</f>
        <v>keinen Abnehmer/Schälen</v>
      </c>
      <c r="I346" s="115">
        <f t="shared" si="36"/>
        <v>36</v>
      </c>
      <c r="J346" s="105" t="str">
        <f t="shared" si="37"/>
        <v>Produkte</v>
      </c>
      <c r="K346" s="105" t="str">
        <f t="shared" si="38"/>
        <v>BUs</v>
      </c>
      <c r="L346" s="105" t="str">
        <f t="shared" si="39"/>
        <v>Symptome</v>
      </c>
      <c r="M346" s="115" t="str">
        <f>IFERROR(VLOOKUP(Abfalldokumentation!$O346,Kennzahlen!S:U,3,FALSE)*Abfalldokumentation!$B346,"0")</f>
        <v>0</v>
      </c>
      <c r="N346" s="105" t="str">
        <f>IF(ISBLANK(Q346),VLOOKUP(Abfalldokumentation!$O346,'Linien - BU'!R:S,2,FALSE),Q346)</f>
        <v>Verkauf</v>
      </c>
      <c r="O346" s="67" t="str">
        <f t="shared" si="40"/>
        <v>Div. Zipfel, Endstücke</v>
      </c>
      <c r="P346" s="67">
        <f t="shared" si="41"/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AA346" s="2"/>
      <c r="AB346" s="2"/>
      <c r="AC346" s="2"/>
    </row>
    <row r="347" spans="1:29" ht="30" customHeight="1" x14ac:dyDescent="0.25">
      <c r="A347" s="102" t="str">
        <f>VLOOKUP(N347,'Linien - BU'!A:B,2,FALSE)</f>
        <v>BU1</v>
      </c>
      <c r="B347" s="114">
        <f t="shared" si="35"/>
        <v>50.6</v>
      </c>
      <c r="C347" s="95">
        <f>Abfalldokumentation!$U347</f>
        <v>44448</v>
      </c>
      <c r="D347" s="90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103" t="str">
        <f>IFERROR(VLOOKUP(Abfalldokumentation!$O347,Artikel!A:C,3,FALSE),Abfalldokumentation!$O347)</f>
        <v>Diverses aus Abfüllung</v>
      </c>
      <c r="F347" s="103" t="str">
        <f>VLOOKUP(T347,'Liste Gründe'!A:D,2,FALSE)</f>
        <v>Linienbezogen</v>
      </c>
      <c r="G347" s="103" t="str">
        <f>IF(ISBLANK(V347),VLOOKUP(Abfalldokumentation!$P347,'Liste Gründe'!A:D,3,FALSE),V347)</f>
        <v>Maschinenabfall</v>
      </c>
      <c r="H347" s="103" t="str">
        <f>IF(ISBLANK(Abfalldokumentation!$W347),"-",Abfalldokumentation!$W347)</f>
        <v>-</v>
      </c>
      <c r="I347" s="114">
        <f t="shared" si="36"/>
        <v>36</v>
      </c>
      <c r="J347" s="103" t="str">
        <f t="shared" si="37"/>
        <v>Produkte</v>
      </c>
      <c r="K347" s="103" t="str">
        <f t="shared" si="38"/>
        <v>BUs</v>
      </c>
      <c r="L347" s="103" t="str">
        <f t="shared" si="39"/>
        <v>Symptome</v>
      </c>
      <c r="M347" s="114" t="str">
        <f>IFERROR(VLOOKUP(Abfalldokumentation!$O347,Kennzahlen!S:U,3,FALSE)*Abfalldokumentation!$B347,"0")</f>
        <v>0</v>
      </c>
      <c r="N347" s="103" t="str">
        <f>IF(ISBLANK(Q347),VLOOKUP(Abfalldokumentation!$O347,'Linien - BU'!R:S,2,FALSE),Q347)</f>
        <v>Abfüllung</v>
      </c>
      <c r="O347" s="67" t="str">
        <f t="shared" si="40"/>
        <v>Diverses aus Abfüllung</v>
      </c>
      <c r="P347" s="67">
        <f t="shared" si="41"/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AA347" s="2"/>
      <c r="AB347" s="2"/>
      <c r="AC347" s="2"/>
    </row>
    <row r="348" spans="1:29" ht="30" customHeight="1" x14ac:dyDescent="0.25">
      <c r="A348" s="104" t="str">
        <f>VLOOKUP(N348,'Linien - BU'!A:B,2,FALSE)</f>
        <v>BU1</v>
      </c>
      <c r="B348" s="115">
        <f t="shared" si="35"/>
        <v>108</v>
      </c>
      <c r="C348" s="96">
        <f>Abfalldokumentation!$U348</f>
        <v>44448</v>
      </c>
      <c r="D348" s="90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105" t="str">
        <f>IFERROR(VLOOKUP(Abfalldokumentation!$O348,Artikel!A:C,3,FALSE),Abfalldokumentation!$O348)</f>
        <v>Diverses aus Abfüllung</v>
      </c>
      <c r="F348" s="105" t="str">
        <f>VLOOKUP(T348,'Liste Gründe'!A:D,2,FALSE)</f>
        <v>Linienbezogen</v>
      </c>
      <c r="G348" s="105" t="str">
        <f>IF(ISBLANK(V348),VLOOKUP(Abfalldokumentation!$P348,'Liste Gründe'!A:D,3,FALSE),V348)</f>
        <v>Maschinenabfall</v>
      </c>
      <c r="H348" s="105" t="str">
        <f>IF(ISBLANK(Abfalldokumentation!$W348),"-",Abfalldokumentation!$W348)</f>
        <v>-</v>
      </c>
      <c r="I348" s="115">
        <f t="shared" si="36"/>
        <v>36</v>
      </c>
      <c r="J348" s="105" t="str">
        <f t="shared" si="37"/>
        <v>Produkte</v>
      </c>
      <c r="K348" s="105" t="str">
        <f t="shared" si="38"/>
        <v>BUs</v>
      </c>
      <c r="L348" s="105" t="str">
        <f t="shared" si="39"/>
        <v>Symptome</v>
      </c>
      <c r="M348" s="115" t="str">
        <f>IFERROR(VLOOKUP(Abfalldokumentation!$O348,Kennzahlen!S:U,3,FALSE)*Abfalldokumentation!$B348,"0")</f>
        <v>0</v>
      </c>
      <c r="N348" s="105" t="str">
        <f>IF(ISBLANK(Q348),VLOOKUP(Abfalldokumentation!$O348,'Linien - BU'!R:S,2,FALSE),Q348)</f>
        <v>Abfüllung</v>
      </c>
      <c r="O348" s="67" t="str">
        <f t="shared" si="40"/>
        <v>Diverses aus Abfüllung</v>
      </c>
      <c r="P348" s="67">
        <f t="shared" si="41"/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AA348" s="2"/>
      <c r="AB348" s="2"/>
      <c r="AC348" s="2"/>
    </row>
    <row r="349" spans="1:29" ht="30" customHeight="1" x14ac:dyDescent="0.25">
      <c r="A349" s="102" t="str">
        <f>VLOOKUP(N349,'Linien - BU'!A:B,2,FALSE)</f>
        <v>Rest</v>
      </c>
      <c r="B349" s="114">
        <f t="shared" si="35"/>
        <v>2</v>
      </c>
      <c r="C349" s="95">
        <f>Abfalldokumentation!$U349</f>
        <v>44448</v>
      </c>
      <c r="D349" s="90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103" t="str">
        <f>IFERROR(VLOOKUP(Abfalldokumentation!$O349,Artikel!A:C,3,FALSE),Abfalldokumentation!$O349)</f>
        <v>Diverses QM</v>
      </c>
      <c r="F349" s="103" t="str">
        <f>VLOOKUP(T349,'Liste Gründe'!A:D,2,FALSE)</f>
        <v>Qualitätssicherung</v>
      </c>
      <c r="G349" s="103" t="str">
        <f>IF(ISBLANK(V349),VLOOKUP(Abfalldokumentation!$P349,'Liste Gründe'!A:D,3,FALSE),V349)</f>
        <v>Sensorik</v>
      </c>
      <c r="H349" s="103" t="str">
        <f>IF(ISBLANK(Abfalldokumentation!$W349),"-",Abfalldokumentation!$W349)</f>
        <v>Sensorik</v>
      </c>
      <c r="I349" s="114">
        <f t="shared" si="36"/>
        <v>36</v>
      </c>
      <c r="J349" s="103" t="str">
        <f t="shared" si="37"/>
        <v>Produkte</v>
      </c>
      <c r="K349" s="103" t="str">
        <f t="shared" si="38"/>
        <v>BUs</v>
      </c>
      <c r="L349" s="103" t="str">
        <f t="shared" si="39"/>
        <v>Symptome</v>
      </c>
      <c r="M349" s="114" t="str">
        <f>IFERROR(VLOOKUP(Abfalldokumentation!$O349,Kennzahlen!S:U,3,FALSE)*Abfalldokumentation!$B349,"0")</f>
        <v>0</v>
      </c>
      <c r="N349" s="103" t="str">
        <f>IF(ISBLANK(Q349),VLOOKUP(Abfalldokumentation!$O349,'Linien - BU'!R:S,2,FALSE),Q349)</f>
        <v>QM</v>
      </c>
      <c r="O349" s="67" t="str">
        <f t="shared" si="40"/>
        <v>Diverses QM</v>
      </c>
      <c r="P349" s="67">
        <f t="shared" si="41"/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AA349" s="2"/>
      <c r="AB349" s="2"/>
      <c r="AC349" s="2"/>
    </row>
    <row r="350" spans="1:29" ht="30" customHeight="1" x14ac:dyDescent="0.25">
      <c r="A350" s="104" t="str">
        <f>VLOOKUP(N350,'Linien - BU'!A:B,2,FALSE)</f>
        <v>Rest</v>
      </c>
      <c r="B350" s="115">
        <f t="shared" si="35"/>
        <v>2</v>
      </c>
      <c r="C350" s="96">
        <f>Abfalldokumentation!$U350</f>
        <v>44448</v>
      </c>
      <c r="D350" s="90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105" t="str">
        <f>IFERROR(VLOOKUP(Abfalldokumentation!$O350,Artikel!A:C,3,FALSE),Abfalldokumentation!$O350)</f>
        <v>Diverses QM</v>
      </c>
      <c r="F350" s="105" t="str">
        <f>VLOOKUP(T350,'Liste Gründe'!A:D,2,FALSE)</f>
        <v>Qualitätssicherung</v>
      </c>
      <c r="G350" s="105" t="str">
        <f>IF(ISBLANK(V350),VLOOKUP(Abfalldokumentation!$P350,'Liste Gründe'!A:D,3,FALSE),V350)</f>
        <v>Sensorik</v>
      </c>
      <c r="H350" s="105" t="str">
        <f>IF(ISBLANK(Abfalldokumentation!$W350),"-",Abfalldokumentation!$W350)</f>
        <v>Sensorik</v>
      </c>
      <c r="I350" s="115">
        <f t="shared" si="36"/>
        <v>36</v>
      </c>
      <c r="J350" s="105" t="str">
        <f t="shared" si="37"/>
        <v>Produkte</v>
      </c>
      <c r="K350" s="105" t="str">
        <f t="shared" si="38"/>
        <v>BUs</v>
      </c>
      <c r="L350" s="105" t="str">
        <f t="shared" si="39"/>
        <v>Symptome</v>
      </c>
      <c r="M350" s="115" t="str">
        <f>IFERROR(VLOOKUP(Abfalldokumentation!$O350,Kennzahlen!S:U,3,FALSE)*Abfalldokumentation!$B350,"0")</f>
        <v>0</v>
      </c>
      <c r="N350" s="105" t="str">
        <f>IF(ISBLANK(Q350),VLOOKUP(Abfalldokumentation!$O350,'Linien - BU'!R:S,2,FALSE),Q350)</f>
        <v>QM</v>
      </c>
      <c r="O350" s="67" t="str">
        <f t="shared" si="40"/>
        <v>Diverses QM</v>
      </c>
      <c r="P350" s="67">
        <f t="shared" si="41"/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AA350" s="2"/>
      <c r="AB350" s="2"/>
      <c r="AC350" s="2"/>
    </row>
    <row r="351" spans="1:29" ht="30" customHeight="1" x14ac:dyDescent="0.25">
      <c r="A351" s="102" t="str">
        <f>VLOOKUP(N351,'Linien - BU'!A:B,2,FALSE)</f>
        <v>Rest</v>
      </c>
      <c r="B351" s="114">
        <f t="shared" si="35"/>
        <v>4.5</v>
      </c>
      <c r="C351" s="95">
        <f>Abfalldokumentation!$U351</f>
        <v>44448</v>
      </c>
      <c r="D351" s="90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103" t="str">
        <f>IFERROR(VLOOKUP(Abfalldokumentation!$O351,Artikel!A:C,3,FALSE),Abfalldokumentation!$O351)</f>
        <v>Diverses QM</v>
      </c>
      <c r="F351" s="103" t="str">
        <f>VLOOKUP(T351,'Liste Gründe'!A:D,2,FALSE)</f>
        <v>Qualitätssicherung</v>
      </c>
      <c r="G351" s="103" t="str">
        <f>IF(ISBLANK(V351),VLOOKUP(Abfalldokumentation!$P351,'Liste Gründe'!A:D,3,FALSE),V351)</f>
        <v>Sensorik</v>
      </c>
      <c r="H351" s="103" t="str">
        <f>IF(ISBLANK(Abfalldokumentation!$W351),"-",Abfalldokumentation!$W351)</f>
        <v>Sensorik</v>
      </c>
      <c r="I351" s="114">
        <f t="shared" si="36"/>
        <v>36</v>
      </c>
      <c r="J351" s="103" t="str">
        <f t="shared" si="37"/>
        <v>Produkte</v>
      </c>
      <c r="K351" s="103" t="str">
        <f t="shared" si="38"/>
        <v>BUs</v>
      </c>
      <c r="L351" s="103" t="str">
        <f t="shared" si="39"/>
        <v>Symptome</v>
      </c>
      <c r="M351" s="114" t="str">
        <f>IFERROR(VLOOKUP(Abfalldokumentation!$O351,Kennzahlen!S:U,3,FALSE)*Abfalldokumentation!$B351,"0")</f>
        <v>0</v>
      </c>
      <c r="N351" s="103" t="str">
        <f>IF(ISBLANK(Q351),VLOOKUP(Abfalldokumentation!$O351,'Linien - BU'!R:S,2,FALSE),Q351)</f>
        <v>QM</v>
      </c>
      <c r="O351" s="67" t="str">
        <f t="shared" si="40"/>
        <v>Diverses QM</v>
      </c>
      <c r="P351" s="67">
        <f t="shared" si="41"/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AA351" s="2"/>
      <c r="AB351" s="2"/>
      <c r="AC351" s="2"/>
    </row>
    <row r="352" spans="1:29" ht="30" customHeight="1" x14ac:dyDescent="0.25">
      <c r="A352" s="104" t="str">
        <f>VLOOKUP(N352,'Linien - BU'!A:B,2,FALSE)</f>
        <v>Rest</v>
      </c>
      <c r="B352" s="115">
        <f t="shared" si="35"/>
        <v>450</v>
      </c>
      <c r="C352" s="96">
        <f>Abfalldokumentation!$U352</f>
        <v>44448</v>
      </c>
      <c r="D352" s="90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105" t="str">
        <f>IFERROR(VLOOKUP(Abfalldokumentation!$O352,Artikel!A:C,3,FALSE),Abfalldokumentation!$O352)</f>
        <v>Käsesnack</v>
      </c>
      <c r="F352" s="105" t="str">
        <f>VLOOKUP(T352,'Liste Gründe'!A:D,2,FALSE)</f>
        <v>Schimmel</v>
      </c>
      <c r="G352" s="105" t="str">
        <f>IF(ISBLANK(V352),VLOOKUP(Abfalldokumentation!$P352,'Liste Gründe'!A:D,3,FALSE),V352)</f>
        <v>MHD abgelaufen in Logistik</v>
      </c>
      <c r="H352" s="105" t="str">
        <f>IF(ISBLANK(Abfalldokumentation!$W352),"-",Abfalldokumentation!$W352)</f>
        <v>in Logistik stehen geblieben</v>
      </c>
      <c r="I352" s="115">
        <f t="shared" si="36"/>
        <v>36</v>
      </c>
      <c r="J352" s="105" t="str">
        <f t="shared" si="37"/>
        <v>Produkte</v>
      </c>
      <c r="K352" s="105" t="str">
        <f t="shared" si="38"/>
        <v>BUs</v>
      </c>
      <c r="L352" s="105" t="str">
        <f t="shared" si="39"/>
        <v>Symptome</v>
      </c>
      <c r="M352" s="115" t="str">
        <f>IFERROR(VLOOKUP(Abfalldokumentation!$O352,Kennzahlen!S:U,3,FALSE)*Abfalldokumentation!$B352,"0")</f>
        <v>0</v>
      </c>
      <c r="N352" s="105" t="str">
        <f>IF(ISBLANK(Q352),VLOOKUP(Abfalldokumentation!$O352,'Linien - BU'!R:S,2,FALSE),Q352)</f>
        <v>Logistik</v>
      </c>
      <c r="O352" s="67" t="str">
        <f t="shared" si="40"/>
        <v>Käsesnack</v>
      </c>
      <c r="P352" s="67">
        <f t="shared" si="41"/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AA352" s="2"/>
      <c r="AB352" s="2"/>
      <c r="AC352" s="2"/>
    </row>
    <row r="353" spans="1:29" ht="30" customHeight="1" x14ac:dyDescent="0.25">
      <c r="A353" s="102" t="str">
        <f>VLOOKUP(N353,'Linien - BU'!A:B,2,FALSE)</f>
        <v>Rest</v>
      </c>
      <c r="B353" s="114">
        <f t="shared" si="35"/>
        <v>25</v>
      </c>
      <c r="C353" s="95">
        <f>Abfalldokumentation!$U353</f>
        <v>44448</v>
      </c>
      <c r="D353" s="90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103" t="str">
        <f>IFERROR(VLOOKUP(Abfalldokumentation!$O353,Artikel!A:C,3,FALSE),Abfalldokumentation!$O353)</f>
        <v>Laborproben</v>
      </c>
      <c r="F353" s="103" t="str">
        <f>VLOOKUP(T353,'Liste Gründe'!A:D,2,FALSE)</f>
        <v>Qualitätssicherung</v>
      </c>
      <c r="G353" s="103" t="str">
        <f>IF(ISBLANK(V353),VLOOKUP(Abfalldokumentation!$P353,'Liste Gründe'!A:D,3,FALSE),V353)</f>
        <v>Laborprobe</v>
      </c>
      <c r="H353" s="103" t="str">
        <f>IF(ISBLANK(Abfalldokumentation!$W353),"-",Abfalldokumentation!$W353)</f>
        <v>Laborprobe</v>
      </c>
      <c r="I353" s="114">
        <f t="shared" si="36"/>
        <v>36</v>
      </c>
      <c r="J353" s="103" t="str">
        <f t="shared" si="37"/>
        <v>Produkte</v>
      </c>
      <c r="K353" s="103" t="str">
        <f t="shared" si="38"/>
        <v>BUs</v>
      </c>
      <c r="L353" s="103" t="str">
        <f t="shared" si="39"/>
        <v>Symptome</v>
      </c>
      <c r="M353" s="114" t="str">
        <f>IFERROR(VLOOKUP(Abfalldokumentation!$O353,Kennzahlen!S:U,3,FALSE)*Abfalldokumentation!$B353,"0")</f>
        <v>0</v>
      </c>
      <c r="N353" s="103" t="str">
        <f>IF(ISBLANK(Q353),VLOOKUP(Abfalldokumentation!$O353,'Linien - BU'!R:S,2,FALSE),Q353)</f>
        <v>Labor</v>
      </c>
      <c r="O353" s="67" t="str">
        <f t="shared" si="40"/>
        <v>Laborproben</v>
      </c>
      <c r="P353" s="67">
        <f t="shared" si="41"/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AA353" s="2"/>
      <c r="AB353" s="2"/>
      <c r="AC353" s="2"/>
    </row>
    <row r="354" spans="1:29" ht="30" customHeight="1" x14ac:dyDescent="0.25">
      <c r="A354" s="104" t="str">
        <f>VLOOKUP(N354,'Linien - BU'!A:B,2,FALSE)</f>
        <v>BU3</v>
      </c>
      <c r="B354" s="115">
        <f t="shared" si="35"/>
        <v>133.6</v>
      </c>
      <c r="C354" s="96">
        <f>Abfalldokumentation!$U354</f>
        <v>44449</v>
      </c>
      <c r="D354" s="90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105" t="str">
        <f>IFERROR(VLOOKUP(Abfalldokumentation!$O354,Artikel!A:C,3,FALSE),Abfalldokumentation!$O354)</f>
        <v>VOS Walnuss Blöcke</v>
      </c>
      <c r="F354" s="105" t="str">
        <f>VLOOKUP(T354,'Liste Gründe'!A:D,2,FALSE)</f>
        <v>Schimmel</v>
      </c>
      <c r="G354" s="105" t="str">
        <f>IF(ISBLANK(V354),VLOOKUP(Abfalldokumentation!$P354,'Liste Gründe'!A:D,3,FALSE),V354)</f>
        <v>VOS &gt; Einsatz</v>
      </c>
      <c r="H354" s="105" t="str">
        <f>IF(ISBLANK(Abfalldokumentation!$W354),"-",Abfalldokumentation!$W354)</f>
        <v>VOS &gt; Einsatz</v>
      </c>
      <c r="I354" s="115">
        <f t="shared" si="36"/>
        <v>36</v>
      </c>
      <c r="J354" s="105" t="str">
        <f t="shared" si="37"/>
        <v>Produkte</v>
      </c>
      <c r="K354" s="105" t="str">
        <f t="shared" si="38"/>
        <v>BUs</v>
      </c>
      <c r="L354" s="105" t="str">
        <f t="shared" si="39"/>
        <v>Symptome</v>
      </c>
      <c r="M354" s="115">
        <f>IFERROR(VLOOKUP(Abfalldokumentation!$O354,Kennzahlen!S:U,3,FALSE)*Abfalldokumentation!$B354,"0")</f>
        <v>66.8</v>
      </c>
      <c r="N354" s="105" t="str">
        <f>IF(ISBLANK(Q354),VLOOKUP(Abfalldokumentation!$O354,'Linien - BU'!R:S,2,FALSE),Q354)</f>
        <v>BU3</v>
      </c>
      <c r="O354" s="67">
        <f t="shared" si="40"/>
        <v>29500593</v>
      </c>
      <c r="P354" s="6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AA354" s="2"/>
      <c r="AB354" s="2"/>
      <c r="AC354" s="2"/>
    </row>
    <row r="355" spans="1:29" ht="30" customHeight="1" x14ac:dyDescent="0.25">
      <c r="A355" s="102" t="str">
        <f>VLOOKUP(N355,'Linien - BU'!A:B,2,FALSE)</f>
        <v>BU3</v>
      </c>
      <c r="B355" s="114">
        <f t="shared" si="35"/>
        <v>35</v>
      </c>
      <c r="C355" s="95">
        <f>Abfalldokumentation!$U355</f>
        <v>44449</v>
      </c>
      <c r="D355" s="90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103" t="str">
        <f>IFERROR(VLOOKUP(Abfalldokumentation!$O355,Artikel!A:C,3,FALSE),Abfalldokumentation!$O355)</f>
        <v>ABS Bio Gouda 48%, mitt</v>
      </c>
      <c r="F355" s="103" t="str">
        <f>VLOOKUP(T355,'Liste Gründe'!A:D,2,FALSE)</f>
        <v>Schimmel</v>
      </c>
      <c r="G355" s="103" t="str">
        <f>IF(ISBLANK(V355),VLOOKUP(Abfalldokumentation!$P355,'Liste Gründe'!A:D,3,FALSE),V355)</f>
        <v>Rest</v>
      </c>
      <c r="H355" s="103" t="str">
        <f>IF(ISBLANK(Abfalldokumentation!$W355),"-",Abfalldokumentation!$W355)</f>
        <v>wurde nicht eingesetzt</v>
      </c>
      <c r="I355" s="114">
        <f t="shared" si="36"/>
        <v>36</v>
      </c>
      <c r="J355" s="103" t="str">
        <f t="shared" si="37"/>
        <v>Produkte</v>
      </c>
      <c r="K355" s="103" t="str">
        <f t="shared" si="38"/>
        <v>BUs</v>
      </c>
      <c r="L355" s="103" t="str">
        <f t="shared" si="39"/>
        <v>Symptome</v>
      </c>
      <c r="M355" s="114">
        <f>IFERROR(VLOOKUP(Abfalldokumentation!$O355,Kennzahlen!S:U,3,FALSE)*Abfalldokumentation!$B355,"0")</f>
        <v>77</v>
      </c>
      <c r="N355" s="103" t="str">
        <f>IF(ISBLANK(Q355),VLOOKUP(Abfalldokumentation!$O355,'Linien - BU'!R:S,2,FALSE),Q355)</f>
        <v>L18</v>
      </c>
      <c r="O355" s="67">
        <f t="shared" si="40"/>
        <v>29500754</v>
      </c>
      <c r="P355" s="67">
        <f t="shared" si="41"/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AA355" s="2"/>
      <c r="AB355" s="2"/>
      <c r="AC355" s="2"/>
    </row>
    <row r="356" spans="1:29" ht="30" customHeight="1" x14ac:dyDescent="0.25">
      <c r="A356" s="104" t="str">
        <f>VLOOKUP(N356,'Linien - BU'!A:B,2,FALSE)</f>
        <v>BU4</v>
      </c>
      <c r="B356" s="115">
        <f t="shared" si="35"/>
        <v>19</v>
      </c>
      <c r="C356" s="96">
        <f>Abfalldokumentation!$U356</f>
        <v>44449</v>
      </c>
      <c r="D356" s="90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105" t="str">
        <f>IFERROR(VLOOKUP(Abfalldokumentation!$O356,Artikel!A:C,3,FALSE),Abfalldokumentation!$O356)</f>
        <v>ABS Unser Blütenkäse</v>
      </c>
      <c r="F356" s="105" t="str">
        <f>VLOOKUP(T356,'Liste Gründe'!A:D,2,FALSE)</f>
        <v>keinen Verwendungszweck</v>
      </c>
      <c r="G356" s="105" t="str">
        <f>IF(ISBLANK(V356),VLOOKUP(Abfalldokumentation!$P356,'Liste Gründe'!A:D,3,FALSE),V356)</f>
        <v>keinen Verwendungszweck</v>
      </c>
      <c r="H356" s="105" t="str">
        <f>IF(ISBLANK(Abfalldokumentation!$W356),"-",Abfalldokumentation!$W356)</f>
        <v>&lt;500kg/Monat</v>
      </c>
      <c r="I356" s="115">
        <f t="shared" si="36"/>
        <v>36</v>
      </c>
      <c r="J356" s="105" t="str">
        <f t="shared" si="37"/>
        <v>Produkte</v>
      </c>
      <c r="K356" s="105" t="str">
        <f t="shared" si="38"/>
        <v>BUs</v>
      </c>
      <c r="L356" s="105" t="str">
        <f t="shared" si="39"/>
        <v>Symptome</v>
      </c>
      <c r="M356" s="115">
        <f>IFERROR(VLOOKUP(Abfalldokumentation!$O356,Kennzahlen!S:U,3,FALSE)*Abfalldokumentation!$B356,"0")</f>
        <v>0.19</v>
      </c>
      <c r="N356" s="105" t="str">
        <f>IF(ISBLANK(Q356),VLOOKUP(Abfalldokumentation!$O356,'Linien - BU'!R:S,2,FALSE),Q356)</f>
        <v>L22</v>
      </c>
      <c r="O356" s="67">
        <f t="shared" si="40"/>
        <v>29500910</v>
      </c>
      <c r="P356" s="67">
        <f t="shared" si="41"/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AA356" s="2"/>
      <c r="AB356" s="2"/>
      <c r="AC356" s="2"/>
    </row>
    <row r="357" spans="1:29" ht="30" customHeight="1" x14ac:dyDescent="0.25">
      <c r="A357" s="102" t="str">
        <f>VLOOKUP(N357,'Linien - BU'!A:B,2,FALSE)</f>
        <v>BU4</v>
      </c>
      <c r="B357" s="114">
        <f t="shared" si="35"/>
        <v>19</v>
      </c>
      <c r="C357" s="95">
        <f>Abfalldokumentation!$U357</f>
        <v>44449</v>
      </c>
      <c r="D357" s="90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103" t="str">
        <f>IFERROR(VLOOKUP(Abfalldokumentation!$O357,Artikel!A:C,3,FALSE),Abfalldokumentation!$O357)</f>
        <v>ABS Unser Blütenkäse</v>
      </c>
      <c r="F357" s="103" t="str">
        <f>VLOOKUP(T357,'Liste Gründe'!A:D,2,FALSE)</f>
        <v>keinen Verwendungszweck</v>
      </c>
      <c r="G357" s="103" t="str">
        <f>IF(ISBLANK(V357),VLOOKUP(Abfalldokumentation!$P357,'Liste Gründe'!A:D,3,FALSE),V357)</f>
        <v>keinen Verwendungszweck</v>
      </c>
      <c r="H357" s="103" t="str">
        <f>IF(ISBLANK(Abfalldokumentation!$W357),"-",Abfalldokumentation!$W357)</f>
        <v>&lt;500kg/Monat</v>
      </c>
      <c r="I357" s="114">
        <f t="shared" si="36"/>
        <v>36</v>
      </c>
      <c r="J357" s="103" t="str">
        <f t="shared" si="37"/>
        <v>Produkte</v>
      </c>
      <c r="K357" s="103" t="str">
        <f t="shared" si="38"/>
        <v>BUs</v>
      </c>
      <c r="L357" s="103" t="str">
        <f t="shared" si="39"/>
        <v>Symptome</v>
      </c>
      <c r="M357" s="114">
        <f>IFERROR(VLOOKUP(Abfalldokumentation!$O357,Kennzahlen!S:U,3,FALSE)*Abfalldokumentation!$B357,"0")</f>
        <v>0.19</v>
      </c>
      <c r="N357" s="103" t="str">
        <f>IF(ISBLANK(Q357),VLOOKUP(Abfalldokumentation!$O357,'Linien - BU'!R:S,2,FALSE),Q357)</f>
        <v>L22</v>
      </c>
      <c r="O357" s="67">
        <f t="shared" si="40"/>
        <v>29500910</v>
      </c>
      <c r="P357" s="67">
        <f t="shared" si="41"/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AA357" s="2"/>
      <c r="AB357" s="2"/>
      <c r="AC357" s="2"/>
    </row>
    <row r="358" spans="1:29" ht="30" customHeight="1" x14ac:dyDescent="0.25">
      <c r="A358" s="104" t="str">
        <f>VLOOKUP(N358,'Linien - BU'!A:B,2,FALSE)</f>
        <v>BU1</v>
      </c>
      <c r="B358" s="115">
        <f t="shared" si="35"/>
        <v>22</v>
      </c>
      <c r="C358" s="96">
        <f>Abfalldokumentation!$U358</f>
        <v>44449</v>
      </c>
      <c r="D358" s="90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105" t="str">
        <f>IFERROR(VLOOKUP(Abfalldokumentation!$O358,Artikel!A:C,3,FALSE),Abfalldokumentation!$O358)</f>
        <v>VOS-ABS ENTSORGUNG</v>
      </c>
      <c r="F358" s="105" t="str">
        <f>VLOOKUP(T358,'Liste Gründe'!A:D,2,FALSE)</f>
        <v>Rest</v>
      </c>
      <c r="G358" s="105" t="str">
        <f>IF(ISBLANK(V358),VLOOKUP(Abfalldokumentation!$P358,'Liste Gründe'!A:D,3,FALSE),V358)</f>
        <v>geschälte Rinde</v>
      </c>
      <c r="H358" s="105" t="str">
        <f>IF(ISBLANK(Abfalldokumentation!$W358),"-",Abfalldokumentation!$W358)</f>
        <v>keine Verwendung möglich</v>
      </c>
      <c r="I358" s="115">
        <f t="shared" si="36"/>
        <v>36</v>
      </c>
      <c r="J358" s="105" t="str">
        <f t="shared" si="37"/>
        <v>Produkte</v>
      </c>
      <c r="K358" s="105" t="str">
        <f t="shared" si="38"/>
        <v>BUs</v>
      </c>
      <c r="L358" s="105" t="str">
        <f t="shared" si="39"/>
        <v>Symptome</v>
      </c>
      <c r="M358" s="115">
        <f>IFERROR(VLOOKUP(Abfalldokumentation!$O358,Kennzahlen!S:U,3,FALSE)*Abfalldokumentation!$B358,"0")</f>
        <v>0.22</v>
      </c>
      <c r="N358" s="105" t="str">
        <f>IF(ISBLANK(Q358),VLOOKUP(Abfalldokumentation!$O358,'Linien - BU'!R:S,2,FALSE),Q358)</f>
        <v>RWV</v>
      </c>
      <c r="O358" s="67">
        <f t="shared" si="40"/>
        <v>29500917</v>
      </c>
      <c r="P358" s="67">
        <f t="shared" si="41"/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AA358" s="2"/>
      <c r="AB358" s="2"/>
      <c r="AC358" s="2"/>
    </row>
    <row r="359" spans="1:29" ht="30" customHeight="1" x14ac:dyDescent="0.25">
      <c r="A359" s="102" t="str">
        <f>VLOOKUP(N359,'Linien - BU'!A:B,2,FALSE)</f>
        <v>BU4</v>
      </c>
      <c r="B359" s="114">
        <f t="shared" si="35"/>
        <v>7</v>
      </c>
      <c r="C359" s="95">
        <f>Abfalldokumentation!$U359</f>
        <v>44449</v>
      </c>
      <c r="D359" s="90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103" t="str">
        <f>IFERROR(VLOOKUP(Abfalldokumentation!$O359,Artikel!A:C,3,FALSE),Abfalldokumentation!$O359)</f>
        <v>ABS Whisky-Nuts</v>
      </c>
      <c r="F359" s="103" t="str">
        <f>VLOOKUP(T359,'Liste Gründe'!A:D,2,FALSE)</f>
        <v>keinen Verwendungszweck</v>
      </c>
      <c r="G359" s="103" t="str">
        <f>IF(ISBLANK(V359),VLOOKUP(Abfalldokumentation!$P359,'Liste Gründe'!A:D,3,FALSE),V359)</f>
        <v>keinen Verwendungszweck</v>
      </c>
      <c r="H359" s="103" t="str">
        <f>IF(ISBLANK(Abfalldokumentation!$W359),"-",Abfalldokumentation!$W359)</f>
        <v>&lt;300kg/Monat</v>
      </c>
      <c r="I359" s="114">
        <f t="shared" si="36"/>
        <v>36</v>
      </c>
      <c r="J359" s="103" t="str">
        <f t="shared" si="37"/>
        <v>Produkte</v>
      </c>
      <c r="K359" s="103" t="str">
        <f t="shared" si="38"/>
        <v>BUs</v>
      </c>
      <c r="L359" s="103" t="str">
        <f t="shared" si="39"/>
        <v>Symptome</v>
      </c>
      <c r="M359" s="114">
        <f>IFERROR(VLOOKUP(Abfalldokumentation!$O359,Kennzahlen!S:U,3,FALSE)*Abfalldokumentation!$B359,"0")</f>
        <v>10.5</v>
      </c>
      <c r="N359" s="103" t="str">
        <f>IF(ISBLANK(Q359),VLOOKUP(Abfalldokumentation!$O359,'Linien - BU'!R:S,2,FALSE),Q359)</f>
        <v>L21</v>
      </c>
      <c r="O359" s="67">
        <f t="shared" si="40"/>
        <v>29501009</v>
      </c>
      <c r="P359" s="67">
        <f t="shared" si="41"/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AA359" s="2"/>
      <c r="AB359" s="2"/>
      <c r="AC359" s="2"/>
    </row>
    <row r="360" spans="1:29" ht="30" customHeight="1" x14ac:dyDescent="0.25">
      <c r="A360" s="104" t="str">
        <f>VLOOKUP(N360,'Linien - BU'!A:B,2,FALSE)</f>
        <v>BU4</v>
      </c>
      <c r="B360" s="115">
        <f t="shared" si="35"/>
        <v>7</v>
      </c>
      <c r="C360" s="96">
        <f>Abfalldokumentation!$U360</f>
        <v>44449</v>
      </c>
      <c r="D360" s="90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105" t="str">
        <f>IFERROR(VLOOKUP(Abfalldokumentation!$O360,Artikel!A:C,3,FALSE),Abfalldokumentation!$O360)</f>
        <v>ABS Whisky-Nuts</v>
      </c>
      <c r="F360" s="105" t="str">
        <f>VLOOKUP(T360,'Liste Gründe'!A:D,2,FALSE)</f>
        <v>keinen Verwendungszweck</v>
      </c>
      <c r="G360" s="105" t="str">
        <f>IF(ISBLANK(V360),VLOOKUP(Abfalldokumentation!$P360,'Liste Gründe'!A:D,3,FALSE),V360)</f>
        <v>keinen Verwendungszweck</v>
      </c>
      <c r="H360" s="105" t="str">
        <f>IF(ISBLANK(Abfalldokumentation!$W360),"-",Abfalldokumentation!$W360)</f>
        <v>&lt;300kg/Monat</v>
      </c>
      <c r="I360" s="115">
        <f t="shared" si="36"/>
        <v>36</v>
      </c>
      <c r="J360" s="105" t="str">
        <f t="shared" si="37"/>
        <v>Produkte</v>
      </c>
      <c r="K360" s="105" t="str">
        <f t="shared" si="38"/>
        <v>BUs</v>
      </c>
      <c r="L360" s="105" t="str">
        <f t="shared" si="39"/>
        <v>Symptome</v>
      </c>
      <c r="M360" s="115">
        <f>IFERROR(VLOOKUP(Abfalldokumentation!$O360,Kennzahlen!S:U,3,FALSE)*Abfalldokumentation!$B360,"0")</f>
        <v>10.5</v>
      </c>
      <c r="N360" s="105" t="str">
        <f>IF(ISBLANK(Q360),VLOOKUP(Abfalldokumentation!$O360,'Linien - BU'!R:S,2,FALSE),Q360)</f>
        <v>L21</v>
      </c>
      <c r="O360" s="67">
        <f t="shared" si="40"/>
        <v>29501009</v>
      </c>
      <c r="P360" s="67">
        <f t="shared" si="41"/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AA360" s="2"/>
      <c r="AB360" s="2"/>
      <c r="AC360" s="2"/>
    </row>
    <row r="361" spans="1:29" ht="30" customHeight="1" x14ac:dyDescent="0.25">
      <c r="A361" s="102" t="str">
        <f>VLOOKUP(N361,'Linien - BU'!A:B,2,FALSE)</f>
        <v>BU1</v>
      </c>
      <c r="B361" s="114">
        <f t="shared" si="35"/>
        <v>115</v>
      </c>
      <c r="C361" s="95">
        <f>Abfalldokumentation!$U361</f>
        <v>44449</v>
      </c>
      <c r="D361" s="90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103" t="str">
        <f>IFERROR(VLOOKUP(Abfalldokumentation!$O361,Artikel!A:C,3,FALSE),Abfalldokumentation!$O361)</f>
        <v>ABS 40-60% WSCH</v>
      </c>
      <c r="F361" s="103" t="str">
        <f>VLOOKUP(T361,'Liste Gründe'!A:D,2,FALSE)</f>
        <v>Schimmel</v>
      </c>
      <c r="G361" s="103" t="str">
        <f>IF(ISBLANK(V361),VLOOKUP(Abfalldokumentation!$P361,'Liste Gründe'!A:D,3,FALSE),V361)</f>
        <v>keine Verarbeitung</v>
      </c>
      <c r="H361" s="103" t="str">
        <f>IF(ISBLANK(Abfalldokumentation!$W361),"-",Abfalldokumentation!$W361)</f>
        <v>Auftrag abgeschlossen, Reste stehen gelassen</v>
      </c>
      <c r="I361" s="114">
        <f t="shared" si="36"/>
        <v>36</v>
      </c>
      <c r="J361" s="103" t="str">
        <f t="shared" si="37"/>
        <v>Produkte</v>
      </c>
      <c r="K361" s="103" t="str">
        <f t="shared" si="38"/>
        <v>BUs</v>
      </c>
      <c r="L361" s="103" t="str">
        <f t="shared" si="39"/>
        <v>Symptome</v>
      </c>
      <c r="M361" s="114">
        <f>IFERROR(VLOOKUP(Abfalldokumentation!$O361,Kennzahlen!S:U,3,FALSE)*Abfalldokumentation!$B361,"0")</f>
        <v>287.5</v>
      </c>
      <c r="N361" s="103" t="str">
        <f>IF(ISBLANK(Q361),VLOOKUP(Abfalldokumentation!$O361,'Linien - BU'!R:S,2,FALSE),Q361)</f>
        <v>Schmelze</v>
      </c>
      <c r="O361" s="67">
        <f t="shared" si="40"/>
        <v>29600029</v>
      </c>
      <c r="P361" s="67">
        <f t="shared" si="41"/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AA361" s="2"/>
      <c r="AB361" s="2"/>
      <c r="AC361" s="2"/>
    </row>
    <row r="362" spans="1:29" ht="30" customHeight="1" x14ac:dyDescent="0.25">
      <c r="A362" s="104" t="str">
        <f>VLOOKUP(N362,'Linien - BU'!A:B,2,FALSE)</f>
        <v>BU1</v>
      </c>
      <c r="B362" s="115">
        <f t="shared" si="35"/>
        <v>13</v>
      </c>
      <c r="C362" s="96">
        <f>Abfalldokumentation!$U362</f>
        <v>44449</v>
      </c>
      <c r="D362" s="90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105" t="str">
        <f>IFERROR(VLOOKUP(Abfalldokumentation!$O362,Artikel!A:C,3,FALSE),Abfalldokumentation!$O362)</f>
        <v>ABS BERGBAU-MAAS-VAKU</v>
      </c>
      <c r="F362" s="105" t="str">
        <f>VLOOKUP(T362,'Liste Gründe'!A:D,2,FALSE)</f>
        <v>Rest</v>
      </c>
      <c r="G362" s="105" t="str">
        <f>IF(ISBLANK(V362),VLOOKUP(Abfalldokumentation!$P362,'Liste Gründe'!A:D,3,FALSE),V362)</f>
        <v>Fremdkörper</v>
      </c>
      <c r="H362" s="105" t="str">
        <f>IF(ISBLANK(Abfalldokumentation!$W362),"-",Abfalldokumentation!$W362)</f>
        <v>Schmutz</v>
      </c>
      <c r="I362" s="115">
        <f t="shared" si="36"/>
        <v>36</v>
      </c>
      <c r="J362" s="105" t="str">
        <f t="shared" si="37"/>
        <v>Produkte</v>
      </c>
      <c r="K362" s="105" t="str">
        <f t="shared" si="38"/>
        <v>BUs</v>
      </c>
      <c r="L362" s="105" t="str">
        <f t="shared" si="39"/>
        <v>Symptome</v>
      </c>
      <c r="M362" s="115" t="str">
        <f>IFERROR(VLOOKUP(Abfalldokumentation!$O362,Kennzahlen!S:U,3,FALSE)*Abfalldokumentation!$B362,"0")</f>
        <v>0</v>
      </c>
      <c r="N362" s="105" t="str">
        <f>IF(ISBLANK(Q362),VLOOKUP(Abfalldokumentation!$O362,'Linien - BU'!R:S,2,FALSE),Q362)</f>
        <v>Abfüllung</v>
      </c>
      <c r="O362" s="67">
        <f t="shared" si="40"/>
        <v>49500173</v>
      </c>
      <c r="P362" s="67">
        <f t="shared" si="41"/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AA362" s="2"/>
      <c r="AB362" s="2"/>
      <c r="AC362" s="2"/>
    </row>
    <row r="363" spans="1:29" ht="30" customHeight="1" x14ac:dyDescent="0.25">
      <c r="A363" s="102" t="str">
        <f>VLOOKUP(N363,'Linien - BU'!A:B,2,FALSE)</f>
        <v>BU3</v>
      </c>
      <c r="B363" s="114">
        <f t="shared" si="35"/>
        <v>606</v>
      </c>
      <c r="C363" s="95">
        <f>Abfalldokumentation!$U363</f>
        <v>44449</v>
      </c>
      <c r="D363" s="90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103" t="str">
        <f>IFERROR(VLOOKUP(Abfalldokumentation!$O363,Artikel!A:C,3,FALSE),Abfalldokumentation!$O363)</f>
        <v>VOS VEG-SCH-MILD-VAKU</v>
      </c>
      <c r="F363" s="103" t="str">
        <f>VLOOKUP(T363,'Liste Gründe'!A:D,2,FALSE)</f>
        <v>keinen Verwendungszweck</v>
      </c>
      <c r="G363" s="103" t="str">
        <f>IF(ISBLANK(V363),VLOOKUP(Abfalldokumentation!$P363,'Liste Gründe'!A:D,3,FALSE),V363)</f>
        <v>VOS &gt; Einsatz</v>
      </c>
      <c r="H363" s="103" t="str">
        <f>IF(ISBLANK(Abfalldokumentation!$W363),"-",Abfalldokumentation!$W363)</f>
        <v>-</v>
      </c>
      <c r="I363" s="114">
        <f t="shared" si="36"/>
        <v>36</v>
      </c>
      <c r="J363" s="103" t="str">
        <f t="shared" si="37"/>
        <v>Produkte</v>
      </c>
      <c r="K363" s="103" t="str">
        <f t="shared" si="38"/>
        <v>BUs</v>
      </c>
      <c r="L363" s="103" t="str">
        <f t="shared" si="39"/>
        <v>Symptome</v>
      </c>
      <c r="M363" s="114">
        <f>IFERROR(VLOOKUP(Abfalldokumentation!$O363,Kennzahlen!S:U,3,FALSE)*Abfalldokumentation!$B363,"0")</f>
        <v>311.48399999999998</v>
      </c>
      <c r="N363" s="103" t="str">
        <f>IF(ISBLANK(Q363),VLOOKUP(Abfalldokumentation!$O363,'Linien - BU'!R:S,2,FALSE),Q363)</f>
        <v>L1</v>
      </c>
      <c r="O363" s="67">
        <f t="shared" si="40"/>
        <v>49900001</v>
      </c>
      <c r="P363" s="67">
        <f t="shared" si="41"/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AA363" s="2"/>
      <c r="AB363" s="2"/>
      <c r="AC363" s="2"/>
    </row>
    <row r="364" spans="1:29" ht="30" customHeight="1" x14ac:dyDescent="0.25">
      <c r="A364" s="104" t="str">
        <f>VLOOKUP(N364,'Linien - BU'!A:B,2,FALSE)</f>
        <v>BU3</v>
      </c>
      <c r="B364" s="115">
        <f t="shared" si="35"/>
        <v>2613</v>
      </c>
      <c r="C364" s="96">
        <f>Abfalldokumentation!$U364</f>
        <v>44449</v>
      </c>
      <c r="D364" s="90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105" t="str">
        <f>IFERROR(VLOOKUP(Abfalldokumentation!$O364,Artikel!A:C,3,FALSE),Abfalldokumentation!$O364)</f>
        <v>VOS VEG-SCH-WÜRZIG-VAKU</v>
      </c>
      <c r="F364" s="105" t="str">
        <f>VLOOKUP(T364,'Liste Gründe'!A:D,2,FALSE)</f>
        <v>keinen Verwendungszweck</v>
      </c>
      <c r="G364" s="105" t="str">
        <f>IF(ISBLANK(V364),VLOOKUP(Abfalldokumentation!$P364,'Liste Gründe'!A:D,3,FALSE),V364)</f>
        <v>VOS &gt; Einsatz</v>
      </c>
      <c r="H364" s="105" t="str">
        <f>IF(ISBLANK(Abfalldokumentation!$W364),"-",Abfalldokumentation!$W364)</f>
        <v>-</v>
      </c>
      <c r="I364" s="115">
        <f t="shared" si="36"/>
        <v>36</v>
      </c>
      <c r="J364" s="105" t="str">
        <f t="shared" si="37"/>
        <v>Produkte</v>
      </c>
      <c r="K364" s="105" t="str">
        <f t="shared" si="38"/>
        <v>BUs</v>
      </c>
      <c r="L364" s="105" t="str">
        <f t="shared" si="39"/>
        <v>Symptome</v>
      </c>
      <c r="M364" s="115">
        <f>IFERROR(VLOOKUP(Abfalldokumentation!$O364,Kennzahlen!S:U,3,FALSE)*Abfalldokumentation!$B364,"0")</f>
        <v>1343.0820000000001</v>
      </c>
      <c r="N364" s="105" t="str">
        <f>IF(ISBLANK(Q364),VLOOKUP(Abfalldokumentation!$O364,'Linien - BU'!R:S,2,FALSE),Q364)</f>
        <v>L1</v>
      </c>
      <c r="O364" s="67">
        <f t="shared" si="40"/>
        <v>49900002</v>
      </c>
      <c r="P364" s="67">
        <f t="shared" si="41"/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AA364" s="2"/>
      <c r="AB364" s="2"/>
      <c r="AC364" s="2"/>
    </row>
    <row r="365" spans="1:29" ht="30" customHeight="1" x14ac:dyDescent="0.25">
      <c r="A365" s="102" t="str">
        <f>VLOOKUP(N365,'Linien - BU'!A:B,2,FALSE)</f>
        <v>Rest</v>
      </c>
      <c r="B365" s="114">
        <f t="shared" si="35"/>
        <v>777.6</v>
      </c>
      <c r="C365" s="95">
        <f>Abfalldokumentation!$U365</f>
        <v>44449</v>
      </c>
      <c r="D365" s="90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103" t="str">
        <f>IFERROR(VLOOKUP(Abfalldokumentation!$O365,Artikel!A:C,3,FALSE),Abfalldokumentation!$O365)</f>
        <v>Black Forest Räucherkäs</v>
      </c>
      <c r="F365" s="103" t="str">
        <f>VLOOKUP(T365,'Liste Gründe'!A:D,2,FALSE)</f>
        <v>Rest</v>
      </c>
      <c r="G365" s="103" t="str">
        <f>IF(ISBLANK(V365),VLOOKUP(Abfalldokumentation!$P365,'Liste Gründe'!A:D,3,FALSE),V365)</f>
        <v>Retoure</v>
      </c>
      <c r="H365" s="103" t="str">
        <f>IF(ISBLANK(Abfalldokumentation!$W365),"-",Abfalldokumentation!$W365)</f>
        <v>Rückrufaktion</v>
      </c>
      <c r="I365" s="114">
        <f t="shared" si="36"/>
        <v>36</v>
      </c>
      <c r="J365" s="103" t="str">
        <f t="shared" si="37"/>
        <v>Produkte</v>
      </c>
      <c r="K365" s="103" t="str">
        <f t="shared" si="38"/>
        <v>BUs</v>
      </c>
      <c r="L365" s="103" t="str">
        <f t="shared" si="39"/>
        <v>Symptome</v>
      </c>
      <c r="M365" s="114" t="str">
        <f>IFERROR(VLOOKUP(Abfalldokumentation!$O365,Kennzahlen!S:U,3,FALSE)*Abfalldokumentation!$B365,"0")</f>
        <v>0</v>
      </c>
      <c r="N365" s="103" t="str">
        <f>IF(ISBLANK(Q365),VLOOKUP(Abfalldokumentation!$O365,'Linien - BU'!R:S,2,FALSE),Q365)</f>
        <v>Logistik</v>
      </c>
      <c r="O365" s="67">
        <f t="shared" si="40"/>
        <v>57000277</v>
      </c>
      <c r="P365" s="67">
        <f t="shared" si="41"/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AA365" s="2"/>
      <c r="AB365" s="2"/>
      <c r="AC365" s="2"/>
    </row>
    <row r="366" spans="1:29" ht="30" customHeight="1" x14ac:dyDescent="0.25">
      <c r="A366" s="104" t="str">
        <f>VLOOKUP(N366,'Linien - BU'!A:B,2,FALSE)</f>
        <v>BU2</v>
      </c>
      <c r="B366" s="115">
        <f t="shared" si="35"/>
        <v>30</v>
      </c>
      <c r="C366" s="96">
        <f>Abfalldokumentation!$U366</f>
        <v>44449</v>
      </c>
      <c r="D366" s="90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105" t="str">
        <f>IFERROR(VLOOKUP(Abfalldokumentation!$O366,Artikel!A:C,3,FALSE),Abfalldokumentation!$O366)</f>
        <v>Blöcke</v>
      </c>
      <c r="F366" s="105" t="str">
        <f>VLOOKUP(T366,'Liste Gründe'!A:D,2,FALSE)</f>
        <v>Schimmel</v>
      </c>
      <c r="G366" s="105" t="str">
        <f>IF(ISBLANK(V366),VLOOKUP(Abfalldokumentation!$P366,'Liste Gründe'!A:D,3,FALSE),V366)</f>
        <v>Luftzieher/Folienriss durch Transport</v>
      </c>
      <c r="H366" s="105" t="str">
        <f>IF(ISBLANK(Abfalldokumentation!$W366),"-",Abfalldokumentation!$W366)</f>
        <v>Luftzieher/Folienriss durch Transport</v>
      </c>
      <c r="I366" s="115">
        <f t="shared" si="36"/>
        <v>36</v>
      </c>
      <c r="J366" s="105" t="str">
        <f t="shared" si="37"/>
        <v>Produkte</v>
      </c>
      <c r="K366" s="105" t="str">
        <f t="shared" si="38"/>
        <v>BUs</v>
      </c>
      <c r="L366" s="105" t="str">
        <f t="shared" si="39"/>
        <v>Symptome</v>
      </c>
      <c r="M366" s="115" t="str">
        <f>IFERROR(VLOOKUP(Abfalldokumentation!$O366,Kennzahlen!S:U,3,FALSE)*Abfalldokumentation!$B366,"0")</f>
        <v>0</v>
      </c>
      <c r="N366" s="105" t="str">
        <f>IF(ISBLANK(Q366),VLOOKUP(Abfalldokumentation!$O366,'Linien - BU'!R:S,2,FALSE),Q366)</f>
        <v>BU2</v>
      </c>
      <c r="O366" s="67" t="str">
        <f t="shared" si="40"/>
        <v>Blöcke</v>
      </c>
      <c r="P366" s="67">
        <f t="shared" si="41"/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AA366" s="2"/>
      <c r="AB366" s="2"/>
      <c r="AC366" s="2"/>
    </row>
    <row r="367" spans="1:29" ht="30" customHeight="1" x14ac:dyDescent="0.25">
      <c r="A367" s="102" t="str">
        <f>VLOOKUP(N367,'Linien - BU'!A:B,2,FALSE)</f>
        <v>BU1</v>
      </c>
      <c r="B367" s="114">
        <f t="shared" si="35"/>
        <v>16</v>
      </c>
      <c r="C367" s="95">
        <f>Abfalldokumentation!$U367</f>
        <v>44449</v>
      </c>
      <c r="D367" s="90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103" t="str">
        <f>IFERROR(VLOOKUP(Abfalldokumentation!$O367,Artikel!A:C,3,FALSE),Abfalldokumentation!$O367)</f>
        <v>Diverses aus Abfüllung</v>
      </c>
      <c r="F367" s="103" t="str">
        <f>VLOOKUP(T367,'Liste Gründe'!A:D,2,FALSE)</f>
        <v>Linienbezogen</v>
      </c>
      <c r="G367" s="103" t="str">
        <f>IF(ISBLANK(V367),VLOOKUP(Abfalldokumentation!$P367,'Liste Gründe'!A:D,3,FALSE),V367)</f>
        <v>Maschinenabfall</v>
      </c>
      <c r="H367" s="103" t="str">
        <f>IF(ISBLANK(Abfalldokumentation!$W367),"-",Abfalldokumentation!$W367)</f>
        <v>-</v>
      </c>
      <c r="I367" s="114">
        <f t="shared" si="36"/>
        <v>36</v>
      </c>
      <c r="J367" s="103" t="str">
        <f t="shared" si="37"/>
        <v>Produkte</v>
      </c>
      <c r="K367" s="103" t="str">
        <f t="shared" si="38"/>
        <v>BUs</v>
      </c>
      <c r="L367" s="103" t="str">
        <f t="shared" si="39"/>
        <v>Symptome</v>
      </c>
      <c r="M367" s="114" t="str">
        <f>IFERROR(VLOOKUP(Abfalldokumentation!$O367,Kennzahlen!S:U,3,FALSE)*Abfalldokumentation!$B367,"0")</f>
        <v>0</v>
      </c>
      <c r="N367" s="103" t="str">
        <f>IF(ISBLANK(Q367),VLOOKUP(Abfalldokumentation!$O367,'Linien - BU'!R:S,2,FALSE),Q367)</f>
        <v>Abfüllung</v>
      </c>
      <c r="O367" s="67" t="str">
        <f t="shared" si="40"/>
        <v>Diverses aus Abfüllung</v>
      </c>
      <c r="P367" s="67">
        <f t="shared" si="41"/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AA367" s="2"/>
      <c r="AB367" s="2"/>
      <c r="AC367" s="2"/>
    </row>
    <row r="368" spans="1:29" ht="30" customHeight="1" x14ac:dyDescent="0.25">
      <c r="A368" s="104" t="str">
        <f>VLOOKUP(N368,'Linien - BU'!A:B,2,FALSE)</f>
        <v>BU1</v>
      </c>
      <c r="B368" s="115">
        <f t="shared" si="35"/>
        <v>19</v>
      </c>
      <c r="C368" s="96">
        <f>Abfalldokumentation!$U368</f>
        <v>44449</v>
      </c>
      <c r="D368" s="90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105" t="str">
        <f>IFERROR(VLOOKUP(Abfalldokumentation!$O368,Artikel!A:C,3,FALSE),Abfalldokumentation!$O368)</f>
        <v>Diverses aus Abfüllung</v>
      </c>
      <c r="F368" s="105" t="str">
        <f>VLOOKUP(T368,'Liste Gründe'!A:D,2,FALSE)</f>
        <v>Linienbezogen</v>
      </c>
      <c r="G368" s="105" t="str">
        <f>IF(ISBLANK(V368),VLOOKUP(Abfalldokumentation!$P368,'Liste Gründe'!A:D,3,FALSE),V368)</f>
        <v>Maschinenabfall</v>
      </c>
      <c r="H368" s="105" t="str">
        <f>IF(ISBLANK(Abfalldokumentation!$W368),"-",Abfalldokumentation!$W368)</f>
        <v>-</v>
      </c>
      <c r="I368" s="115">
        <f t="shared" si="36"/>
        <v>36</v>
      </c>
      <c r="J368" s="105" t="str">
        <f t="shared" si="37"/>
        <v>Produkte</v>
      </c>
      <c r="K368" s="105" t="str">
        <f t="shared" si="38"/>
        <v>BUs</v>
      </c>
      <c r="L368" s="105" t="str">
        <f t="shared" si="39"/>
        <v>Symptome</v>
      </c>
      <c r="M368" s="115" t="str">
        <f>IFERROR(VLOOKUP(Abfalldokumentation!$O368,Kennzahlen!S:U,3,FALSE)*Abfalldokumentation!$B368,"0")</f>
        <v>0</v>
      </c>
      <c r="N368" s="105" t="str">
        <f>IF(ISBLANK(Q368),VLOOKUP(Abfalldokumentation!$O368,'Linien - BU'!R:S,2,FALSE),Q368)</f>
        <v>Abfüllung</v>
      </c>
      <c r="O368" s="67" t="str">
        <f t="shared" si="40"/>
        <v>Diverses aus Abfüllung</v>
      </c>
      <c r="P368" s="67">
        <f t="shared" si="41"/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AA368" s="2"/>
      <c r="AB368" s="2"/>
      <c r="AC368" s="2"/>
    </row>
    <row r="369" spans="1:29" ht="30" customHeight="1" x14ac:dyDescent="0.25">
      <c r="A369" s="102" t="str">
        <f>VLOOKUP(N369,'Linien - BU'!A:B,2,FALSE)</f>
        <v>BU1</v>
      </c>
      <c r="B369" s="114">
        <f t="shared" si="35"/>
        <v>81</v>
      </c>
      <c r="C369" s="95">
        <f>Abfalldokumentation!$U369</f>
        <v>44449</v>
      </c>
      <c r="D369" s="90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103" t="str">
        <f>IFERROR(VLOOKUP(Abfalldokumentation!$O369,Artikel!A:C,3,FALSE),Abfalldokumentation!$O369)</f>
        <v>Diverses aus Abfüllung</v>
      </c>
      <c r="F369" s="103" t="str">
        <f>VLOOKUP(T369,'Liste Gründe'!A:D,2,FALSE)</f>
        <v>Linienbezogen</v>
      </c>
      <c r="G369" s="103" t="str">
        <f>IF(ISBLANK(V369),VLOOKUP(Abfalldokumentation!$P369,'Liste Gründe'!A:D,3,FALSE),V369)</f>
        <v>Maschinenabfall</v>
      </c>
      <c r="H369" s="103" t="str">
        <f>IF(ISBLANK(Abfalldokumentation!$W369),"-",Abfalldokumentation!$W369)</f>
        <v>-</v>
      </c>
      <c r="I369" s="114">
        <f t="shared" si="36"/>
        <v>36</v>
      </c>
      <c r="J369" s="103" t="str">
        <f t="shared" si="37"/>
        <v>Produkte</v>
      </c>
      <c r="K369" s="103" t="str">
        <f t="shared" si="38"/>
        <v>BUs</v>
      </c>
      <c r="L369" s="103" t="str">
        <f t="shared" si="39"/>
        <v>Symptome</v>
      </c>
      <c r="M369" s="114" t="str">
        <f>IFERROR(VLOOKUP(Abfalldokumentation!$O369,Kennzahlen!S:U,3,FALSE)*Abfalldokumentation!$B369,"0")</f>
        <v>0</v>
      </c>
      <c r="N369" s="103" t="str">
        <f>IF(ISBLANK(Q369),VLOOKUP(Abfalldokumentation!$O369,'Linien - BU'!R:S,2,FALSE),Q369)</f>
        <v>Abfüllung</v>
      </c>
      <c r="O369" s="67" t="str">
        <f t="shared" si="40"/>
        <v>Diverses aus Abfüllung</v>
      </c>
      <c r="P369" s="67">
        <f t="shared" si="41"/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AA369" s="2"/>
      <c r="AB369" s="2"/>
      <c r="AC369" s="2"/>
    </row>
    <row r="370" spans="1:29" ht="30" customHeight="1" x14ac:dyDescent="0.25">
      <c r="A370" s="104" t="str">
        <f>VLOOKUP(N370,'Linien - BU'!A:B,2,FALSE)</f>
        <v>BU1</v>
      </c>
      <c r="B370" s="115">
        <f t="shared" si="35"/>
        <v>120</v>
      </c>
      <c r="C370" s="96">
        <f>Abfalldokumentation!$U370</f>
        <v>44449</v>
      </c>
      <c r="D370" s="90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105" t="str">
        <f>IFERROR(VLOOKUP(Abfalldokumentation!$O370,Artikel!A:C,3,FALSE),Abfalldokumentation!$O370)</f>
        <v>Diverses aus Abfüllung</v>
      </c>
      <c r="F370" s="105" t="str">
        <f>VLOOKUP(T370,'Liste Gründe'!A:D,2,FALSE)</f>
        <v>Linienbezogen</v>
      </c>
      <c r="G370" s="105" t="str">
        <f>IF(ISBLANK(V370),VLOOKUP(Abfalldokumentation!$P370,'Liste Gründe'!A:D,3,FALSE),V370)</f>
        <v>Maschinenabfall</v>
      </c>
      <c r="H370" s="105" t="str">
        <f>IF(ISBLANK(Abfalldokumentation!$W370),"-",Abfalldokumentation!$W370)</f>
        <v>-</v>
      </c>
      <c r="I370" s="115">
        <f t="shared" si="36"/>
        <v>36</v>
      </c>
      <c r="J370" s="105" t="str">
        <f t="shared" si="37"/>
        <v>Produkte</v>
      </c>
      <c r="K370" s="105" t="str">
        <f t="shared" si="38"/>
        <v>BUs</v>
      </c>
      <c r="L370" s="105" t="str">
        <f t="shared" si="39"/>
        <v>Symptome</v>
      </c>
      <c r="M370" s="115" t="str">
        <f>IFERROR(VLOOKUP(Abfalldokumentation!$O370,Kennzahlen!S:U,3,FALSE)*Abfalldokumentation!$B370,"0")</f>
        <v>0</v>
      </c>
      <c r="N370" s="105" t="str">
        <f>IF(ISBLANK(Q370),VLOOKUP(Abfalldokumentation!$O370,'Linien - BU'!R:S,2,FALSE),Q370)</f>
        <v>Abfüllung</v>
      </c>
      <c r="O370" s="67" t="str">
        <f t="shared" si="40"/>
        <v>Diverses aus Abfüllung</v>
      </c>
      <c r="P370" s="67">
        <f t="shared" si="41"/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AA370" s="2"/>
      <c r="AB370" s="2"/>
      <c r="AC370" s="2"/>
    </row>
    <row r="371" spans="1:29" ht="30" customHeight="1" x14ac:dyDescent="0.25">
      <c r="A371" s="102" t="str">
        <f>VLOOKUP(N371,'Linien - BU'!A:B,2,FALSE)</f>
        <v>BU1</v>
      </c>
      <c r="B371" s="114">
        <f t="shared" si="35"/>
        <v>141.4</v>
      </c>
      <c r="C371" s="95">
        <f>Abfalldokumentation!$U371</f>
        <v>44449</v>
      </c>
      <c r="D371" s="90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103" t="str">
        <f>IFERROR(VLOOKUP(Abfalldokumentation!$O371,Artikel!A:C,3,FALSE),Abfalldokumentation!$O371)</f>
        <v>Diverses aus Abfüllung</v>
      </c>
      <c r="F371" s="103" t="str">
        <f>VLOOKUP(T371,'Liste Gründe'!A:D,2,FALSE)</f>
        <v>Linienbezogen</v>
      </c>
      <c r="G371" s="103" t="str">
        <f>IF(ISBLANK(V371),VLOOKUP(Abfalldokumentation!$P371,'Liste Gründe'!A:D,3,FALSE),V371)</f>
        <v>Maschinenabfall</v>
      </c>
      <c r="H371" s="103" t="str">
        <f>IF(ISBLANK(Abfalldokumentation!$W371),"-",Abfalldokumentation!$W371)</f>
        <v>-</v>
      </c>
      <c r="I371" s="114">
        <f t="shared" si="36"/>
        <v>36</v>
      </c>
      <c r="J371" s="103" t="str">
        <f t="shared" si="37"/>
        <v>Produkte</v>
      </c>
      <c r="K371" s="103" t="str">
        <f t="shared" si="38"/>
        <v>BUs</v>
      </c>
      <c r="L371" s="103" t="str">
        <f t="shared" si="39"/>
        <v>Symptome</v>
      </c>
      <c r="M371" s="114" t="str">
        <f>IFERROR(VLOOKUP(Abfalldokumentation!$O371,Kennzahlen!S:U,3,FALSE)*Abfalldokumentation!$B371,"0")</f>
        <v>0</v>
      </c>
      <c r="N371" s="103" t="str">
        <f>IF(ISBLANK(Q371),VLOOKUP(Abfalldokumentation!$O371,'Linien - BU'!R:S,2,FALSE),Q371)</f>
        <v>Abfüllung</v>
      </c>
      <c r="O371" s="67" t="str">
        <f t="shared" si="40"/>
        <v>Diverses aus Abfüllung</v>
      </c>
      <c r="P371" s="67">
        <f t="shared" si="41"/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AA371" s="2"/>
      <c r="AB371" s="2"/>
      <c r="AC371" s="2"/>
    </row>
    <row r="372" spans="1:29" ht="30" customHeight="1" x14ac:dyDescent="0.25">
      <c r="A372" s="104" t="str">
        <f>VLOOKUP(N372,'Linien - BU'!A:B,2,FALSE)</f>
        <v>BU1</v>
      </c>
      <c r="B372" s="115">
        <f t="shared" si="35"/>
        <v>210</v>
      </c>
      <c r="C372" s="96">
        <f>Abfalldokumentation!$U372</f>
        <v>44449</v>
      </c>
      <c r="D372" s="90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105" t="str">
        <f>IFERROR(VLOOKUP(Abfalldokumentation!$O372,Artikel!A:C,3,FALSE),Abfalldokumentation!$O372)</f>
        <v>Diverses aus Abfüllung</v>
      </c>
      <c r="F372" s="105" t="str">
        <f>VLOOKUP(T372,'Liste Gründe'!A:D,2,FALSE)</f>
        <v>Linienbezogen</v>
      </c>
      <c r="G372" s="105" t="str">
        <f>IF(ISBLANK(V372),VLOOKUP(Abfalldokumentation!$P372,'Liste Gründe'!A:D,3,FALSE),V372)</f>
        <v>Reinigung</v>
      </c>
      <c r="H372" s="105" t="str">
        <f>IF(ISBLANK(Abfalldokumentation!$W372),"-",Abfalldokumentation!$W372)</f>
        <v>-</v>
      </c>
      <c r="I372" s="115">
        <f t="shared" si="36"/>
        <v>36</v>
      </c>
      <c r="J372" s="105" t="str">
        <f t="shared" si="37"/>
        <v>Produkte</v>
      </c>
      <c r="K372" s="105" t="str">
        <f t="shared" si="38"/>
        <v>BUs</v>
      </c>
      <c r="L372" s="105" t="str">
        <f t="shared" si="39"/>
        <v>Symptome</v>
      </c>
      <c r="M372" s="115" t="str">
        <f>IFERROR(VLOOKUP(Abfalldokumentation!$O372,Kennzahlen!S:U,3,FALSE)*Abfalldokumentation!$B372,"0")</f>
        <v>0</v>
      </c>
      <c r="N372" s="105" t="str">
        <f>IF(ISBLANK(Q372),VLOOKUP(Abfalldokumentation!$O372,'Linien - BU'!R:S,2,FALSE),Q372)</f>
        <v>Abfüllung</v>
      </c>
      <c r="O372" s="67" t="str">
        <f t="shared" si="40"/>
        <v>Diverses aus Abfüllung</v>
      </c>
      <c r="P372" s="67">
        <f t="shared" si="41"/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AA372" s="2"/>
      <c r="AB372" s="2"/>
      <c r="AC372" s="2"/>
    </row>
    <row r="373" spans="1:29" ht="30" customHeight="1" x14ac:dyDescent="0.25">
      <c r="A373" s="102" t="str">
        <f>VLOOKUP(N373,'Linien - BU'!A:B,2,FALSE)</f>
        <v>Rest</v>
      </c>
      <c r="B373" s="114">
        <f t="shared" si="35"/>
        <v>5.8</v>
      </c>
      <c r="C373" s="95">
        <f>Abfalldokumentation!$U373</f>
        <v>44449</v>
      </c>
      <c r="D373" s="90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103" t="str">
        <f>IFERROR(VLOOKUP(Abfalldokumentation!$O373,Artikel!A:C,3,FALSE),Abfalldokumentation!$O373)</f>
        <v>Diverses QM</v>
      </c>
      <c r="F373" s="103" t="str">
        <f>VLOOKUP(T373,'Liste Gründe'!A:D,2,FALSE)</f>
        <v>Qualitätssicherung</v>
      </c>
      <c r="G373" s="103" t="str">
        <f>IF(ISBLANK(V373),VLOOKUP(Abfalldokumentation!$P373,'Liste Gründe'!A:D,3,FALSE),V373)</f>
        <v>Sensorik</v>
      </c>
      <c r="H373" s="103" t="str">
        <f>IF(ISBLANK(Abfalldokumentation!$W373),"-",Abfalldokumentation!$W373)</f>
        <v>Sensorik</v>
      </c>
      <c r="I373" s="114">
        <f t="shared" si="36"/>
        <v>36</v>
      </c>
      <c r="J373" s="103" t="str">
        <f t="shared" si="37"/>
        <v>Produkte</v>
      </c>
      <c r="K373" s="103" t="str">
        <f t="shared" si="38"/>
        <v>BUs</v>
      </c>
      <c r="L373" s="103" t="str">
        <f t="shared" si="39"/>
        <v>Symptome</v>
      </c>
      <c r="M373" s="114" t="str">
        <f>IFERROR(VLOOKUP(Abfalldokumentation!$O373,Kennzahlen!S:U,3,FALSE)*Abfalldokumentation!$B373,"0")</f>
        <v>0</v>
      </c>
      <c r="N373" s="103" t="str">
        <f>IF(ISBLANK(Q373),VLOOKUP(Abfalldokumentation!$O373,'Linien - BU'!R:S,2,FALSE),Q373)</f>
        <v>QM</v>
      </c>
      <c r="O373" s="67" t="str">
        <f t="shared" si="40"/>
        <v>Diverses QM</v>
      </c>
      <c r="P373" s="67">
        <f t="shared" si="41"/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AA373" s="2"/>
      <c r="AB373" s="2"/>
      <c r="AC373" s="2"/>
    </row>
    <row r="374" spans="1:29" ht="30" customHeight="1" x14ac:dyDescent="0.25">
      <c r="A374" s="104" t="str">
        <f>VLOOKUP(N374,'Linien - BU'!A:B,2,FALSE)</f>
        <v>Rest</v>
      </c>
      <c r="B374" s="115">
        <f t="shared" si="35"/>
        <v>7.2</v>
      </c>
      <c r="C374" s="96">
        <f>Abfalldokumentation!$U374</f>
        <v>44449</v>
      </c>
      <c r="D374" s="90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105" t="str">
        <f>IFERROR(VLOOKUP(Abfalldokumentation!$O374,Artikel!A:C,3,FALSE),Abfalldokumentation!$O374)</f>
        <v>Laborproben</v>
      </c>
      <c r="F374" s="105" t="str">
        <f>VLOOKUP(T374,'Liste Gründe'!A:D,2,FALSE)</f>
        <v>Qualitätssicherung</v>
      </c>
      <c r="G374" s="105" t="str">
        <f>IF(ISBLANK(V374),VLOOKUP(Abfalldokumentation!$P374,'Liste Gründe'!A:D,3,FALSE),V374)</f>
        <v>Einwaage Labor</v>
      </c>
      <c r="H374" s="105" t="str">
        <f>IF(ISBLANK(Abfalldokumentation!$W374),"-",Abfalldokumentation!$W374)</f>
        <v>Einwaage Labor</v>
      </c>
      <c r="I374" s="115">
        <f t="shared" si="36"/>
        <v>36</v>
      </c>
      <c r="J374" s="105" t="str">
        <f t="shared" si="37"/>
        <v>Produkte</v>
      </c>
      <c r="K374" s="105" t="str">
        <f t="shared" si="38"/>
        <v>BUs</v>
      </c>
      <c r="L374" s="105" t="str">
        <f t="shared" si="39"/>
        <v>Symptome</v>
      </c>
      <c r="M374" s="115" t="str">
        <f>IFERROR(VLOOKUP(Abfalldokumentation!$O374,Kennzahlen!S:U,3,FALSE)*Abfalldokumentation!$B374,"0")</f>
        <v>0</v>
      </c>
      <c r="N374" s="105" t="str">
        <f>IF(ISBLANK(Q374),VLOOKUP(Abfalldokumentation!$O374,'Linien - BU'!R:S,2,FALSE),Q374)</f>
        <v>Labor</v>
      </c>
      <c r="O374" s="67" t="str">
        <f t="shared" si="40"/>
        <v>Laborproben</v>
      </c>
      <c r="P374" s="67">
        <f t="shared" si="41"/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AA374" s="2"/>
      <c r="AB374" s="2"/>
      <c r="AC374" s="2"/>
    </row>
    <row r="375" spans="1:29" ht="30" customHeight="1" x14ac:dyDescent="0.25">
      <c r="A375" s="102" t="str">
        <f>VLOOKUP(N375,'Linien - BU'!A:B,2,FALSE)</f>
        <v>Rest</v>
      </c>
      <c r="B375" s="114">
        <f t="shared" si="35"/>
        <v>135.80000000000001</v>
      </c>
      <c r="C375" s="95">
        <f>Abfalldokumentation!$U375</f>
        <v>44449</v>
      </c>
      <c r="D375" s="90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103" t="str">
        <f>IFERROR(VLOOKUP(Abfalldokumentation!$O375,Artikel!A:C,3,FALSE),Abfalldokumentation!$O375)</f>
        <v>Laborproben</v>
      </c>
      <c r="F375" s="103" t="str">
        <f>VLOOKUP(T375,'Liste Gründe'!A:D,2,FALSE)</f>
        <v>Qualitätssicherung</v>
      </c>
      <c r="G375" s="103" t="str">
        <f>IF(ISBLANK(V375),VLOOKUP(Abfalldokumentation!$P375,'Liste Gründe'!A:D,3,FALSE),V375)</f>
        <v>Laborprobe</v>
      </c>
      <c r="H375" s="103" t="str">
        <f>IF(ISBLANK(Abfalldokumentation!$W375),"-",Abfalldokumentation!$W375)</f>
        <v>Laborprobe</v>
      </c>
      <c r="I375" s="114">
        <f t="shared" si="36"/>
        <v>36</v>
      </c>
      <c r="J375" s="103" t="str">
        <f t="shared" si="37"/>
        <v>Produkte</v>
      </c>
      <c r="K375" s="103" t="str">
        <f t="shared" si="38"/>
        <v>BUs</v>
      </c>
      <c r="L375" s="103" t="str">
        <f t="shared" si="39"/>
        <v>Symptome</v>
      </c>
      <c r="M375" s="114" t="str">
        <f>IFERROR(VLOOKUP(Abfalldokumentation!$O375,Kennzahlen!S:U,3,FALSE)*Abfalldokumentation!$B375,"0")</f>
        <v>0</v>
      </c>
      <c r="N375" s="103" t="str">
        <f>IF(ISBLANK(Q375),VLOOKUP(Abfalldokumentation!$O375,'Linien - BU'!R:S,2,FALSE),Q375)</f>
        <v>Labor</v>
      </c>
      <c r="O375" s="67" t="str">
        <f t="shared" si="40"/>
        <v>Laborproben</v>
      </c>
      <c r="P375" s="67">
        <f t="shared" si="41"/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AA375" s="2"/>
      <c r="AB375" s="2"/>
      <c r="AC375" s="2"/>
    </row>
    <row r="376" spans="1:29" ht="30" customHeight="1" x14ac:dyDescent="0.25">
      <c r="A376" s="104" t="str">
        <f>VLOOKUP(N376,'Linien - BU'!A:B,2,FALSE)</f>
        <v>Rest</v>
      </c>
      <c r="B376" s="115">
        <f t="shared" si="35"/>
        <v>175.5</v>
      </c>
      <c r="C376" s="96">
        <f>Abfalldokumentation!$U376</f>
        <v>44449</v>
      </c>
      <c r="D376" s="90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105" t="str">
        <f>IFERROR(VLOOKUP(Abfalldokumentation!$O376,Artikel!A:C,3,FALSE),Abfalldokumentation!$O376)</f>
        <v>Rückstellproben</v>
      </c>
      <c r="F376" s="105" t="str">
        <f>VLOOKUP(T376,'Liste Gründe'!A:D,2,FALSE)</f>
        <v>Qualitätssicherung</v>
      </c>
      <c r="G376" s="105" t="str">
        <f>IF(ISBLANK(V376),VLOOKUP(Abfalldokumentation!$P376,'Liste Gründe'!A:D,3,FALSE),V376)</f>
        <v>Rückstellproben</v>
      </c>
      <c r="H376" s="105" t="str">
        <f>IF(ISBLANK(Abfalldokumentation!$W376),"-",Abfalldokumentation!$W376)</f>
        <v>Rückstellproben</v>
      </c>
      <c r="I376" s="115">
        <f t="shared" si="36"/>
        <v>36</v>
      </c>
      <c r="J376" s="105" t="str">
        <f t="shared" si="37"/>
        <v>Produkte</v>
      </c>
      <c r="K376" s="105" t="str">
        <f t="shared" si="38"/>
        <v>BUs</v>
      </c>
      <c r="L376" s="105" t="str">
        <f t="shared" si="39"/>
        <v>Symptome</v>
      </c>
      <c r="M376" s="115" t="str">
        <f>IFERROR(VLOOKUP(Abfalldokumentation!$O376,Kennzahlen!S:U,3,FALSE)*Abfalldokumentation!$B376,"0")</f>
        <v>0</v>
      </c>
      <c r="N376" s="105" t="str">
        <f>IF(ISBLANK(Q376),VLOOKUP(Abfalldokumentation!$O376,'Linien - BU'!R:S,2,FALSE),Q376)</f>
        <v>Labor</v>
      </c>
      <c r="O376" s="67" t="str">
        <f t="shared" si="40"/>
        <v>Rückstellproben</v>
      </c>
      <c r="P376" s="67">
        <f t="shared" si="41"/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AA376" s="2"/>
      <c r="AB376" s="2"/>
      <c r="AC376" s="2"/>
    </row>
    <row r="377" spans="1:29" ht="30" customHeight="1" x14ac:dyDescent="0.25">
      <c r="A377" s="102" t="str">
        <f>VLOOKUP(N377,'Linien - BU'!A:B,2,FALSE)</f>
        <v>BU3</v>
      </c>
      <c r="B377" s="114">
        <f t="shared" si="35"/>
        <v>19</v>
      </c>
      <c r="C377" s="95">
        <f>Abfalldokumentation!$U377</f>
        <v>44452</v>
      </c>
      <c r="D377" s="90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103" t="str">
        <f>IFERROR(VLOOKUP(Abfalldokumentation!$O377,Artikel!A:C,3,FALSE),Abfalldokumentation!$O377)</f>
        <v>Mediterraner Kräuterkäs</v>
      </c>
      <c r="F377" s="103" t="str">
        <f>VLOOKUP(T377,'Liste Gründe'!A:D,2,FALSE)</f>
        <v>Schimmel</v>
      </c>
      <c r="G377" s="103" t="str">
        <f>IF(ISBLANK(V377),VLOOKUP(Abfalldokumentation!$P377,'Liste Gründe'!A:D,3,FALSE),V377)</f>
        <v>Rest</v>
      </c>
      <c r="H377" s="103" t="str">
        <f>IF(ISBLANK(Abfalldokumentation!$W377),"-",Abfalldokumentation!$W377)</f>
        <v>wurde nicht eingesetzt</v>
      </c>
      <c r="I377" s="114">
        <f t="shared" si="36"/>
        <v>37</v>
      </c>
      <c r="J377" s="103" t="str">
        <f t="shared" si="37"/>
        <v>Produkte</v>
      </c>
      <c r="K377" s="103" t="str">
        <f t="shared" si="38"/>
        <v>BUs</v>
      </c>
      <c r="L377" s="103" t="str">
        <f t="shared" si="39"/>
        <v>Symptome</v>
      </c>
      <c r="M377" s="114" t="str">
        <f>IFERROR(VLOOKUP(Abfalldokumentation!$O377,Kennzahlen!S:U,3,FALSE)*Abfalldokumentation!$B377,"0")</f>
        <v>0</v>
      </c>
      <c r="N377" s="103" t="str">
        <f>IF(ISBLANK(Q377),VLOOKUP(Abfalldokumentation!$O377,'Linien - BU'!R:S,2,FALSE),Q377)</f>
        <v>L36</v>
      </c>
      <c r="O377" s="67">
        <f t="shared" si="40"/>
        <v>23000532</v>
      </c>
      <c r="P377" s="67">
        <f t="shared" si="41"/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AA377" s="2"/>
      <c r="AB377" s="2"/>
      <c r="AC377" s="2"/>
    </row>
    <row r="378" spans="1:29" ht="30" customHeight="1" x14ac:dyDescent="0.25">
      <c r="A378" s="104" t="str">
        <f>VLOOKUP(N378,'Linien - BU'!A:B,2,FALSE)</f>
        <v>BU1</v>
      </c>
      <c r="B378" s="115">
        <f t="shared" si="35"/>
        <v>72</v>
      </c>
      <c r="C378" s="96">
        <f>Abfalldokumentation!$U378</f>
        <v>44452</v>
      </c>
      <c r="D378" s="90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105" t="str">
        <f>IFERROR(VLOOKUP(Abfalldokumentation!$O378,Artikel!A:C,3,FALSE),Abfalldokumentation!$O378)</f>
        <v>PFEF-RING WOLFEN LOCH-1</v>
      </c>
      <c r="F378" s="105" t="str">
        <f>VLOOKUP(T378,'Liste Gründe'!A:D,2,FALSE)</f>
        <v>Rest</v>
      </c>
      <c r="G378" s="105" t="str">
        <f>IF(ISBLANK(V378),VLOOKUP(Abfalldokumentation!$P378,'Liste Gründe'!A:D,3,FALSE),V378)</f>
        <v>Fremdkörper</v>
      </c>
      <c r="H378" s="105" t="str">
        <f>IF(ISBLANK(Abfalldokumentation!$W378),"-",Abfalldokumentation!$W378)</f>
        <v>Metall</v>
      </c>
      <c r="I378" s="115">
        <f t="shared" si="36"/>
        <v>37</v>
      </c>
      <c r="J378" s="105" t="str">
        <f t="shared" si="37"/>
        <v>Produkte</v>
      </c>
      <c r="K378" s="105" t="str">
        <f t="shared" si="38"/>
        <v>BUs</v>
      </c>
      <c r="L378" s="105" t="str">
        <f t="shared" si="39"/>
        <v>Symptome</v>
      </c>
      <c r="M378" s="115">
        <f>IFERROR(VLOOKUP(Abfalldokumentation!$O378,Kennzahlen!S:U,3,FALSE)*Abfalldokumentation!$B378,"0")</f>
        <v>207.60480000000001</v>
      </c>
      <c r="N378" s="105" t="str">
        <f>IF(ISBLANK(Q378),VLOOKUP(Abfalldokumentation!$O378,'Linien - BU'!R:S,2,FALSE),Q378)</f>
        <v>Schmelze</v>
      </c>
      <c r="O378" s="67">
        <f t="shared" si="40"/>
        <v>23500290</v>
      </c>
      <c r="P378" s="67">
        <f t="shared" si="41"/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AA378" s="2"/>
      <c r="AB378" s="2"/>
      <c r="AC378" s="2"/>
    </row>
    <row r="379" spans="1:29" ht="30" customHeight="1" x14ac:dyDescent="0.25">
      <c r="A379" s="102" t="str">
        <f>VLOOKUP(N379,'Linien - BU'!A:B,2,FALSE)</f>
        <v>Verkauf</v>
      </c>
      <c r="B379" s="114">
        <f t="shared" si="35"/>
        <v>377</v>
      </c>
      <c r="C379" s="95">
        <f>Abfalldokumentation!$U379</f>
        <v>44452</v>
      </c>
      <c r="D379" s="90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103" t="str">
        <f>IFERROR(VLOOKUP(Abfalldokumentation!$O379,Artikel!A:C,3,FALSE),Abfalldokumentation!$O379)</f>
        <v>VOS Räucher Chili Vorsc</v>
      </c>
      <c r="F379" s="103" t="str">
        <f>VLOOKUP(T379,'Liste Gründe'!A:D,2,FALSE)</f>
        <v>Schimmel</v>
      </c>
      <c r="G379" s="103" t="str">
        <f>IF(ISBLANK(V379),VLOOKUP(Abfalldokumentation!$P379,'Liste Gründe'!A:D,3,FALSE),V379)</f>
        <v>keinen Abnehmer/kein Schälpersonal</v>
      </c>
      <c r="H379" s="103" t="str">
        <f>IF(ISBLANK(Abfalldokumentation!$W379),"-",Abfalldokumentation!$W379)</f>
        <v>keinen Abnehmer/Schälen</v>
      </c>
      <c r="I379" s="114">
        <f t="shared" si="36"/>
        <v>37</v>
      </c>
      <c r="J379" s="103" t="str">
        <f t="shared" si="37"/>
        <v>Produkte</v>
      </c>
      <c r="K379" s="103" t="str">
        <f t="shared" si="38"/>
        <v>BUs</v>
      </c>
      <c r="L379" s="103" t="str">
        <f t="shared" si="39"/>
        <v>Symptome</v>
      </c>
      <c r="M379" s="114">
        <f>IFERROR(VLOOKUP(Abfalldokumentation!$O379,Kennzahlen!S:U,3,FALSE)*Abfalldokumentation!$B379,"0")</f>
        <v>188.5</v>
      </c>
      <c r="N379" s="103" t="str">
        <f>IF(ISBLANK(Q379),VLOOKUP(Abfalldokumentation!$O379,'Linien - BU'!R:S,2,FALSE),Q379)</f>
        <v>Verkauf</v>
      </c>
      <c r="O379" s="67">
        <f t="shared" si="40"/>
        <v>29500527</v>
      </c>
      <c r="P379" s="6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AA379" s="2"/>
      <c r="AB379" s="2"/>
      <c r="AC379" s="2"/>
    </row>
    <row r="380" spans="1:29" ht="30" customHeight="1" x14ac:dyDescent="0.25">
      <c r="A380" s="104" t="str">
        <f>VLOOKUP(N380,'Linien - BU'!A:B,2,FALSE)</f>
        <v>Verkauf</v>
      </c>
      <c r="B380" s="115">
        <f t="shared" si="35"/>
        <v>389.8</v>
      </c>
      <c r="C380" s="96">
        <f>Abfalldokumentation!$U380</f>
        <v>44452</v>
      </c>
      <c r="D380" s="90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105" t="str">
        <f>IFERROR(VLOOKUP(Abfalldokumentation!$O380,Artikel!A:C,3,FALSE),Abfalldokumentation!$O380)</f>
        <v>VOS Räucher Schinken Vo</v>
      </c>
      <c r="F380" s="105" t="str">
        <f>VLOOKUP(T380,'Liste Gründe'!A:D,2,FALSE)</f>
        <v>Schimmel</v>
      </c>
      <c r="G380" s="105" t="str">
        <f>IF(ISBLANK(V380),VLOOKUP(Abfalldokumentation!$P380,'Liste Gründe'!A:D,3,FALSE),V380)</f>
        <v>keinen Abnehmer/kein Schälpersonal</v>
      </c>
      <c r="H380" s="105" t="str">
        <f>IF(ISBLANK(Abfalldokumentation!$W380),"-",Abfalldokumentation!$W380)</f>
        <v>keinen Abnehmer/Schälen</v>
      </c>
      <c r="I380" s="115">
        <f t="shared" si="36"/>
        <v>37</v>
      </c>
      <c r="J380" s="105" t="str">
        <f t="shared" si="37"/>
        <v>Produkte</v>
      </c>
      <c r="K380" s="105" t="str">
        <f t="shared" si="38"/>
        <v>BUs</v>
      </c>
      <c r="L380" s="105" t="str">
        <f t="shared" si="39"/>
        <v>Symptome</v>
      </c>
      <c r="M380" s="115">
        <f>IFERROR(VLOOKUP(Abfalldokumentation!$O380,Kennzahlen!S:U,3,FALSE)*Abfalldokumentation!$B380,"0")</f>
        <v>194.9</v>
      </c>
      <c r="N380" s="105" t="str">
        <f>IF(ISBLANK(Q380),VLOOKUP(Abfalldokumentation!$O380,'Linien - BU'!R:S,2,FALSE),Q380)</f>
        <v>Verkauf</v>
      </c>
      <c r="O380" s="67">
        <f t="shared" si="40"/>
        <v>29500528</v>
      </c>
      <c r="P380" s="6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AA380" s="2"/>
      <c r="AB380" s="2"/>
      <c r="AC380" s="2"/>
    </row>
    <row r="381" spans="1:29" ht="30" customHeight="1" x14ac:dyDescent="0.25">
      <c r="A381" s="102" t="str">
        <f>VLOOKUP(N381,'Linien - BU'!A:B,2,FALSE)</f>
        <v>BU3</v>
      </c>
      <c r="B381" s="114">
        <f t="shared" si="35"/>
        <v>27.2</v>
      </c>
      <c r="C381" s="95">
        <f>Abfalldokumentation!$U381</f>
        <v>44452</v>
      </c>
      <c r="D381" s="90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103" t="str">
        <f>IFERROR(VLOOKUP(Abfalldokumentation!$O381,Artikel!A:C,3,FALSE),Abfalldokumentation!$O381)</f>
        <v>VOS GRW Natur 45% OGT</v>
      </c>
      <c r="F381" s="103" t="str">
        <f>VLOOKUP(T381,'Liste Gründe'!A:D,2,FALSE)</f>
        <v>Rest</v>
      </c>
      <c r="G381" s="103" t="str">
        <f>IF(ISBLANK(V381),VLOOKUP(Abfalldokumentation!$P381,'Liste Gründe'!A:D,3,FALSE),V381)</f>
        <v>MHD abgelaufen</v>
      </c>
      <c r="H381" s="103" t="str">
        <f>IF(ISBLANK(Abfalldokumentation!$W381),"-",Abfalldokumentation!$W381)</f>
        <v>Retoure</v>
      </c>
      <c r="I381" s="114">
        <f t="shared" si="36"/>
        <v>37</v>
      </c>
      <c r="J381" s="103" t="str">
        <f t="shared" si="37"/>
        <v>Produkte</v>
      </c>
      <c r="K381" s="103" t="str">
        <f t="shared" si="38"/>
        <v>BUs</v>
      </c>
      <c r="L381" s="103" t="str">
        <f t="shared" si="39"/>
        <v>Symptome</v>
      </c>
      <c r="M381" s="114">
        <f>IFERROR(VLOOKUP(Abfalldokumentation!$O381,Kennzahlen!S:U,3,FALSE)*Abfalldokumentation!$B381,"0")</f>
        <v>13.6</v>
      </c>
      <c r="N381" s="103" t="str">
        <f>IF(ISBLANK(Q381),VLOOKUP(Abfalldokumentation!$O381,'Linien - BU'!R:S,2,FALSE),Q381)</f>
        <v>L34</v>
      </c>
      <c r="O381" s="67">
        <f t="shared" si="40"/>
        <v>29500622</v>
      </c>
      <c r="P381" s="67">
        <f t="shared" si="41"/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AA381" s="2"/>
      <c r="AB381" s="2"/>
      <c r="AC381" s="2"/>
    </row>
    <row r="382" spans="1:29" ht="30" customHeight="1" x14ac:dyDescent="0.25">
      <c r="A382" s="104" t="str">
        <f>VLOOKUP(N382,'Linien - BU'!A:B,2,FALSE)</f>
        <v>BU1</v>
      </c>
      <c r="B382" s="115">
        <f t="shared" si="35"/>
        <v>11</v>
      </c>
      <c r="C382" s="96">
        <f>Abfalldokumentation!$U382</f>
        <v>44452</v>
      </c>
      <c r="D382" s="90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105" t="str">
        <f>IFERROR(VLOOKUP(Abfalldokumentation!$O382,Artikel!A:C,3,FALSE),Abfalldokumentation!$O382)</f>
        <v>VOS-ABS ENTSORGUNG</v>
      </c>
      <c r="F382" s="105" t="str">
        <f>VLOOKUP(T382,'Liste Gründe'!A:D,2,FALSE)</f>
        <v>Rest</v>
      </c>
      <c r="G382" s="105" t="str">
        <f>IF(ISBLANK(V382),VLOOKUP(Abfalldokumentation!$P382,'Liste Gründe'!A:D,3,FALSE),V382)</f>
        <v>geschälte Rinde</v>
      </c>
      <c r="H382" s="105" t="str">
        <f>IF(ISBLANK(Abfalldokumentation!$W382),"-",Abfalldokumentation!$W382)</f>
        <v>keine Verwendung möglich</v>
      </c>
      <c r="I382" s="115">
        <f t="shared" si="36"/>
        <v>37</v>
      </c>
      <c r="J382" s="105" t="str">
        <f t="shared" si="37"/>
        <v>Produkte</v>
      </c>
      <c r="K382" s="105" t="str">
        <f t="shared" si="38"/>
        <v>BUs</v>
      </c>
      <c r="L382" s="105" t="str">
        <f t="shared" si="39"/>
        <v>Symptome</v>
      </c>
      <c r="M382" s="115">
        <f>IFERROR(VLOOKUP(Abfalldokumentation!$O382,Kennzahlen!S:U,3,FALSE)*Abfalldokumentation!$B382,"0")</f>
        <v>0.11</v>
      </c>
      <c r="N382" s="105" t="str">
        <f>IF(ISBLANK(Q382),VLOOKUP(Abfalldokumentation!$O382,'Linien - BU'!R:S,2,FALSE),Q382)</f>
        <v>RWV</v>
      </c>
      <c r="O382" s="67">
        <f t="shared" si="40"/>
        <v>29500917</v>
      </c>
      <c r="P382" s="67">
        <f t="shared" si="41"/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AA382" s="2"/>
      <c r="AB382" s="2"/>
      <c r="AC382" s="2"/>
    </row>
    <row r="383" spans="1:29" ht="30" customHeight="1" x14ac:dyDescent="0.25">
      <c r="A383" s="102" t="str">
        <f>VLOOKUP(N383,'Linien - BU'!A:B,2,FALSE)</f>
        <v>BU1</v>
      </c>
      <c r="B383" s="114">
        <f t="shared" si="35"/>
        <v>42</v>
      </c>
      <c r="C383" s="95">
        <f>Abfalldokumentation!$U383</f>
        <v>44452</v>
      </c>
      <c r="D383" s="90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103" t="str">
        <f>IFERROR(VLOOKUP(Abfalldokumentation!$O383,Artikel!A:C,3,FALSE),Abfalldokumentation!$O383)</f>
        <v>VOS-ABS ENTSORGUNG</v>
      </c>
      <c r="F383" s="103" t="str">
        <f>VLOOKUP(T383,'Liste Gründe'!A:D,2,FALSE)</f>
        <v>Rest</v>
      </c>
      <c r="G383" s="103" t="str">
        <f>IF(ISBLANK(V383),VLOOKUP(Abfalldokumentation!$P383,'Liste Gründe'!A:D,3,FALSE),V383)</f>
        <v>geschälte Rinde</v>
      </c>
      <c r="H383" s="103" t="str">
        <f>IF(ISBLANK(Abfalldokumentation!$W383),"-",Abfalldokumentation!$W383)</f>
        <v>keine Verwendung möglich</v>
      </c>
      <c r="I383" s="114">
        <f t="shared" si="36"/>
        <v>37</v>
      </c>
      <c r="J383" s="103" t="str">
        <f t="shared" si="37"/>
        <v>Produkte</v>
      </c>
      <c r="K383" s="103" t="str">
        <f t="shared" si="38"/>
        <v>BUs</v>
      </c>
      <c r="L383" s="103" t="str">
        <f t="shared" si="39"/>
        <v>Symptome</v>
      </c>
      <c r="M383" s="114">
        <f>IFERROR(VLOOKUP(Abfalldokumentation!$O383,Kennzahlen!S:U,3,FALSE)*Abfalldokumentation!$B383,"0")</f>
        <v>0.42</v>
      </c>
      <c r="N383" s="103" t="str">
        <f>IF(ISBLANK(Q383),VLOOKUP(Abfalldokumentation!$O383,'Linien - BU'!R:S,2,FALSE),Q383)</f>
        <v>RWV</v>
      </c>
      <c r="O383" s="67">
        <f t="shared" si="40"/>
        <v>29500917</v>
      </c>
      <c r="P383" s="67">
        <f t="shared" si="41"/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AA383" s="2"/>
      <c r="AB383" s="2"/>
      <c r="AC383" s="2"/>
    </row>
    <row r="384" spans="1:29" ht="30" customHeight="1" x14ac:dyDescent="0.25">
      <c r="A384" s="104" t="str">
        <f>VLOOKUP(N384,'Linien - BU'!A:B,2,FALSE)</f>
        <v>BU1</v>
      </c>
      <c r="B384" s="115">
        <f t="shared" si="35"/>
        <v>45</v>
      </c>
      <c r="C384" s="96">
        <f>Abfalldokumentation!$U384</f>
        <v>44452</v>
      </c>
      <c r="D384" s="90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105" t="str">
        <f>IFERROR(VLOOKUP(Abfalldokumentation!$O384,Artikel!A:C,3,FALSE),Abfalldokumentation!$O384)</f>
        <v>VOS-ABS ENTSORGUNG</v>
      </c>
      <c r="F384" s="105" t="str">
        <f>VLOOKUP(T384,'Liste Gründe'!A:D,2,FALSE)</f>
        <v>Rest</v>
      </c>
      <c r="G384" s="105" t="str">
        <f>IF(ISBLANK(V384),VLOOKUP(Abfalldokumentation!$P384,'Liste Gründe'!A:D,3,FALSE),V384)</f>
        <v>geschälte Rinde</v>
      </c>
      <c r="H384" s="105" t="str">
        <f>IF(ISBLANK(Abfalldokumentation!$W384),"-",Abfalldokumentation!$W384)</f>
        <v>keine Verwendung möglich</v>
      </c>
      <c r="I384" s="115">
        <f t="shared" si="36"/>
        <v>37</v>
      </c>
      <c r="J384" s="105" t="str">
        <f t="shared" si="37"/>
        <v>Produkte</v>
      </c>
      <c r="K384" s="105" t="str">
        <f t="shared" si="38"/>
        <v>BUs</v>
      </c>
      <c r="L384" s="105" t="str">
        <f t="shared" si="39"/>
        <v>Symptome</v>
      </c>
      <c r="M384" s="115">
        <f>IFERROR(VLOOKUP(Abfalldokumentation!$O384,Kennzahlen!S:U,3,FALSE)*Abfalldokumentation!$B384,"0")</f>
        <v>0.45</v>
      </c>
      <c r="N384" s="105" t="str">
        <f>IF(ISBLANK(Q384),VLOOKUP(Abfalldokumentation!$O384,'Linien - BU'!R:S,2,FALSE),Q384)</f>
        <v>RWV</v>
      </c>
      <c r="O384" s="67">
        <f t="shared" si="40"/>
        <v>29500917</v>
      </c>
      <c r="P384" s="67">
        <f t="shared" si="41"/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AA384" s="2"/>
      <c r="AB384" s="2"/>
      <c r="AC384" s="2"/>
    </row>
    <row r="385" spans="1:29" ht="30" customHeight="1" x14ac:dyDescent="0.25">
      <c r="A385" s="102" t="str">
        <f>VLOOKUP(N385,'Linien - BU'!A:B,2,FALSE)</f>
        <v>BU1</v>
      </c>
      <c r="B385" s="114">
        <f t="shared" si="35"/>
        <v>16</v>
      </c>
      <c r="C385" s="95">
        <f>Abfalldokumentation!$U385</f>
        <v>44452</v>
      </c>
      <c r="D385" s="90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103" t="str">
        <f>IFERROR(VLOOKUP(Abfalldokumentation!$O385,Artikel!A:C,3,FALSE),Abfalldokumentation!$O385)</f>
        <v>VOS URW-VS-SPICKER-NATU</v>
      </c>
      <c r="F385" s="103" t="str">
        <f>VLOOKUP(T385,'Liste Gründe'!A:D,2,FALSE)</f>
        <v>Schimmel</v>
      </c>
      <c r="G385" s="103" t="str">
        <f>IF(ISBLANK(V385),VLOOKUP(Abfalldokumentation!$P385,'Liste Gründe'!A:D,3,FALSE),V385)</f>
        <v>keine Verarbeitung</v>
      </c>
      <c r="H385" s="103" t="str">
        <f>IF(ISBLANK(Abfalldokumentation!$W385),"-",Abfalldokumentation!$W385)</f>
        <v>Aufgrund Konsistenz nicht genommen. Zu wenig VOS verarbeitet. Vom Warmen ins Kalte -&gt; Schimmel</v>
      </c>
      <c r="I385" s="114">
        <f t="shared" si="36"/>
        <v>37</v>
      </c>
      <c r="J385" s="103" t="str">
        <f t="shared" si="37"/>
        <v>Produkte</v>
      </c>
      <c r="K385" s="103" t="str">
        <f t="shared" si="38"/>
        <v>BUs</v>
      </c>
      <c r="L385" s="103" t="str">
        <f t="shared" si="39"/>
        <v>Symptome</v>
      </c>
      <c r="M385" s="114">
        <f>IFERROR(VLOOKUP(Abfalldokumentation!$O385,Kennzahlen!S:U,3,FALSE)*Abfalldokumentation!$B385,"0")</f>
        <v>8</v>
      </c>
      <c r="N385" s="103" t="str">
        <f>IF(ISBLANK(Q385),VLOOKUP(Abfalldokumentation!$O385,'Linien - BU'!R:S,2,FALSE),Q385)</f>
        <v>Schmelze</v>
      </c>
      <c r="O385" s="67">
        <f t="shared" si="40"/>
        <v>29500948</v>
      </c>
      <c r="P385" s="67">
        <f t="shared" si="41"/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AA385" s="2"/>
      <c r="AB385" s="2"/>
      <c r="AC385" s="2"/>
    </row>
    <row r="386" spans="1:29" ht="30" customHeight="1" x14ac:dyDescent="0.25">
      <c r="A386" s="104" t="str">
        <f>VLOOKUP(N386,'Linien - BU'!A:B,2,FALSE)</f>
        <v>BU1</v>
      </c>
      <c r="B386" s="115">
        <f t="shared" ref="B386:B449" si="42">S386</f>
        <v>47</v>
      </c>
      <c r="C386" s="96">
        <f>Abfalldokumentation!$U386</f>
        <v>44452</v>
      </c>
      <c r="D386" s="90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105" t="str">
        <f>IFERROR(VLOOKUP(Abfalldokumentation!$O386,Artikel!A:C,3,FALSE),Abfalldokumentation!$O386)</f>
        <v>VOS URW-VS-SCHI</v>
      </c>
      <c r="F386" s="105" t="str">
        <f>VLOOKUP(T386,'Liste Gründe'!A:D,2,FALSE)</f>
        <v>Schimmel</v>
      </c>
      <c r="G386" s="105" t="str">
        <f>IF(ISBLANK(V386),VLOOKUP(Abfalldokumentation!$P386,'Liste Gründe'!A:D,3,FALSE),V386)</f>
        <v>keine Verarbeitung</v>
      </c>
      <c r="H386" s="105" t="str">
        <f>IF(ISBLANK(Abfalldokumentation!$W386),"-",Abfalldokumentation!$W386)</f>
        <v>Aufgrund Konsistenz nicht genommen. Zu wenig VOS verarbeitet. Vom Warmen ins Kalte -&gt; Schimmel</v>
      </c>
      <c r="I386" s="115">
        <f t="shared" ref="I386:I449" si="43">_xlfn.ISOWEEKNUM(C386)</f>
        <v>37</v>
      </c>
      <c r="J386" s="105" t="str">
        <f t="shared" ref="J386:J449" si="44">"Produkte"</f>
        <v>Produkte</v>
      </c>
      <c r="K386" s="105" t="str">
        <f t="shared" ref="K386:K449" si="45">"BUs"</f>
        <v>BUs</v>
      </c>
      <c r="L386" s="105" t="str">
        <f t="shared" ref="L386:L449" si="46">"Symptome"</f>
        <v>Symptome</v>
      </c>
      <c r="M386" s="115">
        <f>IFERROR(VLOOKUP(Abfalldokumentation!$O386,Kennzahlen!S:U,3,FALSE)*Abfalldokumentation!$B386,"0")</f>
        <v>23.5</v>
      </c>
      <c r="N386" s="105" t="str">
        <f>IF(ISBLANK(Q386),VLOOKUP(Abfalldokumentation!$O386,'Linien - BU'!R:S,2,FALSE),Q386)</f>
        <v>Schmelze</v>
      </c>
      <c r="O386" s="67">
        <f t="shared" ref="O386:O449" si="47">R386</f>
        <v>29500949</v>
      </c>
      <c r="P386" s="67">
        <f t="shared" ref="P386:P449" si="48"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AA386" s="2"/>
      <c r="AB386" s="2"/>
      <c r="AC386" s="2"/>
    </row>
    <row r="387" spans="1:29" ht="30" customHeight="1" x14ac:dyDescent="0.25">
      <c r="A387" s="102" t="str">
        <f>VLOOKUP(N387,'Linien - BU'!A:B,2,FALSE)</f>
        <v>BU3</v>
      </c>
      <c r="B387" s="114">
        <f t="shared" si="42"/>
        <v>148</v>
      </c>
      <c r="C387" s="95">
        <f>Abfalldokumentation!$U387</f>
        <v>44452</v>
      </c>
      <c r="D387" s="90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103" t="str">
        <f>IFERROR(VLOOKUP(Abfalldokumentation!$O387,Artikel!A:C,3,FALSE),Abfalldokumentation!$O387)</f>
        <v>ABS CHED-PF-KRÄUK gemis</v>
      </c>
      <c r="F387" s="103" t="str">
        <f>VLOOKUP(T387,'Liste Gründe'!A:D,2,FALSE)</f>
        <v>Linienbezogen</v>
      </c>
      <c r="G387" s="103" t="str">
        <f>IF(ISBLANK(V387),VLOOKUP(Abfalldokumentation!$P387,'Liste Gründe'!A:D,3,FALSE),V387)</f>
        <v>gemischtes Produkt</v>
      </c>
      <c r="H387" s="103" t="str">
        <f>IF(ISBLANK(Abfalldokumentation!$W387),"-",Abfalldokumentation!$W387)</f>
        <v>-</v>
      </c>
      <c r="I387" s="114">
        <f t="shared" si="43"/>
        <v>37</v>
      </c>
      <c r="J387" s="103" t="str">
        <f t="shared" si="44"/>
        <v>Produkte</v>
      </c>
      <c r="K387" s="103" t="str">
        <f t="shared" si="45"/>
        <v>BUs</v>
      </c>
      <c r="L387" s="103" t="str">
        <f t="shared" si="46"/>
        <v>Symptome</v>
      </c>
      <c r="M387" s="114">
        <f>IFERROR(VLOOKUP(Abfalldokumentation!$O387,Kennzahlen!S:U,3,FALSE)*Abfalldokumentation!$B387,"0")</f>
        <v>148</v>
      </c>
      <c r="N387" s="103" t="str">
        <f>IF(ISBLANK(Q387),VLOOKUP(Abfalldokumentation!$O387,'Linien - BU'!R:S,2,FALSE),Q387)</f>
        <v>L33</v>
      </c>
      <c r="O387" s="67">
        <f t="shared" si="47"/>
        <v>29501003</v>
      </c>
      <c r="P387" s="67">
        <f t="shared" si="48"/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AA387" s="2"/>
      <c r="AB387" s="2"/>
      <c r="AC387" s="2"/>
    </row>
    <row r="388" spans="1:29" ht="30" customHeight="1" x14ac:dyDescent="0.25">
      <c r="A388" s="104" t="str">
        <f>VLOOKUP(N388,'Linien - BU'!A:B,2,FALSE)</f>
        <v>Verkauf</v>
      </c>
      <c r="B388" s="115">
        <f t="shared" si="42"/>
        <v>276</v>
      </c>
      <c r="C388" s="96">
        <f>Abfalldokumentation!$U388</f>
        <v>44452</v>
      </c>
      <c r="D388" s="90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105" t="str">
        <f>IFERROR(VLOOKUP(Abfalldokumentation!$O388,Artikel!A:C,3,FALSE),Abfalldokumentation!$O388)</f>
        <v>VOS RW NATUR AMM CO REZ</v>
      </c>
      <c r="F388" s="105" t="str">
        <f>VLOOKUP(T388,'Liste Gründe'!A:D,2,FALSE)</f>
        <v>Schimmel</v>
      </c>
      <c r="G388" s="105" t="str">
        <f>IF(ISBLANK(V388),VLOOKUP(Abfalldokumentation!$P388,'Liste Gründe'!A:D,3,FALSE),V388)</f>
        <v>keinen Abnehmer/kein Schälpersonal</v>
      </c>
      <c r="H388" s="105" t="str">
        <f>IF(ISBLANK(Abfalldokumentation!$W388),"-",Abfalldokumentation!$W388)</f>
        <v>keinen Abnehmer/Schälen</v>
      </c>
      <c r="I388" s="115">
        <f t="shared" si="43"/>
        <v>37</v>
      </c>
      <c r="J388" s="105" t="str">
        <f t="shared" si="44"/>
        <v>Produkte</v>
      </c>
      <c r="K388" s="105" t="str">
        <f t="shared" si="45"/>
        <v>BUs</v>
      </c>
      <c r="L388" s="105" t="str">
        <f t="shared" si="46"/>
        <v>Symptome</v>
      </c>
      <c r="M388" s="115">
        <f>IFERROR(VLOOKUP(Abfalldokumentation!$O388,Kennzahlen!S:U,3,FALSE)*Abfalldokumentation!$B388,"0")</f>
        <v>138</v>
      </c>
      <c r="N388" s="105" t="str">
        <f>IF(ISBLANK(Q388),VLOOKUP(Abfalldokumentation!$O388,'Linien - BU'!R:S,2,FALSE),Q388)</f>
        <v>Verkauf</v>
      </c>
      <c r="O388" s="67">
        <f t="shared" si="47"/>
        <v>29501022</v>
      </c>
      <c r="P388" s="6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AA388" s="2"/>
      <c r="AB388" s="2"/>
      <c r="AC388" s="2"/>
    </row>
    <row r="389" spans="1:29" ht="30" customHeight="1" x14ac:dyDescent="0.25">
      <c r="A389" s="102" t="str">
        <f>VLOOKUP(N389,'Linien - BU'!A:B,2,FALSE)</f>
        <v>BU3</v>
      </c>
      <c r="B389" s="114">
        <f t="shared" si="42"/>
        <v>36</v>
      </c>
      <c r="C389" s="95">
        <f>Abfalldokumentation!$U389</f>
        <v>44452</v>
      </c>
      <c r="D389" s="90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103" t="str">
        <f>IFERROR(VLOOKUP(Abfalldokumentation!$O389,Artikel!A:C,3,FALSE),Abfalldokumentation!$O389)</f>
        <v>ABS CHED-ROT MIT ß-CARO</v>
      </c>
      <c r="F389" s="103" t="str">
        <f>VLOOKUP(T389,'Liste Gründe'!A:D,2,FALSE)</f>
        <v>Rest</v>
      </c>
      <c r="G389" s="103" t="str">
        <f>IF(ISBLANK(V389),VLOOKUP(Abfalldokumentation!$P389,'Liste Gründe'!A:D,3,FALSE),V389)</f>
        <v>Fremdkörper</v>
      </c>
      <c r="H389" s="103" t="str">
        <f>IF(ISBLANK(Abfalldokumentation!$W389),"-",Abfalldokumentation!$W389)</f>
        <v>Schmutz</v>
      </c>
      <c r="I389" s="114">
        <f t="shared" si="43"/>
        <v>37</v>
      </c>
      <c r="J389" s="103" t="str">
        <f t="shared" si="44"/>
        <v>Produkte</v>
      </c>
      <c r="K389" s="103" t="str">
        <f t="shared" si="45"/>
        <v>BUs</v>
      </c>
      <c r="L389" s="103" t="str">
        <f t="shared" si="46"/>
        <v>Symptome</v>
      </c>
      <c r="M389" s="114">
        <f>IFERROR(VLOOKUP(Abfalldokumentation!$O389,Kennzahlen!S:U,3,FALSE)*Abfalldokumentation!$B389,"0")</f>
        <v>36</v>
      </c>
      <c r="N389" s="103" t="str">
        <f>IF(ISBLANK(Q389),VLOOKUP(Abfalldokumentation!$O389,'Linien - BU'!R:S,2,FALSE),Q389)</f>
        <v>L33</v>
      </c>
      <c r="O389" s="67">
        <f t="shared" si="47"/>
        <v>29501032</v>
      </c>
      <c r="P389" s="67">
        <f t="shared" si="48"/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AA389" s="2"/>
      <c r="AB389" s="2"/>
      <c r="AC389" s="2"/>
    </row>
    <row r="390" spans="1:29" ht="30" customHeight="1" x14ac:dyDescent="0.25">
      <c r="A390" s="104" t="str">
        <f>VLOOKUP(N390,'Linien - BU'!A:B,2,FALSE)</f>
        <v>BU3</v>
      </c>
      <c r="B390" s="115">
        <f t="shared" si="42"/>
        <v>30</v>
      </c>
      <c r="C390" s="96">
        <f>Abfalldokumentation!$U390</f>
        <v>44452</v>
      </c>
      <c r="D390" s="90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105" t="str">
        <f>IFERROR(VLOOKUP(Abfalldokumentation!$O390,Artikel!A:C,3,FALSE),Abfalldokumentation!$O390)</f>
        <v>ABS CHED-ROT MIT ß-CARO</v>
      </c>
      <c r="F390" s="105" t="str">
        <f>VLOOKUP(T390,'Liste Gründe'!A:D,2,FALSE)</f>
        <v>Rest</v>
      </c>
      <c r="G390" s="105" t="str">
        <f>IF(ISBLANK(V390),VLOOKUP(Abfalldokumentation!$P390,'Liste Gründe'!A:D,3,FALSE),V390)</f>
        <v>Fremdkörper</v>
      </c>
      <c r="H390" s="105" t="str">
        <f>IF(ISBLANK(Abfalldokumentation!$W390),"-",Abfalldokumentation!$W390)</f>
        <v>Schmutz</v>
      </c>
      <c r="I390" s="115">
        <f t="shared" si="43"/>
        <v>37</v>
      </c>
      <c r="J390" s="105" t="str">
        <f t="shared" si="44"/>
        <v>Produkte</v>
      </c>
      <c r="K390" s="105" t="str">
        <f t="shared" si="45"/>
        <v>BUs</v>
      </c>
      <c r="L390" s="105" t="str">
        <f t="shared" si="46"/>
        <v>Symptome</v>
      </c>
      <c r="M390" s="115">
        <f>IFERROR(VLOOKUP(Abfalldokumentation!$O390,Kennzahlen!S:U,3,FALSE)*Abfalldokumentation!$B390,"0")</f>
        <v>30</v>
      </c>
      <c r="N390" s="105" t="str">
        <f>IF(ISBLANK(Q390),VLOOKUP(Abfalldokumentation!$O390,'Linien - BU'!R:S,2,FALSE),Q390)</f>
        <v>L33</v>
      </c>
      <c r="O390" s="67">
        <f t="shared" si="47"/>
        <v>29501032</v>
      </c>
      <c r="P390" s="67">
        <f t="shared" si="48"/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AA390" s="2"/>
      <c r="AB390" s="2"/>
      <c r="AC390" s="2"/>
    </row>
    <row r="391" spans="1:29" ht="30" customHeight="1" x14ac:dyDescent="0.25">
      <c r="A391" s="102" t="str">
        <f>VLOOKUP(N391,'Linien - BU'!A:B,2,FALSE)</f>
        <v>BU1</v>
      </c>
      <c r="B391" s="114">
        <f t="shared" si="42"/>
        <v>47</v>
      </c>
      <c r="C391" s="95">
        <f>Abfalldokumentation!$U391</f>
        <v>44452</v>
      </c>
      <c r="D391" s="90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103" t="str">
        <f>IFERROR(VLOOKUP(Abfalldokumentation!$O391,Artikel!A:C,3,FALSE),Abfalldokumentation!$O391)</f>
        <v>VOS URW-SPASTUP-3500034</v>
      </c>
      <c r="F391" s="103" t="str">
        <f>VLOOKUP(T391,'Liste Gründe'!A:D,2,FALSE)</f>
        <v>Schimmel</v>
      </c>
      <c r="G391" s="103" t="str">
        <f>IF(ISBLANK(V391),VLOOKUP(Abfalldokumentation!$P391,'Liste Gründe'!A:D,3,FALSE),V391)</f>
        <v>keine Verarbeitung</v>
      </c>
      <c r="H391" s="103" t="str">
        <f>IF(ISBLANK(Abfalldokumentation!$W391),"-",Abfalldokumentation!$W391)</f>
        <v>Aufgrund Konsistenz nicht genommen. Zu wenig VOS verarbeitet. Vom Warmen ins Kalte -&gt; Schimmel</v>
      </c>
      <c r="I391" s="114">
        <f t="shared" si="43"/>
        <v>37</v>
      </c>
      <c r="J391" s="103" t="str">
        <f t="shared" si="44"/>
        <v>Produkte</v>
      </c>
      <c r="K391" s="103" t="str">
        <f t="shared" si="45"/>
        <v>BUs</v>
      </c>
      <c r="L391" s="103" t="str">
        <f t="shared" si="46"/>
        <v>Symptome</v>
      </c>
      <c r="M391" s="114">
        <f>IFERROR(VLOOKUP(Abfalldokumentation!$O391,Kennzahlen!S:U,3,FALSE)*Abfalldokumentation!$B391,"0")</f>
        <v>23.5</v>
      </c>
      <c r="N391" s="103" t="str">
        <f>IF(ISBLANK(Q391),VLOOKUP(Abfalldokumentation!$O391,'Linien - BU'!R:S,2,FALSE),Q391)</f>
        <v>Schmelze</v>
      </c>
      <c r="O391" s="67">
        <f t="shared" si="47"/>
        <v>29501052</v>
      </c>
      <c r="P391" s="67">
        <f t="shared" si="48"/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AA391" s="2"/>
      <c r="AB391" s="2"/>
      <c r="AC391" s="2"/>
    </row>
    <row r="392" spans="1:29" ht="30" customHeight="1" x14ac:dyDescent="0.25">
      <c r="A392" s="104" t="str">
        <f>VLOOKUP(N392,'Linien - BU'!A:B,2,FALSE)</f>
        <v>Verkauf</v>
      </c>
      <c r="B392" s="115">
        <f t="shared" si="42"/>
        <v>268</v>
      </c>
      <c r="C392" s="96">
        <f>Abfalldokumentation!$U392</f>
        <v>44452</v>
      </c>
      <c r="D392" s="90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105" t="str">
        <f>IFERROR(VLOOKUP(Abfalldokumentation!$O392,Artikel!A:C,3,FALSE),Abfalldokumentation!$O392)</f>
        <v>VOS GRW-NATUR ZIPFEL 35</v>
      </c>
      <c r="F392" s="105" t="str">
        <f>VLOOKUP(T392,'Liste Gründe'!A:D,2,FALSE)</f>
        <v>Schimmel</v>
      </c>
      <c r="G392" s="105" t="str">
        <f>IF(ISBLANK(V392),VLOOKUP(Abfalldokumentation!$P392,'Liste Gründe'!A:D,3,FALSE),V392)</f>
        <v>keinen Abnehmer/kein Schälpersonal</v>
      </c>
      <c r="H392" s="105" t="str">
        <f>IF(ISBLANK(Abfalldokumentation!$W392),"-",Abfalldokumentation!$W392)</f>
        <v>keinen Abnehmer/Schälen</v>
      </c>
      <c r="I392" s="115">
        <f t="shared" si="43"/>
        <v>37</v>
      </c>
      <c r="J392" s="105" t="str">
        <f t="shared" si="44"/>
        <v>Produkte</v>
      </c>
      <c r="K392" s="105" t="str">
        <f t="shared" si="45"/>
        <v>BUs</v>
      </c>
      <c r="L392" s="105" t="str">
        <f t="shared" si="46"/>
        <v>Symptome</v>
      </c>
      <c r="M392" s="115">
        <f>IFERROR(VLOOKUP(Abfalldokumentation!$O392,Kennzahlen!S:U,3,FALSE)*Abfalldokumentation!$B392,"0")</f>
        <v>134</v>
      </c>
      <c r="N392" s="105" t="str">
        <f>IF(ISBLANK(Q392),VLOOKUP(Abfalldokumentation!$O392,'Linien - BU'!R:S,2,FALSE),Q392)</f>
        <v>Verkauf</v>
      </c>
      <c r="O392" s="67">
        <f t="shared" si="47"/>
        <v>29501063</v>
      </c>
      <c r="P392" s="6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AA392" s="2"/>
      <c r="AB392" s="2"/>
      <c r="AC392" s="2"/>
    </row>
    <row r="393" spans="1:29" ht="30" customHeight="1" x14ac:dyDescent="0.25">
      <c r="A393" s="102" t="str">
        <f>VLOOKUP(N393,'Linien - BU'!A:B,2,FALSE)</f>
        <v>Verkauf</v>
      </c>
      <c r="B393" s="114">
        <f t="shared" si="42"/>
        <v>422</v>
      </c>
      <c r="C393" s="95">
        <f>Abfalldokumentation!$U393</f>
        <v>44452</v>
      </c>
      <c r="D393" s="90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103" t="str">
        <f>IFERROR(VLOOKUP(Abfalldokumentation!$O393,Artikel!A:C,3,FALSE),Abfalldokumentation!$O393)</f>
        <v>VOS GRW-NATUR ZIPFEL 35</v>
      </c>
      <c r="F393" s="103" t="str">
        <f>VLOOKUP(T393,'Liste Gründe'!A:D,2,FALSE)</f>
        <v>Schimmel</v>
      </c>
      <c r="G393" s="103" t="str">
        <f>IF(ISBLANK(V393),VLOOKUP(Abfalldokumentation!$P393,'Liste Gründe'!A:D,3,FALSE),V393)</f>
        <v>keinen Abnehmer/kein Schälpersonal</v>
      </c>
      <c r="H393" s="103" t="str">
        <f>IF(ISBLANK(Abfalldokumentation!$W393),"-",Abfalldokumentation!$W393)</f>
        <v>keinen Abnehmer/Schälen</v>
      </c>
      <c r="I393" s="114">
        <f t="shared" si="43"/>
        <v>37</v>
      </c>
      <c r="J393" s="103" t="str">
        <f t="shared" si="44"/>
        <v>Produkte</v>
      </c>
      <c r="K393" s="103" t="str">
        <f t="shared" si="45"/>
        <v>BUs</v>
      </c>
      <c r="L393" s="103" t="str">
        <f t="shared" si="46"/>
        <v>Symptome</v>
      </c>
      <c r="M393" s="114">
        <f>IFERROR(VLOOKUP(Abfalldokumentation!$O393,Kennzahlen!S:U,3,FALSE)*Abfalldokumentation!$B393,"0")</f>
        <v>211</v>
      </c>
      <c r="N393" s="103" t="str">
        <f>IF(ISBLANK(Q393),VLOOKUP(Abfalldokumentation!$O393,'Linien - BU'!R:S,2,FALSE),Q393)</f>
        <v>Verkauf</v>
      </c>
      <c r="O393" s="67">
        <f t="shared" si="47"/>
        <v>29501063</v>
      </c>
      <c r="P393" s="6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AA393" s="2"/>
      <c r="AB393" s="2"/>
      <c r="AC393" s="2"/>
    </row>
    <row r="394" spans="1:29" ht="30" customHeight="1" x14ac:dyDescent="0.25">
      <c r="A394" s="104" t="str">
        <f>VLOOKUP(N394,'Linien - BU'!A:B,2,FALSE)</f>
        <v>Verkauf</v>
      </c>
      <c r="B394" s="115">
        <f t="shared" si="42"/>
        <v>459</v>
      </c>
      <c r="C394" s="96">
        <f>Abfalldokumentation!$U394</f>
        <v>44452</v>
      </c>
      <c r="D394" s="90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105" t="str">
        <f>IFERROR(VLOOKUP(Abfalldokumentation!$O394,Artikel!A:C,3,FALSE),Abfalldokumentation!$O394)</f>
        <v>VOS GRW-SCHI-NAT ENDSTÜ</v>
      </c>
      <c r="F394" s="105" t="str">
        <f>VLOOKUP(T394,'Liste Gründe'!A:D,2,FALSE)</f>
        <v>Schimmel</v>
      </c>
      <c r="G394" s="105" t="str">
        <f>IF(ISBLANK(V394),VLOOKUP(Abfalldokumentation!$P394,'Liste Gründe'!A:D,3,FALSE),V394)</f>
        <v>keinen Abnehmer/kein Schälpersonal</v>
      </c>
      <c r="H394" s="105" t="str">
        <f>IF(ISBLANK(Abfalldokumentation!$W394),"-",Abfalldokumentation!$W394)</f>
        <v>keinen Abnehmer/Schälen</v>
      </c>
      <c r="I394" s="115">
        <f t="shared" si="43"/>
        <v>37</v>
      </c>
      <c r="J394" s="105" t="str">
        <f t="shared" si="44"/>
        <v>Produkte</v>
      </c>
      <c r="K394" s="105" t="str">
        <f t="shared" si="45"/>
        <v>BUs</v>
      </c>
      <c r="L394" s="105" t="str">
        <f t="shared" si="46"/>
        <v>Symptome</v>
      </c>
      <c r="M394" s="115">
        <f>IFERROR(VLOOKUP(Abfalldokumentation!$O394,Kennzahlen!S:U,3,FALSE)*Abfalldokumentation!$B394,"0")</f>
        <v>229.5</v>
      </c>
      <c r="N394" s="105" t="str">
        <f>IF(ISBLANK(Q394),VLOOKUP(Abfalldokumentation!$O394,'Linien - BU'!R:S,2,FALSE),Q394)</f>
        <v>Verkauf</v>
      </c>
      <c r="O394" s="67">
        <f t="shared" si="47"/>
        <v>29501070</v>
      </c>
      <c r="P394" s="6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AA394" s="2"/>
      <c r="AB394" s="2"/>
      <c r="AC394" s="2"/>
    </row>
    <row r="395" spans="1:29" ht="30" customHeight="1" x14ac:dyDescent="0.25">
      <c r="A395" s="102" t="str">
        <f>VLOOKUP(N395,'Linien - BU'!A:B,2,FALSE)</f>
        <v>Verkauf</v>
      </c>
      <c r="B395" s="114">
        <f t="shared" si="42"/>
        <v>435</v>
      </c>
      <c r="C395" s="95">
        <f>Abfalldokumentation!$U395</f>
        <v>44452</v>
      </c>
      <c r="D395" s="90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103" t="str">
        <f>IFERROR(VLOOKUP(Abfalldokumentation!$O395,Artikel!A:C,3,FALSE),Abfalldokumentation!$O395)</f>
        <v>VOS RW-NATUR-EXTRA ZIPF</v>
      </c>
      <c r="F395" s="103" t="str">
        <f>VLOOKUP(T395,'Liste Gründe'!A:D,2,FALSE)</f>
        <v>Schimmel</v>
      </c>
      <c r="G395" s="103" t="str">
        <f>IF(ISBLANK(V395),VLOOKUP(Abfalldokumentation!$P395,'Liste Gründe'!A:D,3,FALSE),V395)</f>
        <v>keinen Abnehmer/kein Schälpersonal</v>
      </c>
      <c r="H395" s="103" t="str">
        <f>IF(ISBLANK(Abfalldokumentation!$W395),"-",Abfalldokumentation!$W395)</f>
        <v>keinen Abnehmer/Schälen</v>
      </c>
      <c r="I395" s="114">
        <f t="shared" si="43"/>
        <v>37</v>
      </c>
      <c r="J395" s="103" t="str">
        <f t="shared" si="44"/>
        <v>Produkte</v>
      </c>
      <c r="K395" s="103" t="str">
        <f t="shared" si="45"/>
        <v>BUs</v>
      </c>
      <c r="L395" s="103" t="str">
        <f t="shared" si="46"/>
        <v>Symptome</v>
      </c>
      <c r="M395" s="114">
        <f>IFERROR(VLOOKUP(Abfalldokumentation!$O395,Kennzahlen!S:U,3,FALSE)*Abfalldokumentation!$B395,"0")</f>
        <v>217.5</v>
      </c>
      <c r="N395" s="103" t="str">
        <f>IF(ISBLANK(Q395),VLOOKUP(Abfalldokumentation!$O395,'Linien - BU'!R:S,2,FALSE),Q395)</f>
        <v>Verkauf</v>
      </c>
      <c r="O395" s="67">
        <f t="shared" si="47"/>
        <v>29501082</v>
      </c>
      <c r="P395" s="6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AA395" s="2"/>
      <c r="AB395" s="2"/>
      <c r="AC395" s="2"/>
    </row>
    <row r="396" spans="1:29" ht="30" customHeight="1" x14ac:dyDescent="0.25">
      <c r="A396" s="104" t="str">
        <f>VLOOKUP(N396,'Linien - BU'!A:B,2,FALSE)</f>
        <v>BU1</v>
      </c>
      <c r="B396" s="115">
        <f t="shared" si="42"/>
        <v>22</v>
      </c>
      <c r="C396" s="96">
        <f>Abfalldokumentation!$U396</f>
        <v>44452</v>
      </c>
      <c r="D396" s="90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105" t="str">
        <f>IFERROR(VLOOKUP(Abfalldokumentation!$O396,Artikel!A:C,3,FALSE),Abfalldokumentation!$O396)</f>
        <v>VS GRS Natur OGT</v>
      </c>
      <c r="F396" s="105" t="str">
        <f>VLOOKUP(T396,'Liste Gründe'!A:D,2,FALSE)</f>
        <v>Schimmel</v>
      </c>
      <c r="G396" s="105" t="str">
        <f>IF(ISBLANK(V396),VLOOKUP(Abfalldokumentation!$P396,'Liste Gründe'!A:D,3,FALSE),V396)</f>
        <v>keine Verarbeitung</v>
      </c>
      <c r="H396" s="105" t="str">
        <f>IF(ISBLANK(Abfalldokumentation!$W396),"-",Abfalldokumentation!$W396)</f>
        <v>Aufgrund Konsistenz nicht genommen. Zu wenig VOS verarbeitet. Vom Warmen ins Kalte -&gt; Schimmel</v>
      </c>
      <c r="I396" s="115">
        <f t="shared" si="43"/>
        <v>37</v>
      </c>
      <c r="J396" s="105" t="str">
        <f t="shared" si="44"/>
        <v>Produkte</v>
      </c>
      <c r="K396" s="105" t="str">
        <f t="shared" si="45"/>
        <v>BUs</v>
      </c>
      <c r="L396" s="105" t="str">
        <f t="shared" si="46"/>
        <v>Symptome</v>
      </c>
      <c r="M396" s="115">
        <f>IFERROR(VLOOKUP(Abfalldokumentation!$O396,Kennzahlen!S:U,3,FALSE)*Abfalldokumentation!$B396,"0")</f>
        <v>21.769000000000002</v>
      </c>
      <c r="N396" s="105" t="str">
        <f>IF(ISBLANK(Q396),VLOOKUP(Abfalldokumentation!$O396,'Linien - BU'!R:S,2,FALSE),Q396)</f>
        <v>Schmelze</v>
      </c>
      <c r="O396" s="67">
        <f t="shared" si="47"/>
        <v>29600009</v>
      </c>
      <c r="P396" s="67">
        <f t="shared" si="48"/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AA396" s="2"/>
      <c r="AB396" s="2"/>
      <c r="AC396" s="2"/>
    </row>
    <row r="397" spans="1:29" ht="30" customHeight="1" x14ac:dyDescent="0.25">
      <c r="A397" s="102" t="str">
        <f>VLOOKUP(N397,'Linien - BU'!A:B,2,FALSE)</f>
        <v>BU3</v>
      </c>
      <c r="B397" s="114">
        <f t="shared" si="42"/>
        <v>54</v>
      </c>
      <c r="C397" s="95">
        <f>Abfalldokumentation!$U397</f>
        <v>44452</v>
      </c>
      <c r="D397" s="90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103" t="str">
        <f>IFERROR(VLOOKUP(Abfalldokumentation!$O397,Artikel!A:C,3,FALSE),Abfalldokumentation!$O397)</f>
        <v>VOS VEG-SCH WÜRZIG</v>
      </c>
      <c r="F397" s="103" t="str">
        <f>VLOOKUP(T397,'Liste Gründe'!A:D,2,FALSE)</f>
        <v>keinen Verwendungszweck</v>
      </c>
      <c r="G397" s="103" t="str">
        <f>IF(ISBLANK(V397),VLOOKUP(Abfalldokumentation!$P397,'Liste Gründe'!A:D,3,FALSE),V397)</f>
        <v>VOS &gt; Einsatz</v>
      </c>
      <c r="H397" s="103" t="str">
        <f>IF(ISBLANK(Abfalldokumentation!$W397),"-",Abfalldokumentation!$W397)</f>
        <v>-</v>
      </c>
      <c r="I397" s="114">
        <f t="shared" si="43"/>
        <v>37</v>
      </c>
      <c r="J397" s="103" t="str">
        <f t="shared" si="44"/>
        <v>Produkte</v>
      </c>
      <c r="K397" s="103" t="str">
        <f t="shared" si="45"/>
        <v>BUs</v>
      </c>
      <c r="L397" s="103" t="str">
        <f t="shared" si="46"/>
        <v>Symptome</v>
      </c>
      <c r="M397" s="114">
        <f>IFERROR(VLOOKUP(Abfalldokumentation!$O397,Kennzahlen!S:U,3,FALSE)*Abfalldokumentation!$B397,"0")</f>
        <v>27</v>
      </c>
      <c r="N397" s="103" t="str">
        <f>IF(ISBLANK(Q397),VLOOKUP(Abfalldokumentation!$O397,'Linien - BU'!R:S,2,FALSE),Q397)</f>
        <v>L1</v>
      </c>
      <c r="O397" s="67">
        <f t="shared" si="47"/>
        <v>29900003</v>
      </c>
      <c r="P397" s="67">
        <f t="shared" si="48"/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AA397" s="2"/>
      <c r="AB397" s="2"/>
      <c r="AC397" s="2"/>
    </row>
    <row r="398" spans="1:29" ht="30" customHeight="1" x14ac:dyDescent="0.25">
      <c r="A398" s="104" t="str">
        <f>VLOOKUP(N398,'Linien - BU'!A:B,2,FALSE)</f>
        <v>BU1</v>
      </c>
      <c r="B398" s="115">
        <f t="shared" si="42"/>
        <v>276</v>
      </c>
      <c r="C398" s="96">
        <f>Abfalldokumentation!$U398</f>
        <v>44452</v>
      </c>
      <c r="D398" s="90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105" t="str">
        <f>IFERROR(VLOOKUP(Abfalldokumentation!$O398,Artikel!A:C,3,FALSE),Abfalldokumentation!$O398)</f>
        <v>Würste 6000g Räucher fü</v>
      </c>
      <c r="F398" s="105" t="str">
        <f>VLOOKUP(T398,'Liste Gründe'!A:D,2,FALSE)</f>
        <v>Schimmel</v>
      </c>
      <c r="G398" s="105" t="str">
        <f>IF(ISBLANK(V398),VLOOKUP(Abfalldokumentation!$P398,'Liste Gründe'!A:D,3,FALSE),V398)</f>
        <v>Qualitätsprobleme</v>
      </c>
      <c r="H398" s="105" t="str">
        <f>IF(ISBLANK(Abfalldokumentation!$W398),"-",Abfalldokumentation!$W398)</f>
        <v>unterfüllt</v>
      </c>
      <c r="I398" s="115">
        <f t="shared" si="43"/>
        <v>37</v>
      </c>
      <c r="J398" s="105" t="str">
        <f t="shared" si="44"/>
        <v>Produkte</v>
      </c>
      <c r="K398" s="105" t="str">
        <f t="shared" si="45"/>
        <v>BUs</v>
      </c>
      <c r="L398" s="105" t="str">
        <f t="shared" si="46"/>
        <v>Symptome</v>
      </c>
      <c r="M398" s="115" t="str">
        <f>IFERROR(VLOOKUP(Abfalldokumentation!$O398,Kennzahlen!S:U,3,FALSE)*Abfalldokumentation!$B398,"0")</f>
        <v>0</v>
      </c>
      <c r="N398" s="105" t="str">
        <f>IF(ISBLANK(Q398),VLOOKUP(Abfalldokumentation!$O398,'Linien - BU'!R:S,2,FALSE),Q398)</f>
        <v>Abfüllung</v>
      </c>
      <c r="O398" s="67">
        <f t="shared" si="47"/>
        <v>31000098</v>
      </c>
      <c r="P398" s="67">
        <f t="shared" si="48"/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AA398" s="2"/>
      <c r="AB398" s="2"/>
      <c r="AC398" s="2"/>
    </row>
    <row r="399" spans="1:29" ht="30" customHeight="1" x14ac:dyDescent="0.25">
      <c r="A399" s="102" t="str">
        <f>VLOOKUP(N399,'Linien - BU'!A:B,2,FALSE)</f>
        <v>BU1</v>
      </c>
      <c r="B399" s="114">
        <f t="shared" si="42"/>
        <v>97.199999999999989</v>
      </c>
      <c r="C399" s="95">
        <f>Abfalldokumentation!$U399</f>
        <v>44452</v>
      </c>
      <c r="D399" s="90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103" t="str">
        <f>IFERROR(VLOOKUP(Abfalldokumentation!$O399,Artikel!A:C,3,FALSE),Abfalldokumentation!$O399)</f>
        <v>GRW CHILI-NAT 7,2GK NEU</v>
      </c>
      <c r="F399" s="103" t="str">
        <f>VLOOKUP(T399,'Liste Gründe'!A:D,2,FALSE)</f>
        <v>Linienbezogen</v>
      </c>
      <c r="G399" s="103" t="str">
        <f>IF(ISBLANK(V399),VLOOKUP(Abfalldokumentation!$P399,'Liste Gründe'!A:D,3,FALSE),V399)</f>
        <v>Bodenabfall Abfüllung</v>
      </c>
      <c r="H399" s="103" t="str">
        <f>IF(ISBLANK(Abfalldokumentation!$W399),"-",Abfalldokumentation!$W399)</f>
        <v>Darm geplatzt</v>
      </c>
      <c r="I399" s="114">
        <f t="shared" si="43"/>
        <v>37</v>
      </c>
      <c r="J399" s="103" t="str">
        <f t="shared" si="44"/>
        <v>Produkte</v>
      </c>
      <c r="K399" s="103" t="str">
        <f t="shared" si="45"/>
        <v>BUs</v>
      </c>
      <c r="L399" s="103" t="str">
        <f t="shared" si="46"/>
        <v>Symptome</v>
      </c>
      <c r="M399" s="114" t="str">
        <f>IFERROR(VLOOKUP(Abfalldokumentation!$O399,Kennzahlen!S:U,3,FALSE)*Abfalldokumentation!$B399,"0")</f>
        <v>0</v>
      </c>
      <c r="N399" s="103" t="str">
        <f>IF(ISBLANK(Q399),VLOOKUP(Abfalldokumentation!$O399,'Linien - BU'!R:S,2,FALSE),Q399)</f>
        <v>Abfüllung</v>
      </c>
      <c r="O399" s="67">
        <f t="shared" si="47"/>
        <v>32000107</v>
      </c>
      <c r="P399" s="67">
        <f t="shared" si="48"/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AA399" s="2"/>
      <c r="AB399" s="2"/>
      <c r="AC399" s="2"/>
    </row>
    <row r="400" spans="1:29" ht="30" customHeight="1" x14ac:dyDescent="0.25">
      <c r="A400" s="104" t="str">
        <f>VLOOKUP(N400,'Linien - BU'!A:B,2,FALSE)</f>
        <v>BU1</v>
      </c>
      <c r="B400" s="115">
        <f t="shared" si="42"/>
        <v>75</v>
      </c>
      <c r="C400" s="96">
        <f>Abfalldokumentation!$U400</f>
        <v>44452</v>
      </c>
      <c r="D400" s="90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105" t="str">
        <f>IFERROR(VLOOKUP(Abfalldokumentation!$O400,Artikel!A:C,3,FALSE),Abfalldokumentation!$O400)</f>
        <v>Schmelzkäsezubereitung</v>
      </c>
      <c r="F400" s="105" t="str">
        <f>VLOOKUP(T400,'Liste Gründe'!A:D,2,FALSE)</f>
        <v>Schimmel</v>
      </c>
      <c r="G400" s="105" t="str">
        <f>IF(ISBLANK(V400),VLOOKUP(Abfalldokumentation!$P400,'Liste Gründe'!A:D,3,FALSE),V400)</f>
        <v>Luftzieher</v>
      </c>
      <c r="H400" s="105" t="str">
        <f>IF(ISBLANK(Abfalldokumentation!$W400),"-",Abfalldokumentation!$W400)</f>
        <v>Luftzieher</v>
      </c>
      <c r="I400" s="115">
        <f t="shared" si="43"/>
        <v>37</v>
      </c>
      <c r="J400" s="105" t="str">
        <f t="shared" si="44"/>
        <v>Produkte</v>
      </c>
      <c r="K400" s="105" t="str">
        <f t="shared" si="45"/>
        <v>BUs</v>
      </c>
      <c r="L400" s="105" t="str">
        <f t="shared" si="46"/>
        <v>Symptome</v>
      </c>
      <c r="M400" s="115">
        <f>IFERROR(VLOOKUP(Abfalldokumentation!$O400,Kennzahlen!S:U,3,FALSE)*Abfalldokumentation!$B400,"0")</f>
        <v>3091.9425000000001</v>
      </c>
      <c r="N400" s="105" t="str">
        <f>IF(ISBLANK(Q400),VLOOKUP(Abfalldokumentation!$O400,'Linien - BU'!R:S,2,FALSE),Q400)</f>
        <v>RWV</v>
      </c>
      <c r="O400" s="67">
        <f t="shared" si="47"/>
        <v>47000175</v>
      </c>
      <c r="P400" s="67">
        <f t="shared" si="48"/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AA400" s="2"/>
      <c r="AB400" s="2"/>
      <c r="AC400" s="2"/>
    </row>
    <row r="401" spans="1:29" ht="30" customHeight="1" x14ac:dyDescent="0.25">
      <c r="A401" s="102" t="str">
        <f>VLOOKUP(N401,'Linien - BU'!A:B,2,FALSE)</f>
        <v>BU2</v>
      </c>
      <c r="B401" s="114">
        <f t="shared" si="42"/>
        <v>30</v>
      </c>
      <c r="C401" s="95">
        <f>Abfalldokumentation!$U401</f>
        <v>44452</v>
      </c>
      <c r="D401" s="90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103" t="str">
        <f>IFERROR(VLOOKUP(Abfalldokumentation!$O401,Artikel!A:C,3,FALSE),Abfalldokumentation!$O401)</f>
        <v>Blöcke</v>
      </c>
      <c r="F401" s="103" t="str">
        <f>VLOOKUP(T401,'Liste Gründe'!A:D,2,FALSE)</f>
        <v>Schimmel</v>
      </c>
      <c r="G401" s="103" t="str">
        <f>IF(ISBLANK(V401),VLOOKUP(Abfalldokumentation!$P401,'Liste Gründe'!A:D,3,FALSE),V401)</f>
        <v>Luftzieher/Folienriss durch Transport</v>
      </c>
      <c r="H401" s="103" t="str">
        <f>IF(ISBLANK(Abfalldokumentation!$W401),"-",Abfalldokumentation!$W401)</f>
        <v>Luftzieher/Folienriss durch Transport</v>
      </c>
      <c r="I401" s="114">
        <f t="shared" si="43"/>
        <v>37</v>
      </c>
      <c r="J401" s="103" t="str">
        <f t="shared" si="44"/>
        <v>Produkte</v>
      </c>
      <c r="K401" s="103" t="str">
        <f t="shared" si="45"/>
        <v>BUs</v>
      </c>
      <c r="L401" s="103" t="str">
        <f t="shared" si="46"/>
        <v>Symptome</v>
      </c>
      <c r="M401" s="114" t="str">
        <f>IFERROR(VLOOKUP(Abfalldokumentation!$O401,Kennzahlen!S:U,3,FALSE)*Abfalldokumentation!$B401,"0")</f>
        <v>0</v>
      </c>
      <c r="N401" s="103" t="str">
        <f>IF(ISBLANK(Q401),VLOOKUP(Abfalldokumentation!$O401,'Linien - BU'!R:S,2,FALSE),Q401)</f>
        <v>BU2</v>
      </c>
      <c r="O401" s="67" t="str">
        <f t="shared" si="47"/>
        <v>Blöcke</v>
      </c>
      <c r="P401" s="67">
        <f t="shared" si="48"/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AA401" s="2"/>
      <c r="AB401" s="2"/>
      <c r="AC401" s="2"/>
    </row>
    <row r="402" spans="1:29" ht="30" customHeight="1" x14ac:dyDescent="0.25">
      <c r="A402" s="104" t="str">
        <f>VLOOKUP(N402,'Linien - BU'!A:B,2,FALSE)</f>
        <v>Verkauf</v>
      </c>
      <c r="B402" s="115">
        <f t="shared" si="42"/>
        <v>522</v>
      </c>
      <c r="C402" s="96">
        <f>Abfalldokumentation!$U402</f>
        <v>44452</v>
      </c>
      <c r="D402" s="90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105" t="str">
        <f>IFERROR(VLOOKUP(Abfalldokumentation!$O402,Artikel!A:C,3,FALSE),Abfalldokumentation!$O402)</f>
        <v>Div. Zipfel, Endstücke</v>
      </c>
      <c r="F402" s="105" t="str">
        <f>VLOOKUP(T402,'Liste Gründe'!A:D,2,FALSE)</f>
        <v>Schimmel</v>
      </c>
      <c r="G402" s="105" t="str">
        <f>IF(ISBLANK(V402),VLOOKUP(Abfalldokumentation!$P402,'Liste Gründe'!A:D,3,FALSE),V402)</f>
        <v>keinen Abnehmer/kein Schälpersonal</v>
      </c>
      <c r="H402" s="105" t="str">
        <f>IF(ISBLANK(Abfalldokumentation!$W402),"-",Abfalldokumentation!$W402)</f>
        <v>keinen Abnehmer/Schälen</v>
      </c>
      <c r="I402" s="115">
        <f t="shared" si="43"/>
        <v>37</v>
      </c>
      <c r="J402" s="105" t="str">
        <f t="shared" si="44"/>
        <v>Produkte</v>
      </c>
      <c r="K402" s="105" t="str">
        <f t="shared" si="45"/>
        <v>BUs</v>
      </c>
      <c r="L402" s="105" t="str">
        <f t="shared" si="46"/>
        <v>Symptome</v>
      </c>
      <c r="M402" s="115" t="str">
        <f>IFERROR(VLOOKUP(Abfalldokumentation!$O402,Kennzahlen!S:U,3,FALSE)*Abfalldokumentation!$B402,"0")</f>
        <v>0</v>
      </c>
      <c r="N402" s="105" t="str">
        <f>IF(ISBLANK(Q402),VLOOKUP(Abfalldokumentation!$O402,'Linien - BU'!R:S,2,FALSE),Q402)</f>
        <v>Verkauf</v>
      </c>
      <c r="O402" s="67" t="str">
        <f t="shared" si="47"/>
        <v>Div. Zipfel, Endstücke</v>
      </c>
      <c r="P402" s="67">
        <f t="shared" si="48"/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AA402" s="2"/>
      <c r="AB402" s="2"/>
      <c r="AC402" s="2"/>
    </row>
    <row r="403" spans="1:29" ht="30" customHeight="1" x14ac:dyDescent="0.25">
      <c r="A403" s="102" t="str">
        <f>VLOOKUP(N403,'Linien - BU'!A:B,2,FALSE)</f>
        <v>BU1</v>
      </c>
      <c r="B403" s="114">
        <f t="shared" si="42"/>
        <v>7</v>
      </c>
      <c r="C403" s="95">
        <f>Abfalldokumentation!$U403</f>
        <v>44452</v>
      </c>
      <c r="D403" s="90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103" t="str">
        <f>IFERROR(VLOOKUP(Abfalldokumentation!$O403,Artikel!A:C,3,FALSE),Abfalldokumentation!$O403)</f>
        <v>Div. Zipfel, Endstücke</v>
      </c>
      <c r="F403" s="103" t="str">
        <f>VLOOKUP(T403,'Liste Gründe'!A:D,2,FALSE)</f>
        <v>Schimmel</v>
      </c>
      <c r="G403" s="103" t="str">
        <f>IF(ISBLANK(V403),VLOOKUP(Abfalldokumentation!$P403,'Liste Gründe'!A:D,3,FALSE),V403)</f>
        <v>VOS &gt; Einsatz</v>
      </c>
      <c r="H403" s="103" t="str">
        <f>IF(ISBLANK(Abfalldokumentation!$W403),"-",Abfalldokumentation!$W403)</f>
        <v>VOS &gt; Einsatz</v>
      </c>
      <c r="I403" s="114">
        <f t="shared" si="43"/>
        <v>37</v>
      </c>
      <c r="J403" s="103" t="str">
        <f t="shared" si="44"/>
        <v>Produkte</v>
      </c>
      <c r="K403" s="103" t="str">
        <f t="shared" si="45"/>
        <v>BUs</v>
      </c>
      <c r="L403" s="103" t="str">
        <f t="shared" si="46"/>
        <v>Symptome</v>
      </c>
      <c r="M403" s="114" t="str">
        <f>IFERROR(VLOOKUP(Abfalldokumentation!$O403,Kennzahlen!S:U,3,FALSE)*Abfalldokumentation!$B403,"0")</f>
        <v>0</v>
      </c>
      <c r="N403" s="103" t="str">
        <f>IF(ISBLANK(Q403),VLOOKUP(Abfalldokumentation!$O403,'Linien - BU'!R:S,2,FALSE),Q403)</f>
        <v>Abfüllung</v>
      </c>
      <c r="O403" s="67" t="str">
        <f t="shared" si="47"/>
        <v>Div. Zipfel, Endstücke</v>
      </c>
      <c r="P403" s="67">
        <f t="shared" si="48"/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AA403" s="2"/>
      <c r="AB403" s="2"/>
      <c r="AC403" s="2"/>
    </row>
    <row r="404" spans="1:29" ht="30" customHeight="1" x14ac:dyDescent="0.25">
      <c r="A404" s="104" t="str">
        <f>VLOOKUP(N404,'Linien - BU'!A:B,2,FALSE)</f>
        <v>BU1</v>
      </c>
      <c r="B404" s="115">
        <f t="shared" si="42"/>
        <v>52</v>
      </c>
      <c r="C404" s="96">
        <f>Abfalldokumentation!$U404</f>
        <v>44452</v>
      </c>
      <c r="D404" s="90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105" t="str">
        <f>IFERROR(VLOOKUP(Abfalldokumentation!$O404,Artikel!A:C,3,FALSE),Abfalldokumentation!$O404)</f>
        <v>Div. Zipfel, Endstücke</v>
      </c>
      <c r="F404" s="105" t="str">
        <f>VLOOKUP(T404,'Liste Gründe'!A:D,2,FALSE)</f>
        <v>Schimmel</v>
      </c>
      <c r="G404" s="105" t="str">
        <f>IF(ISBLANK(V404),VLOOKUP(Abfalldokumentation!$P404,'Liste Gründe'!A:D,3,FALSE),V404)</f>
        <v>VOS &gt; Einsatz</v>
      </c>
      <c r="H404" s="105" t="str">
        <f>IF(ISBLANK(Abfalldokumentation!$W404),"-",Abfalldokumentation!$W404)</f>
        <v>VOS &gt; Einsatz</v>
      </c>
      <c r="I404" s="115">
        <f t="shared" si="43"/>
        <v>37</v>
      </c>
      <c r="J404" s="105" t="str">
        <f t="shared" si="44"/>
        <v>Produkte</v>
      </c>
      <c r="K404" s="105" t="str">
        <f t="shared" si="45"/>
        <v>BUs</v>
      </c>
      <c r="L404" s="105" t="str">
        <f t="shared" si="46"/>
        <v>Symptome</v>
      </c>
      <c r="M404" s="115" t="str">
        <f>IFERROR(VLOOKUP(Abfalldokumentation!$O404,Kennzahlen!S:U,3,FALSE)*Abfalldokumentation!$B404,"0")</f>
        <v>0</v>
      </c>
      <c r="N404" s="105" t="str">
        <f>IF(ISBLANK(Q404),VLOOKUP(Abfalldokumentation!$O404,'Linien - BU'!R:S,2,FALSE),Q404)</f>
        <v>Abfüllung</v>
      </c>
      <c r="O404" s="67" t="str">
        <f t="shared" si="47"/>
        <v>Div. Zipfel, Endstücke</v>
      </c>
      <c r="P404" s="67">
        <f t="shared" si="48"/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AA404" s="2"/>
      <c r="AB404" s="2"/>
      <c r="AC404" s="2"/>
    </row>
    <row r="405" spans="1:29" ht="30" customHeight="1" x14ac:dyDescent="0.25">
      <c r="A405" s="102" t="str">
        <f>VLOOKUP(N405,'Linien - BU'!A:B,2,FALSE)</f>
        <v>BU1</v>
      </c>
      <c r="B405" s="114">
        <f t="shared" si="42"/>
        <v>32</v>
      </c>
      <c r="C405" s="95">
        <f>Abfalldokumentation!$U405</f>
        <v>44452</v>
      </c>
      <c r="D405" s="90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103" t="str">
        <f>IFERROR(VLOOKUP(Abfalldokumentation!$O405,Artikel!A:C,3,FALSE),Abfalldokumentation!$O405)</f>
        <v>Diverses</v>
      </c>
      <c r="F405" s="103" t="str">
        <f>VLOOKUP(T405,'Liste Gründe'!A:D,2,FALSE)</f>
        <v>Linienbezogen</v>
      </c>
      <c r="G405" s="103" t="str">
        <f>IF(ISBLANK(V405),VLOOKUP(Abfalldokumentation!$P405,'Liste Gründe'!A:D,3,FALSE),V405)</f>
        <v>Maschinenabfall</v>
      </c>
      <c r="H405" s="103" t="str">
        <f>IF(ISBLANK(Abfalldokumentation!$W405),"-",Abfalldokumentation!$W405)</f>
        <v>-</v>
      </c>
      <c r="I405" s="114">
        <f t="shared" si="43"/>
        <v>37</v>
      </c>
      <c r="J405" s="103" t="str">
        <f t="shared" si="44"/>
        <v>Produkte</v>
      </c>
      <c r="K405" s="103" t="str">
        <f t="shared" si="45"/>
        <v>BUs</v>
      </c>
      <c r="L405" s="103" t="str">
        <f t="shared" si="46"/>
        <v>Symptome</v>
      </c>
      <c r="M405" s="114" t="str">
        <f>IFERROR(VLOOKUP(Abfalldokumentation!$O405,Kennzahlen!S:U,3,FALSE)*Abfalldokumentation!$B405,"0")</f>
        <v>0</v>
      </c>
      <c r="N405" s="103" t="str">
        <f>IF(ISBLANK(Q405),VLOOKUP(Abfalldokumentation!$O405,'Linien - BU'!R:S,2,FALSE),Q405)</f>
        <v>Abfüllung</v>
      </c>
      <c r="O405" s="67" t="str">
        <f t="shared" si="47"/>
        <v>Diverses</v>
      </c>
      <c r="P405" s="67">
        <f t="shared" si="48"/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AA405" s="2"/>
      <c r="AB405" s="2"/>
      <c r="AC405" s="2"/>
    </row>
    <row r="406" spans="1:29" ht="30" customHeight="1" x14ac:dyDescent="0.25">
      <c r="A406" s="104" t="str">
        <f>VLOOKUP(N406,'Linien - BU'!A:B,2,FALSE)</f>
        <v>BU1</v>
      </c>
      <c r="B406" s="115">
        <f t="shared" si="42"/>
        <v>12</v>
      </c>
      <c r="C406" s="96">
        <f>Abfalldokumentation!$U406</f>
        <v>44452</v>
      </c>
      <c r="D406" s="90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105" t="str">
        <f>IFERROR(VLOOKUP(Abfalldokumentation!$O406,Artikel!A:C,3,FALSE),Abfalldokumentation!$O406)</f>
        <v>Diverses aus Abfüllung</v>
      </c>
      <c r="F406" s="105" t="str">
        <f>VLOOKUP(T406,'Liste Gründe'!A:D,2,FALSE)</f>
        <v>Linienbezogen</v>
      </c>
      <c r="G406" s="105" t="str">
        <f>IF(ISBLANK(V406),VLOOKUP(Abfalldokumentation!$P406,'Liste Gründe'!A:D,3,FALSE),V406)</f>
        <v>Maschinenabfall</v>
      </c>
      <c r="H406" s="105" t="str">
        <f>IF(ISBLANK(Abfalldokumentation!$W406),"-",Abfalldokumentation!$W406)</f>
        <v>-</v>
      </c>
      <c r="I406" s="115">
        <f t="shared" si="43"/>
        <v>37</v>
      </c>
      <c r="J406" s="105" t="str">
        <f t="shared" si="44"/>
        <v>Produkte</v>
      </c>
      <c r="K406" s="105" t="str">
        <f t="shared" si="45"/>
        <v>BUs</v>
      </c>
      <c r="L406" s="105" t="str">
        <f t="shared" si="46"/>
        <v>Symptome</v>
      </c>
      <c r="M406" s="115" t="str">
        <f>IFERROR(VLOOKUP(Abfalldokumentation!$O406,Kennzahlen!S:U,3,FALSE)*Abfalldokumentation!$B406,"0")</f>
        <v>0</v>
      </c>
      <c r="N406" s="105" t="str">
        <f>IF(ISBLANK(Q406),VLOOKUP(Abfalldokumentation!$O406,'Linien - BU'!R:S,2,FALSE),Q406)</f>
        <v>Abfüllung</v>
      </c>
      <c r="O406" s="67" t="str">
        <f t="shared" si="47"/>
        <v>Diverses aus Abfüllung</v>
      </c>
      <c r="P406" s="67">
        <f t="shared" si="48"/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AA406" s="2"/>
      <c r="AB406" s="2"/>
      <c r="AC406" s="2"/>
    </row>
    <row r="407" spans="1:29" ht="30" customHeight="1" x14ac:dyDescent="0.25">
      <c r="A407" s="102" t="str">
        <f>VLOOKUP(N407,'Linien - BU'!A:B,2,FALSE)</f>
        <v>BU1</v>
      </c>
      <c r="B407" s="114">
        <f t="shared" si="42"/>
        <v>14.8</v>
      </c>
      <c r="C407" s="95">
        <f>Abfalldokumentation!$U407</f>
        <v>44452</v>
      </c>
      <c r="D407" s="90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103" t="str">
        <f>IFERROR(VLOOKUP(Abfalldokumentation!$O407,Artikel!A:C,3,FALSE),Abfalldokumentation!$O407)</f>
        <v>Diverses aus Abfüllung</v>
      </c>
      <c r="F407" s="103" t="str">
        <f>VLOOKUP(T407,'Liste Gründe'!A:D,2,FALSE)</f>
        <v>Linienbezogen</v>
      </c>
      <c r="G407" s="103" t="str">
        <f>IF(ISBLANK(V407),VLOOKUP(Abfalldokumentation!$P407,'Liste Gründe'!A:D,3,FALSE),V407)</f>
        <v>Maschinenabfall</v>
      </c>
      <c r="H407" s="103" t="str">
        <f>IF(ISBLANK(Abfalldokumentation!$W407),"-",Abfalldokumentation!$W407)</f>
        <v>-</v>
      </c>
      <c r="I407" s="114">
        <f t="shared" si="43"/>
        <v>37</v>
      </c>
      <c r="J407" s="103" t="str">
        <f t="shared" si="44"/>
        <v>Produkte</v>
      </c>
      <c r="K407" s="103" t="str">
        <f t="shared" si="45"/>
        <v>BUs</v>
      </c>
      <c r="L407" s="103" t="str">
        <f t="shared" si="46"/>
        <v>Symptome</v>
      </c>
      <c r="M407" s="114" t="str">
        <f>IFERROR(VLOOKUP(Abfalldokumentation!$O407,Kennzahlen!S:U,3,FALSE)*Abfalldokumentation!$B407,"0")</f>
        <v>0</v>
      </c>
      <c r="N407" s="103" t="str">
        <f>IF(ISBLANK(Q407),VLOOKUP(Abfalldokumentation!$O407,'Linien - BU'!R:S,2,FALSE),Q407)</f>
        <v>Abfüllung</v>
      </c>
      <c r="O407" s="67" t="str">
        <f t="shared" si="47"/>
        <v>Diverses aus Abfüllung</v>
      </c>
      <c r="P407" s="67">
        <f t="shared" si="48"/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AA407" s="2"/>
      <c r="AB407" s="2"/>
      <c r="AC407" s="2"/>
    </row>
    <row r="408" spans="1:29" ht="30" customHeight="1" x14ac:dyDescent="0.25">
      <c r="A408" s="104" t="str">
        <f>VLOOKUP(N408,'Linien - BU'!A:B,2,FALSE)</f>
        <v>BU1</v>
      </c>
      <c r="B408" s="115">
        <f t="shared" si="42"/>
        <v>23.4</v>
      </c>
      <c r="C408" s="96">
        <f>Abfalldokumentation!$U408</f>
        <v>44452</v>
      </c>
      <c r="D408" s="90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105" t="str">
        <f>IFERROR(VLOOKUP(Abfalldokumentation!$O408,Artikel!A:C,3,FALSE),Abfalldokumentation!$O408)</f>
        <v>Diverses aus Abfüllung</v>
      </c>
      <c r="F408" s="105" t="str">
        <f>VLOOKUP(T408,'Liste Gründe'!A:D,2,FALSE)</f>
        <v>Linienbezogen</v>
      </c>
      <c r="G408" s="105" t="str">
        <f>IF(ISBLANK(V408),VLOOKUP(Abfalldokumentation!$P408,'Liste Gründe'!A:D,3,FALSE),V408)</f>
        <v>Maschinenabfall</v>
      </c>
      <c r="H408" s="105" t="str">
        <f>IF(ISBLANK(Abfalldokumentation!$W408),"-",Abfalldokumentation!$W408)</f>
        <v>-</v>
      </c>
      <c r="I408" s="115">
        <f t="shared" si="43"/>
        <v>37</v>
      </c>
      <c r="J408" s="105" t="str">
        <f t="shared" si="44"/>
        <v>Produkte</v>
      </c>
      <c r="K408" s="105" t="str">
        <f t="shared" si="45"/>
        <v>BUs</v>
      </c>
      <c r="L408" s="105" t="str">
        <f t="shared" si="46"/>
        <v>Symptome</v>
      </c>
      <c r="M408" s="115" t="str">
        <f>IFERROR(VLOOKUP(Abfalldokumentation!$O408,Kennzahlen!S:U,3,FALSE)*Abfalldokumentation!$B408,"0")</f>
        <v>0</v>
      </c>
      <c r="N408" s="105" t="str">
        <f>IF(ISBLANK(Q408),VLOOKUP(Abfalldokumentation!$O408,'Linien - BU'!R:S,2,FALSE),Q408)</f>
        <v>Abfüllung</v>
      </c>
      <c r="O408" s="67" t="str">
        <f t="shared" si="47"/>
        <v>Diverses aus Abfüllung</v>
      </c>
      <c r="P408" s="67">
        <f t="shared" si="48"/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AA408" s="2"/>
      <c r="AB408" s="2"/>
      <c r="AC408" s="2"/>
    </row>
    <row r="409" spans="1:29" ht="30" customHeight="1" x14ac:dyDescent="0.25">
      <c r="A409" s="102" t="str">
        <f>VLOOKUP(N409,'Linien - BU'!A:B,2,FALSE)</f>
        <v>BU1</v>
      </c>
      <c r="B409" s="114">
        <f t="shared" si="42"/>
        <v>24.2</v>
      </c>
      <c r="C409" s="95">
        <f>Abfalldokumentation!$U409</f>
        <v>44452</v>
      </c>
      <c r="D409" s="90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103" t="str">
        <f>IFERROR(VLOOKUP(Abfalldokumentation!$O409,Artikel!A:C,3,FALSE),Abfalldokumentation!$O409)</f>
        <v>Diverses aus Abfüllung</v>
      </c>
      <c r="F409" s="103" t="str">
        <f>VLOOKUP(T409,'Liste Gründe'!A:D,2,FALSE)</f>
        <v>Linienbezogen</v>
      </c>
      <c r="G409" s="103" t="str">
        <f>IF(ISBLANK(V409),VLOOKUP(Abfalldokumentation!$P409,'Liste Gründe'!A:D,3,FALSE),V409)</f>
        <v>Maschinenabfall</v>
      </c>
      <c r="H409" s="103" t="str">
        <f>IF(ISBLANK(Abfalldokumentation!$W409),"-",Abfalldokumentation!$W409)</f>
        <v>-</v>
      </c>
      <c r="I409" s="114">
        <f t="shared" si="43"/>
        <v>37</v>
      </c>
      <c r="J409" s="103" t="str">
        <f t="shared" si="44"/>
        <v>Produkte</v>
      </c>
      <c r="K409" s="103" t="str">
        <f t="shared" si="45"/>
        <v>BUs</v>
      </c>
      <c r="L409" s="103" t="str">
        <f t="shared" si="46"/>
        <v>Symptome</v>
      </c>
      <c r="M409" s="114" t="str">
        <f>IFERROR(VLOOKUP(Abfalldokumentation!$O409,Kennzahlen!S:U,3,FALSE)*Abfalldokumentation!$B409,"0")</f>
        <v>0</v>
      </c>
      <c r="N409" s="103" t="str">
        <f>IF(ISBLANK(Q409),VLOOKUP(Abfalldokumentation!$O409,'Linien - BU'!R:S,2,FALSE),Q409)</f>
        <v>Abfüllung</v>
      </c>
      <c r="O409" s="67" t="str">
        <f t="shared" si="47"/>
        <v>Diverses aus Abfüllung</v>
      </c>
      <c r="P409" s="67">
        <f t="shared" si="48"/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AA409" s="2"/>
      <c r="AB409" s="2"/>
      <c r="AC409" s="2"/>
    </row>
    <row r="410" spans="1:29" ht="30" customHeight="1" x14ac:dyDescent="0.25">
      <c r="A410" s="104" t="str">
        <f>VLOOKUP(N410,'Linien - BU'!A:B,2,FALSE)</f>
        <v>BU1</v>
      </c>
      <c r="B410" s="115">
        <f t="shared" si="42"/>
        <v>31.6</v>
      </c>
      <c r="C410" s="96">
        <f>Abfalldokumentation!$U410</f>
        <v>44452</v>
      </c>
      <c r="D410" s="90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105" t="str">
        <f>IFERROR(VLOOKUP(Abfalldokumentation!$O410,Artikel!A:C,3,FALSE),Abfalldokumentation!$O410)</f>
        <v>Diverses aus Abfüllung</v>
      </c>
      <c r="F410" s="105" t="str">
        <f>VLOOKUP(T410,'Liste Gründe'!A:D,2,FALSE)</f>
        <v>Linienbezogen</v>
      </c>
      <c r="G410" s="105" t="str">
        <f>IF(ISBLANK(V410),VLOOKUP(Abfalldokumentation!$P410,'Liste Gründe'!A:D,3,FALSE),V410)</f>
        <v>Maschinenabfall</v>
      </c>
      <c r="H410" s="105" t="str">
        <f>IF(ISBLANK(Abfalldokumentation!$W410),"-",Abfalldokumentation!$W410)</f>
        <v>-</v>
      </c>
      <c r="I410" s="115">
        <f t="shared" si="43"/>
        <v>37</v>
      </c>
      <c r="J410" s="105" t="str">
        <f t="shared" si="44"/>
        <v>Produkte</v>
      </c>
      <c r="K410" s="105" t="str">
        <f t="shared" si="45"/>
        <v>BUs</v>
      </c>
      <c r="L410" s="105" t="str">
        <f t="shared" si="46"/>
        <v>Symptome</v>
      </c>
      <c r="M410" s="115" t="str">
        <f>IFERROR(VLOOKUP(Abfalldokumentation!$O410,Kennzahlen!S:U,3,FALSE)*Abfalldokumentation!$B410,"0")</f>
        <v>0</v>
      </c>
      <c r="N410" s="105" t="str">
        <f>IF(ISBLANK(Q410),VLOOKUP(Abfalldokumentation!$O410,'Linien - BU'!R:S,2,FALSE),Q410)</f>
        <v>Abfüllung</v>
      </c>
      <c r="O410" s="67" t="str">
        <f t="shared" si="47"/>
        <v>Diverses aus Abfüllung</v>
      </c>
      <c r="P410" s="67">
        <f t="shared" si="48"/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AA410" s="2"/>
      <c r="AB410" s="2"/>
      <c r="AC410" s="2"/>
    </row>
    <row r="411" spans="1:29" ht="30" customHeight="1" x14ac:dyDescent="0.25">
      <c r="A411" s="102" t="str">
        <f>VLOOKUP(N411,'Linien - BU'!A:B,2,FALSE)</f>
        <v>BU1</v>
      </c>
      <c r="B411" s="114">
        <f t="shared" si="42"/>
        <v>44</v>
      </c>
      <c r="C411" s="95">
        <f>Abfalldokumentation!$U411</f>
        <v>44452</v>
      </c>
      <c r="D411" s="90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103" t="str">
        <f>IFERROR(VLOOKUP(Abfalldokumentation!$O411,Artikel!A:C,3,FALSE),Abfalldokumentation!$O411)</f>
        <v>Diverses aus Abfüllung</v>
      </c>
      <c r="F411" s="103" t="str">
        <f>VLOOKUP(T411,'Liste Gründe'!A:D,2,FALSE)</f>
        <v>Linienbezogen</v>
      </c>
      <c r="G411" s="103" t="str">
        <f>IF(ISBLANK(V411),VLOOKUP(Abfalldokumentation!$P411,'Liste Gründe'!A:D,3,FALSE),V411)</f>
        <v>Maschinenabfall</v>
      </c>
      <c r="H411" s="103" t="str">
        <f>IF(ISBLANK(Abfalldokumentation!$W411),"-",Abfalldokumentation!$W411)</f>
        <v>-</v>
      </c>
      <c r="I411" s="114">
        <f t="shared" si="43"/>
        <v>37</v>
      </c>
      <c r="J411" s="103" t="str">
        <f t="shared" si="44"/>
        <v>Produkte</v>
      </c>
      <c r="K411" s="103" t="str">
        <f t="shared" si="45"/>
        <v>BUs</v>
      </c>
      <c r="L411" s="103" t="str">
        <f t="shared" si="46"/>
        <v>Symptome</v>
      </c>
      <c r="M411" s="114" t="str">
        <f>IFERROR(VLOOKUP(Abfalldokumentation!$O411,Kennzahlen!S:U,3,FALSE)*Abfalldokumentation!$B411,"0")</f>
        <v>0</v>
      </c>
      <c r="N411" s="103" t="str">
        <f>IF(ISBLANK(Q411),VLOOKUP(Abfalldokumentation!$O411,'Linien - BU'!R:S,2,FALSE),Q411)</f>
        <v>Abfüllung</v>
      </c>
      <c r="O411" s="67" t="str">
        <f t="shared" si="47"/>
        <v>Diverses aus Abfüllung</v>
      </c>
      <c r="P411" s="67">
        <f t="shared" si="48"/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AA411" s="2"/>
      <c r="AB411" s="2"/>
      <c r="AC411" s="2"/>
    </row>
    <row r="412" spans="1:29" ht="30" customHeight="1" x14ac:dyDescent="0.25">
      <c r="A412" s="104" t="str">
        <f>VLOOKUP(N412,'Linien - BU'!A:B,2,FALSE)</f>
        <v>BU1</v>
      </c>
      <c r="B412" s="115">
        <f t="shared" si="42"/>
        <v>50</v>
      </c>
      <c r="C412" s="96">
        <f>Abfalldokumentation!$U412</f>
        <v>44452</v>
      </c>
      <c r="D412" s="90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105" t="str">
        <f>IFERROR(VLOOKUP(Abfalldokumentation!$O412,Artikel!A:C,3,FALSE),Abfalldokumentation!$O412)</f>
        <v>Diverses aus Abfüllung</v>
      </c>
      <c r="F412" s="105" t="str">
        <f>VLOOKUP(T412,'Liste Gründe'!A:D,2,FALSE)</f>
        <v>Linienbezogen</v>
      </c>
      <c r="G412" s="105" t="str">
        <f>IF(ISBLANK(V412),VLOOKUP(Abfalldokumentation!$P412,'Liste Gründe'!A:D,3,FALSE),V412)</f>
        <v>Maschinenabfall</v>
      </c>
      <c r="H412" s="105" t="str">
        <f>IF(ISBLANK(Abfalldokumentation!$W412),"-",Abfalldokumentation!$W412)</f>
        <v>-</v>
      </c>
      <c r="I412" s="115">
        <f t="shared" si="43"/>
        <v>37</v>
      </c>
      <c r="J412" s="105" t="str">
        <f t="shared" si="44"/>
        <v>Produkte</v>
      </c>
      <c r="K412" s="105" t="str">
        <f t="shared" si="45"/>
        <v>BUs</v>
      </c>
      <c r="L412" s="105" t="str">
        <f t="shared" si="46"/>
        <v>Symptome</v>
      </c>
      <c r="M412" s="115" t="str">
        <f>IFERROR(VLOOKUP(Abfalldokumentation!$O412,Kennzahlen!S:U,3,FALSE)*Abfalldokumentation!$B412,"0")</f>
        <v>0</v>
      </c>
      <c r="N412" s="105" t="str">
        <f>IF(ISBLANK(Q412),VLOOKUP(Abfalldokumentation!$O412,'Linien - BU'!R:S,2,FALSE),Q412)</f>
        <v>Abfüllung</v>
      </c>
      <c r="O412" s="67" t="str">
        <f t="shared" si="47"/>
        <v>Diverses aus Abfüllung</v>
      </c>
      <c r="P412" s="67">
        <f t="shared" si="48"/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AA412" s="2"/>
      <c r="AB412" s="2"/>
      <c r="AC412" s="2"/>
    </row>
    <row r="413" spans="1:29" ht="30" customHeight="1" x14ac:dyDescent="0.25">
      <c r="A413" s="102" t="str">
        <f>VLOOKUP(N413,'Linien - BU'!A:B,2,FALSE)</f>
        <v>BU1</v>
      </c>
      <c r="B413" s="114">
        <f t="shared" si="42"/>
        <v>53</v>
      </c>
      <c r="C413" s="95">
        <f>Abfalldokumentation!$U413</f>
        <v>44452</v>
      </c>
      <c r="D413" s="90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103" t="str">
        <f>IFERROR(VLOOKUP(Abfalldokumentation!$O413,Artikel!A:C,3,FALSE),Abfalldokumentation!$O413)</f>
        <v>Diverses aus Abfüllung</v>
      </c>
      <c r="F413" s="103" t="str">
        <f>VLOOKUP(T413,'Liste Gründe'!A:D,2,FALSE)</f>
        <v>Linienbezogen</v>
      </c>
      <c r="G413" s="103" t="str">
        <f>IF(ISBLANK(V413),VLOOKUP(Abfalldokumentation!$P413,'Liste Gründe'!A:D,3,FALSE),V413)</f>
        <v>Maschinenabfall</v>
      </c>
      <c r="H413" s="103" t="str">
        <f>IF(ISBLANK(Abfalldokumentation!$W413),"-",Abfalldokumentation!$W413)</f>
        <v>-</v>
      </c>
      <c r="I413" s="114">
        <f t="shared" si="43"/>
        <v>37</v>
      </c>
      <c r="J413" s="103" t="str">
        <f t="shared" si="44"/>
        <v>Produkte</v>
      </c>
      <c r="K413" s="103" t="str">
        <f t="shared" si="45"/>
        <v>BUs</v>
      </c>
      <c r="L413" s="103" t="str">
        <f t="shared" si="46"/>
        <v>Symptome</v>
      </c>
      <c r="M413" s="114" t="str">
        <f>IFERROR(VLOOKUP(Abfalldokumentation!$O413,Kennzahlen!S:U,3,FALSE)*Abfalldokumentation!$B413,"0")</f>
        <v>0</v>
      </c>
      <c r="N413" s="103" t="str">
        <f>IF(ISBLANK(Q413),VLOOKUP(Abfalldokumentation!$O413,'Linien - BU'!R:S,2,FALSE),Q413)</f>
        <v>Abfüllung</v>
      </c>
      <c r="O413" s="67" t="str">
        <f t="shared" si="47"/>
        <v>Diverses aus Abfüllung</v>
      </c>
      <c r="P413" s="67">
        <f t="shared" si="48"/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AA413" s="2"/>
      <c r="AB413" s="2"/>
      <c r="AC413" s="2"/>
    </row>
    <row r="414" spans="1:29" ht="30" customHeight="1" x14ac:dyDescent="0.25">
      <c r="A414" s="104" t="str">
        <f>VLOOKUP(N414,'Linien - BU'!A:B,2,FALSE)</f>
        <v>BU1</v>
      </c>
      <c r="B414" s="115">
        <f t="shared" si="42"/>
        <v>98</v>
      </c>
      <c r="C414" s="96">
        <f>Abfalldokumentation!$U414</f>
        <v>44452</v>
      </c>
      <c r="D414" s="90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105" t="str">
        <f>IFERROR(VLOOKUP(Abfalldokumentation!$O414,Artikel!A:C,3,FALSE),Abfalldokumentation!$O414)</f>
        <v>Diverses aus Abfüllung</v>
      </c>
      <c r="F414" s="105" t="str">
        <f>VLOOKUP(T414,'Liste Gründe'!A:D,2,FALSE)</f>
        <v>Linienbezogen</v>
      </c>
      <c r="G414" s="105" t="str">
        <f>IF(ISBLANK(V414),VLOOKUP(Abfalldokumentation!$P414,'Liste Gründe'!A:D,3,FALSE),V414)</f>
        <v>Maschinenabfall</v>
      </c>
      <c r="H414" s="105" t="str">
        <f>IF(ISBLANK(Abfalldokumentation!$W414),"-",Abfalldokumentation!$W414)</f>
        <v>-</v>
      </c>
      <c r="I414" s="115">
        <f t="shared" si="43"/>
        <v>37</v>
      </c>
      <c r="J414" s="105" t="str">
        <f t="shared" si="44"/>
        <v>Produkte</v>
      </c>
      <c r="K414" s="105" t="str">
        <f t="shared" si="45"/>
        <v>BUs</v>
      </c>
      <c r="L414" s="105" t="str">
        <f t="shared" si="46"/>
        <v>Symptome</v>
      </c>
      <c r="M414" s="115" t="str">
        <f>IFERROR(VLOOKUP(Abfalldokumentation!$O414,Kennzahlen!S:U,3,FALSE)*Abfalldokumentation!$B414,"0")</f>
        <v>0</v>
      </c>
      <c r="N414" s="105" t="str">
        <f>IF(ISBLANK(Q414),VLOOKUP(Abfalldokumentation!$O414,'Linien - BU'!R:S,2,FALSE),Q414)</f>
        <v>Abfüllung</v>
      </c>
      <c r="O414" s="67" t="str">
        <f t="shared" si="47"/>
        <v>Diverses aus Abfüllung</v>
      </c>
      <c r="P414" s="67">
        <f t="shared" si="48"/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AA414" s="2"/>
      <c r="AB414" s="2"/>
      <c r="AC414" s="2"/>
    </row>
    <row r="415" spans="1:29" ht="30" customHeight="1" x14ac:dyDescent="0.25">
      <c r="A415" s="102" t="str">
        <f>VLOOKUP(N415,'Linien - BU'!A:B,2,FALSE)</f>
        <v>BU1</v>
      </c>
      <c r="B415" s="114">
        <f t="shared" si="42"/>
        <v>100</v>
      </c>
      <c r="C415" s="95">
        <f>Abfalldokumentation!$U415</f>
        <v>44452</v>
      </c>
      <c r="D415" s="90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103" t="str">
        <f>IFERROR(VLOOKUP(Abfalldokumentation!$O415,Artikel!A:C,3,FALSE),Abfalldokumentation!$O415)</f>
        <v>Diverses aus Abfüllung</v>
      </c>
      <c r="F415" s="103" t="str">
        <f>VLOOKUP(T415,'Liste Gründe'!A:D,2,FALSE)</f>
        <v>Linienbezogen</v>
      </c>
      <c r="G415" s="103" t="str">
        <f>IF(ISBLANK(V415),VLOOKUP(Abfalldokumentation!$P415,'Liste Gründe'!A:D,3,FALSE),V415)</f>
        <v>Maschinenabfall</v>
      </c>
      <c r="H415" s="103" t="str">
        <f>IF(ISBLANK(Abfalldokumentation!$W415),"-",Abfalldokumentation!$W415)</f>
        <v>-</v>
      </c>
      <c r="I415" s="114">
        <f t="shared" si="43"/>
        <v>37</v>
      </c>
      <c r="J415" s="103" t="str">
        <f t="shared" si="44"/>
        <v>Produkte</v>
      </c>
      <c r="K415" s="103" t="str">
        <f t="shared" si="45"/>
        <v>BUs</v>
      </c>
      <c r="L415" s="103" t="str">
        <f t="shared" si="46"/>
        <v>Symptome</v>
      </c>
      <c r="M415" s="114" t="str">
        <f>IFERROR(VLOOKUP(Abfalldokumentation!$O415,Kennzahlen!S:U,3,FALSE)*Abfalldokumentation!$B415,"0")</f>
        <v>0</v>
      </c>
      <c r="N415" s="103" t="str">
        <f>IF(ISBLANK(Q415),VLOOKUP(Abfalldokumentation!$O415,'Linien - BU'!R:S,2,FALSE),Q415)</f>
        <v>Abfüllung</v>
      </c>
      <c r="O415" s="67" t="str">
        <f t="shared" si="47"/>
        <v>Diverses aus Abfüllung</v>
      </c>
      <c r="P415" s="67">
        <f t="shared" si="48"/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AA415" s="2"/>
      <c r="AB415" s="2"/>
      <c r="AC415" s="2"/>
    </row>
    <row r="416" spans="1:29" ht="30" customHeight="1" x14ac:dyDescent="0.25">
      <c r="A416" s="104" t="str">
        <f>VLOOKUP(N416,'Linien - BU'!A:B,2,FALSE)</f>
        <v>Rest</v>
      </c>
      <c r="B416" s="115">
        <f t="shared" si="42"/>
        <v>5.3</v>
      </c>
      <c r="C416" s="96">
        <f>Abfalldokumentation!$U416</f>
        <v>44452</v>
      </c>
      <c r="D416" s="90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105" t="str">
        <f>IFERROR(VLOOKUP(Abfalldokumentation!$O416,Artikel!A:C,3,FALSE),Abfalldokumentation!$O416)</f>
        <v>Diverses QM</v>
      </c>
      <c r="F416" s="105" t="str">
        <f>VLOOKUP(T416,'Liste Gründe'!A:D,2,FALSE)</f>
        <v>Qualitätssicherung</v>
      </c>
      <c r="G416" s="105" t="str">
        <f>IF(ISBLANK(V416),VLOOKUP(Abfalldokumentation!$P416,'Liste Gründe'!A:D,3,FALSE),V416)</f>
        <v>Sensorik</v>
      </c>
      <c r="H416" s="105" t="str">
        <f>IF(ISBLANK(Abfalldokumentation!$W416),"-",Abfalldokumentation!$W416)</f>
        <v>Sensorik</v>
      </c>
      <c r="I416" s="115">
        <f t="shared" si="43"/>
        <v>37</v>
      </c>
      <c r="J416" s="105" t="str">
        <f t="shared" si="44"/>
        <v>Produkte</v>
      </c>
      <c r="K416" s="105" t="str">
        <f t="shared" si="45"/>
        <v>BUs</v>
      </c>
      <c r="L416" s="105" t="str">
        <f t="shared" si="46"/>
        <v>Symptome</v>
      </c>
      <c r="M416" s="115" t="str">
        <f>IFERROR(VLOOKUP(Abfalldokumentation!$O416,Kennzahlen!S:U,3,FALSE)*Abfalldokumentation!$B416,"0")</f>
        <v>0</v>
      </c>
      <c r="N416" s="105" t="str">
        <f>IF(ISBLANK(Q416),VLOOKUP(Abfalldokumentation!$O416,'Linien - BU'!R:S,2,FALSE),Q416)</f>
        <v>QM</v>
      </c>
      <c r="O416" s="67" t="str">
        <f t="shared" si="47"/>
        <v>Diverses QM</v>
      </c>
      <c r="P416" s="67">
        <f t="shared" si="48"/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AA416" s="2"/>
      <c r="AB416" s="2"/>
      <c r="AC416" s="2"/>
    </row>
    <row r="417" spans="1:29" ht="30" customHeight="1" x14ac:dyDescent="0.25">
      <c r="A417" s="102" t="str">
        <f>VLOOKUP(N417,'Linien - BU'!A:B,2,FALSE)</f>
        <v>Rest</v>
      </c>
      <c r="B417" s="114">
        <f t="shared" si="42"/>
        <v>5.3</v>
      </c>
      <c r="C417" s="95">
        <f>Abfalldokumentation!$U417</f>
        <v>44452</v>
      </c>
      <c r="D417" s="90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103" t="str">
        <f>IFERROR(VLOOKUP(Abfalldokumentation!$O417,Artikel!A:C,3,FALSE),Abfalldokumentation!$O417)</f>
        <v>Laborproben</v>
      </c>
      <c r="F417" s="103" t="str">
        <f>VLOOKUP(T417,'Liste Gründe'!A:D,2,FALSE)</f>
        <v>Qualitätssicherung</v>
      </c>
      <c r="G417" s="103" t="str">
        <f>IF(ISBLANK(V417),VLOOKUP(Abfalldokumentation!$P417,'Liste Gründe'!A:D,3,FALSE),V417)</f>
        <v>Einwaage Labor</v>
      </c>
      <c r="H417" s="103" t="str">
        <f>IF(ISBLANK(Abfalldokumentation!$W417),"-",Abfalldokumentation!$W417)</f>
        <v>Einwaage Labor</v>
      </c>
      <c r="I417" s="114">
        <f t="shared" si="43"/>
        <v>37</v>
      </c>
      <c r="J417" s="103" t="str">
        <f t="shared" si="44"/>
        <v>Produkte</v>
      </c>
      <c r="K417" s="103" t="str">
        <f t="shared" si="45"/>
        <v>BUs</v>
      </c>
      <c r="L417" s="103" t="str">
        <f t="shared" si="46"/>
        <v>Symptome</v>
      </c>
      <c r="M417" s="114" t="str">
        <f>IFERROR(VLOOKUP(Abfalldokumentation!$O417,Kennzahlen!S:U,3,FALSE)*Abfalldokumentation!$B417,"0")</f>
        <v>0</v>
      </c>
      <c r="N417" s="103" t="str">
        <f>IF(ISBLANK(Q417),VLOOKUP(Abfalldokumentation!$O417,'Linien - BU'!R:S,2,FALSE),Q417)</f>
        <v>Labor</v>
      </c>
      <c r="O417" s="67" t="str">
        <f t="shared" si="47"/>
        <v>Laborproben</v>
      </c>
      <c r="P417" s="67">
        <f t="shared" si="48"/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AA417" s="2"/>
      <c r="AB417" s="2"/>
      <c r="AC417" s="2"/>
    </row>
    <row r="418" spans="1:29" ht="30" customHeight="1" x14ac:dyDescent="0.25">
      <c r="A418" s="104" t="str">
        <f>VLOOKUP(N418,'Linien - BU'!A:B,2,FALSE)</f>
        <v>Rest</v>
      </c>
      <c r="B418" s="115">
        <f t="shared" si="42"/>
        <v>7.8</v>
      </c>
      <c r="C418" s="96">
        <f>Abfalldokumentation!$U418</f>
        <v>44452</v>
      </c>
      <c r="D418" s="90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105" t="str">
        <f>IFERROR(VLOOKUP(Abfalldokumentation!$O418,Artikel!A:C,3,FALSE),Abfalldokumentation!$O418)</f>
        <v>Laborproben</v>
      </c>
      <c r="F418" s="105" t="str">
        <f>VLOOKUP(T418,'Liste Gründe'!A:D,2,FALSE)</f>
        <v>Qualitätssicherung</v>
      </c>
      <c r="G418" s="105" t="str">
        <f>IF(ISBLANK(V418),VLOOKUP(Abfalldokumentation!$P418,'Liste Gründe'!A:D,3,FALSE),V418)</f>
        <v>Einwaage Labor</v>
      </c>
      <c r="H418" s="105" t="str">
        <f>IF(ISBLANK(Abfalldokumentation!$W418),"-",Abfalldokumentation!$W418)</f>
        <v>Einwaage Labor</v>
      </c>
      <c r="I418" s="115">
        <f t="shared" si="43"/>
        <v>37</v>
      </c>
      <c r="J418" s="105" t="str">
        <f t="shared" si="44"/>
        <v>Produkte</v>
      </c>
      <c r="K418" s="105" t="str">
        <f t="shared" si="45"/>
        <v>BUs</v>
      </c>
      <c r="L418" s="105" t="str">
        <f t="shared" si="46"/>
        <v>Symptome</v>
      </c>
      <c r="M418" s="115" t="str">
        <f>IFERROR(VLOOKUP(Abfalldokumentation!$O418,Kennzahlen!S:U,3,FALSE)*Abfalldokumentation!$B418,"0")</f>
        <v>0</v>
      </c>
      <c r="N418" s="105" t="str">
        <f>IF(ISBLANK(Q418),VLOOKUP(Abfalldokumentation!$O418,'Linien - BU'!R:S,2,FALSE),Q418)</f>
        <v>Labor</v>
      </c>
      <c r="O418" s="67" t="str">
        <f t="shared" si="47"/>
        <v>Laborproben</v>
      </c>
      <c r="P418" s="67">
        <f t="shared" si="48"/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AA418" s="2"/>
      <c r="AB418" s="2"/>
      <c r="AC418" s="2"/>
    </row>
    <row r="419" spans="1:29" ht="30" customHeight="1" x14ac:dyDescent="0.25">
      <c r="A419" s="102" t="str">
        <f>VLOOKUP(N419,'Linien - BU'!A:B,2,FALSE)</f>
        <v>Rest</v>
      </c>
      <c r="B419" s="114">
        <f t="shared" si="42"/>
        <v>13.5</v>
      </c>
      <c r="C419" s="95">
        <f>Abfalldokumentation!$U419</f>
        <v>44452</v>
      </c>
      <c r="D419" s="90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103" t="str">
        <f>IFERROR(VLOOKUP(Abfalldokumentation!$O419,Artikel!A:C,3,FALSE),Abfalldokumentation!$O419)</f>
        <v>Laborproben</v>
      </c>
      <c r="F419" s="103" t="str">
        <f>VLOOKUP(T419,'Liste Gründe'!A:D,2,FALSE)</f>
        <v>Qualitätssicherung</v>
      </c>
      <c r="G419" s="103" t="str">
        <f>IF(ISBLANK(V419),VLOOKUP(Abfalldokumentation!$P419,'Liste Gründe'!A:D,3,FALSE),V419)</f>
        <v>Einwaage Labor</v>
      </c>
      <c r="H419" s="103" t="str">
        <f>IF(ISBLANK(Abfalldokumentation!$W419),"-",Abfalldokumentation!$W419)</f>
        <v>Einwaage Labor</v>
      </c>
      <c r="I419" s="114">
        <f t="shared" si="43"/>
        <v>37</v>
      </c>
      <c r="J419" s="103" t="str">
        <f t="shared" si="44"/>
        <v>Produkte</v>
      </c>
      <c r="K419" s="103" t="str">
        <f t="shared" si="45"/>
        <v>BUs</v>
      </c>
      <c r="L419" s="103" t="str">
        <f t="shared" si="46"/>
        <v>Symptome</v>
      </c>
      <c r="M419" s="114" t="str">
        <f>IFERROR(VLOOKUP(Abfalldokumentation!$O419,Kennzahlen!S:U,3,FALSE)*Abfalldokumentation!$B419,"0")</f>
        <v>0</v>
      </c>
      <c r="N419" s="103" t="str">
        <f>IF(ISBLANK(Q419),VLOOKUP(Abfalldokumentation!$O419,'Linien - BU'!R:S,2,FALSE),Q419)</f>
        <v>Labor</v>
      </c>
      <c r="O419" s="67" t="str">
        <f t="shared" si="47"/>
        <v>Laborproben</v>
      </c>
      <c r="P419" s="67">
        <f t="shared" si="48"/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AA419" s="2"/>
      <c r="AB419" s="2"/>
      <c r="AC419" s="2"/>
    </row>
    <row r="420" spans="1:29" ht="30" customHeight="1" x14ac:dyDescent="0.25">
      <c r="A420" s="104" t="str">
        <f>VLOOKUP(N420,'Linien - BU'!A:B,2,FALSE)</f>
        <v>Rest</v>
      </c>
      <c r="B420" s="115">
        <f t="shared" si="42"/>
        <v>20</v>
      </c>
      <c r="C420" s="96">
        <f>Abfalldokumentation!$U420</f>
        <v>44452</v>
      </c>
      <c r="D420" s="90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105" t="str">
        <f>IFERROR(VLOOKUP(Abfalldokumentation!$O420,Artikel!A:C,3,FALSE),Abfalldokumentation!$O420)</f>
        <v>Laborproben</v>
      </c>
      <c r="F420" s="105" t="str">
        <f>VLOOKUP(T420,'Liste Gründe'!A:D,2,FALSE)</f>
        <v>Qualitätssicherung</v>
      </c>
      <c r="G420" s="105" t="str">
        <f>IF(ISBLANK(V420),VLOOKUP(Abfalldokumentation!$P420,'Liste Gründe'!A:D,3,FALSE),V420)</f>
        <v>Laborprobe</v>
      </c>
      <c r="H420" s="105" t="str">
        <f>IF(ISBLANK(Abfalldokumentation!$W420),"-",Abfalldokumentation!$W420)</f>
        <v>Laborprobe</v>
      </c>
      <c r="I420" s="115">
        <f t="shared" si="43"/>
        <v>37</v>
      </c>
      <c r="J420" s="105" t="str">
        <f t="shared" si="44"/>
        <v>Produkte</v>
      </c>
      <c r="K420" s="105" t="str">
        <f t="shared" si="45"/>
        <v>BUs</v>
      </c>
      <c r="L420" s="105" t="str">
        <f t="shared" si="46"/>
        <v>Symptome</v>
      </c>
      <c r="M420" s="115" t="str">
        <f>IFERROR(VLOOKUP(Abfalldokumentation!$O420,Kennzahlen!S:U,3,FALSE)*Abfalldokumentation!$B420,"0")</f>
        <v>0</v>
      </c>
      <c r="N420" s="105" t="str">
        <f>IF(ISBLANK(Q420),VLOOKUP(Abfalldokumentation!$O420,'Linien - BU'!R:S,2,FALSE),Q420)</f>
        <v>Labor</v>
      </c>
      <c r="O420" s="67" t="str">
        <f t="shared" si="47"/>
        <v>Laborproben</v>
      </c>
      <c r="P420" s="67">
        <f t="shared" si="48"/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AA420" s="2"/>
      <c r="AB420" s="2"/>
      <c r="AC420" s="2"/>
    </row>
    <row r="421" spans="1:29" ht="30" customHeight="1" x14ac:dyDescent="0.25">
      <c r="A421" s="102" t="str">
        <f>VLOOKUP(N421,'Linien - BU'!A:B,2,FALSE)</f>
        <v>Rest</v>
      </c>
      <c r="B421" s="114">
        <f t="shared" si="42"/>
        <v>32.5</v>
      </c>
      <c r="C421" s="95">
        <f>Abfalldokumentation!$U421</f>
        <v>44452</v>
      </c>
      <c r="D421" s="90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103" t="str">
        <f>IFERROR(VLOOKUP(Abfalldokumentation!$O421,Artikel!A:C,3,FALSE),Abfalldokumentation!$O421)</f>
        <v>Laborproben</v>
      </c>
      <c r="F421" s="103" t="str">
        <f>VLOOKUP(T421,'Liste Gründe'!A:D,2,FALSE)</f>
        <v>Qualitätssicherung</v>
      </c>
      <c r="G421" s="103" t="str">
        <f>IF(ISBLANK(V421),VLOOKUP(Abfalldokumentation!$P421,'Liste Gründe'!A:D,3,FALSE),V421)</f>
        <v>Laborprobe</v>
      </c>
      <c r="H421" s="103" t="str">
        <f>IF(ISBLANK(Abfalldokumentation!$W421),"-",Abfalldokumentation!$W421)</f>
        <v>Laborprobe</v>
      </c>
      <c r="I421" s="114">
        <f t="shared" si="43"/>
        <v>37</v>
      </c>
      <c r="J421" s="103" t="str">
        <f t="shared" si="44"/>
        <v>Produkte</v>
      </c>
      <c r="K421" s="103" t="str">
        <f t="shared" si="45"/>
        <v>BUs</v>
      </c>
      <c r="L421" s="103" t="str">
        <f t="shared" si="46"/>
        <v>Symptome</v>
      </c>
      <c r="M421" s="114" t="str">
        <f>IFERROR(VLOOKUP(Abfalldokumentation!$O421,Kennzahlen!S:U,3,FALSE)*Abfalldokumentation!$B421,"0")</f>
        <v>0</v>
      </c>
      <c r="N421" s="103" t="str">
        <f>IF(ISBLANK(Q421),VLOOKUP(Abfalldokumentation!$O421,'Linien - BU'!R:S,2,FALSE),Q421)</f>
        <v>Labor</v>
      </c>
      <c r="O421" s="67" t="str">
        <f t="shared" si="47"/>
        <v>Laborproben</v>
      </c>
      <c r="P421" s="67">
        <f t="shared" si="48"/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AA421" s="2"/>
      <c r="AB421" s="2"/>
      <c r="AC421" s="2"/>
    </row>
    <row r="422" spans="1:29" ht="30" customHeight="1" x14ac:dyDescent="0.25">
      <c r="A422" s="104" t="str">
        <f>VLOOKUP(N422,'Linien - BU'!A:B,2,FALSE)</f>
        <v>Rest</v>
      </c>
      <c r="B422" s="115">
        <f t="shared" si="42"/>
        <v>66</v>
      </c>
      <c r="C422" s="96">
        <f>Abfalldokumentation!$U422</f>
        <v>44452</v>
      </c>
      <c r="D422" s="90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105" t="str">
        <f>IFERROR(VLOOKUP(Abfalldokumentation!$O422,Artikel!A:C,3,FALSE),Abfalldokumentation!$O422)</f>
        <v>Laborproben</v>
      </c>
      <c r="F422" s="105" t="str">
        <f>VLOOKUP(T422,'Liste Gründe'!A:D,2,FALSE)</f>
        <v>Qualitätssicherung</v>
      </c>
      <c r="G422" s="105" t="str">
        <f>IF(ISBLANK(V422),VLOOKUP(Abfalldokumentation!$P422,'Liste Gründe'!A:D,3,FALSE),V422)</f>
        <v>Laborprobe</v>
      </c>
      <c r="H422" s="105" t="str">
        <f>IF(ISBLANK(Abfalldokumentation!$W422),"-",Abfalldokumentation!$W422)</f>
        <v>Laborprobe</v>
      </c>
      <c r="I422" s="115">
        <f t="shared" si="43"/>
        <v>37</v>
      </c>
      <c r="J422" s="105" t="str">
        <f t="shared" si="44"/>
        <v>Produkte</v>
      </c>
      <c r="K422" s="105" t="str">
        <f t="shared" si="45"/>
        <v>BUs</v>
      </c>
      <c r="L422" s="105" t="str">
        <f t="shared" si="46"/>
        <v>Symptome</v>
      </c>
      <c r="M422" s="115" t="str">
        <f>IFERROR(VLOOKUP(Abfalldokumentation!$O422,Kennzahlen!S:U,3,FALSE)*Abfalldokumentation!$B422,"0")</f>
        <v>0</v>
      </c>
      <c r="N422" s="105" t="str">
        <f>IF(ISBLANK(Q422),VLOOKUP(Abfalldokumentation!$O422,'Linien - BU'!R:S,2,FALSE),Q422)</f>
        <v>Labor</v>
      </c>
      <c r="O422" s="67" t="str">
        <f t="shared" si="47"/>
        <v>Laborproben</v>
      </c>
      <c r="P422" s="67">
        <f t="shared" si="48"/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AA422" s="2"/>
      <c r="AB422" s="2"/>
      <c r="AC422" s="2"/>
    </row>
    <row r="423" spans="1:29" ht="30" customHeight="1" x14ac:dyDescent="0.25">
      <c r="A423" s="102" t="str">
        <f>VLOOKUP(N423,'Linien - BU'!A:B,2,FALSE)</f>
        <v>Rest</v>
      </c>
      <c r="B423" s="114">
        <f t="shared" si="42"/>
        <v>128</v>
      </c>
      <c r="C423" s="95">
        <f>Abfalldokumentation!$U423</f>
        <v>44452</v>
      </c>
      <c r="D423" s="90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103" t="str">
        <f>IFERROR(VLOOKUP(Abfalldokumentation!$O423,Artikel!A:C,3,FALSE),Abfalldokumentation!$O423)</f>
        <v>Rückstellproben</v>
      </c>
      <c r="F423" s="103" t="str">
        <f>VLOOKUP(T423,'Liste Gründe'!A:D,2,FALSE)</f>
        <v>Qualitätssicherung</v>
      </c>
      <c r="G423" s="103" t="str">
        <f>IF(ISBLANK(V423),VLOOKUP(Abfalldokumentation!$P423,'Liste Gründe'!A:D,3,FALSE),V423)</f>
        <v>Rückstellproben</v>
      </c>
      <c r="H423" s="103" t="str">
        <f>IF(ISBLANK(Abfalldokumentation!$W423),"-",Abfalldokumentation!$W423)</f>
        <v>Rückstellproben</v>
      </c>
      <c r="I423" s="114">
        <f t="shared" si="43"/>
        <v>37</v>
      </c>
      <c r="J423" s="103" t="str">
        <f t="shared" si="44"/>
        <v>Produkte</v>
      </c>
      <c r="K423" s="103" t="str">
        <f t="shared" si="45"/>
        <v>BUs</v>
      </c>
      <c r="L423" s="103" t="str">
        <f t="shared" si="46"/>
        <v>Symptome</v>
      </c>
      <c r="M423" s="114" t="str">
        <f>IFERROR(VLOOKUP(Abfalldokumentation!$O423,Kennzahlen!S:U,3,FALSE)*Abfalldokumentation!$B423,"0")</f>
        <v>0</v>
      </c>
      <c r="N423" s="103" t="str">
        <f>IF(ISBLANK(Q423),VLOOKUP(Abfalldokumentation!$O423,'Linien - BU'!R:S,2,FALSE),Q423)</f>
        <v>Labor</v>
      </c>
      <c r="O423" s="67" t="str">
        <f t="shared" si="47"/>
        <v>Rückstellproben</v>
      </c>
      <c r="P423" s="67">
        <f t="shared" si="48"/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AA423" s="2"/>
      <c r="AB423" s="2"/>
      <c r="AC423" s="2"/>
    </row>
    <row r="424" spans="1:29" ht="30" customHeight="1" x14ac:dyDescent="0.25">
      <c r="A424" s="104" t="str">
        <f>VLOOKUP(N424,'Linien - BU'!A:B,2,FALSE)</f>
        <v>BU4</v>
      </c>
      <c r="B424" s="115">
        <f t="shared" si="42"/>
        <v>20</v>
      </c>
      <c r="C424" s="96">
        <f>Abfalldokumentation!$U424</f>
        <v>44453</v>
      </c>
      <c r="D424" s="90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105" t="str">
        <f>IFERROR(VLOOKUP(Abfalldokumentation!$O424,Artikel!A:C,3,FALSE),Abfalldokumentation!$O424)</f>
        <v>VOS Schwarzer Pfeffer R</v>
      </c>
      <c r="F424" s="105" t="str">
        <f>VLOOKUP(T424,'Liste Gründe'!A:D,2,FALSE)</f>
        <v>keinen Verwendungszweck</v>
      </c>
      <c r="G424" s="105" t="str">
        <f>IF(ISBLANK(V424),VLOOKUP(Abfalldokumentation!$P424,'Liste Gründe'!A:D,3,FALSE),V424)</f>
        <v>keinen Verwendungszweck</v>
      </c>
      <c r="H424" s="105" t="str">
        <f>IF(ISBLANK(Abfalldokumentation!$W424),"-",Abfalldokumentation!$W424)</f>
        <v>keinen Verwendungszweck</v>
      </c>
      <c r="I424" s="115">
        <f t="shared" si="43"/>
        <v>37</v>
      </c>
      <c r="J424" s="105" t="str">
        <f t="shared" si="44"/>
        <v>Produkte</v>
      </c>
      <c r="K424" s="105" t="str">
        <f t="shared" si="45"/>
        <v>BUs</v>
      </c>
      <c r="L424" s="105" t="str">
        <f t="shared" si="46"/>
        <v>Symptome</v>
      </c>
      <c r="M424" s="115">
        <f>IFERROR(VLOOKUP(Abfalldokumentation!$O424,Kennzahlen!S:U,3,FALSE)*Abfalldokumentation!$B424,"0")</f>
        <v>10</v>
      </c>
      <c r="N424" s="105" t="str">
        <f>IF(ISBLANK(Q424),VLOOKUP(Abfalldokumentation!$O424,'Linien - BU'!R:S,2,FALSE),Q424)</f>
        <v>L22</v>
      </c>
      <c r="O424" s="67">
        <f t="shared" si="47"/>
        <v>29500482</v>
      </c>
      <c r="P424" s="67">
        <f t="shared" si="48"/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AA424" s="2"/>
      <c r="AB424" s="2"/>
      <c r="AC424" s="2"/>
    </row>
    <row r="425" spans="1:29" ht="30" customHeight="1" x14ac:dyDescent="0.25">
      <c r="A425" s="102" t="str">
        <f>VLOOKUP(N425,'Linien - BU'!A:B,2,FALSE)</f>
        <v>BU4</v>
      </c>
      <c r="B425" s="114">
        <f t="shared" si="42"/>
        <v>5</v>
      </c>
      <c r="C425" s="95">
        <f>Abfalldokumentation!$U425</f>
        <v>44453</v>
      </c>
      <c r="D425" s="90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103" t="str">
        <f>IFERROR(VLOOKUP(Abfalldokumentation!$O425,Artikel!A:C,3,FALSE),Abfalldokumentation!$O425)</f>
        <v>VOS Schwarzer Pfeffer R</v>
      </c>
      <c r="F425" s="103" t="str">
        <f>VLOOKUP(T425,'Liste Gründe'!A:D,2,FALSE)</f>
        <v>keinen Verwendungszweck</v>
      </c>
      <c r="G425" s="103" t="str">
        <f>IF(ISBLANK(V425),VLOOKUP(Abfalldokumentation!$P425,'Liste Gründe'!A:D,3,FALSE),V425)</f>
        <v>keinen Verwendungszweck</v>
      </c>
      <c r="H425" s="103" t="str">
        <f>IF(ISBLANK(Abfalldokumentation!$W425),"-",Abfalldokumentation!$W425)</f>
        <v>keinen Verwendungszweck</v>
      </c>
      <c r="I425" s="114">
        <f t="shared" si="43"/>
        <v>37</v>
      </c>
      <c r="J425" s="103" t="str">
        <f t="shared" si="44"/>
        <v>Produkte</v>
      </c>
      <c r="K425" s="103" t="str">
        <f t="shared" si="45"/>
        <v>BUs</v>
      </c>
      <c r="L425" s="103" t="str">
        <f t="shared" si="46"/>
        <v>Symptome</v>
      </c>
      <c r="M425" s="114">
        <f>IFERROR(VLOOKUP(Abfalldokumentation!$O425,Kennzahlen!S:U,3,FALSE)*Abfalldokumentation!$B425,"0")</f>
        <v>2.5</v>
      </c>
      <c r="N425" s="103" t="str">
        <f>IF(ISBLANK(Q425),VLOOKUP(Abfalldokumentation!$O425,'Linien - BU'!R:S,2,FALSE),Q425)</f>
        <v>L22</v>
      </c>
      <c r="O425" s="67">
        <f t="shared" si="47"/>
        <v>29500482</v>
      </c>
      <c r="P425" s="67">
        <f t="shared" si="48"/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AA425" s="2"/>
      <c r="AB425" s="2"/>
      <c r="AC425" s="2"/>
    </row>
    <row r="426" spans="1:29" ht="30" customHeight="1" x14ac:dyDescent="0.25">
      <c r="A426" s="104" t="str">
        <f>VLOOKUP(N426,'Linien - BU'!A:B,2,FALSE)</f>
        <v>BU4</v>
      </c>
      <c r="B426" s="115">
        <f t="shared" si="42"/>
        <v>10</v>
      </c>
      <c r="C426" s="96">
        <f>Abfalldokumentation!$U426</f>
        <v>44453</v>
      </c>
      <c r="D426" s="90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105" t="str">
        <f>IFERROR(VLOOKUP(Abfalldokumentation!$O426,Artikel!A:C,3,FALSE),Abfalldokumentation!$O426)</f>
        <v>ABS HEUBL</v>
      </c>
      <c r="F426" s="105" t="str">
        <f>VLOOKUP(T426,'Liste Gründe'!A:D,2,FALSE)</f>
        <v>keinen Verwendungszweck</v>
      </c>
      <c r="G426" s="105" t="str">
        <f>IF(ISBLANK(V426),VLOOKUP(Abfalldokumentation!$P426,'Liste Gründe'!A:D,3,FALSE),V426)</f>
        <v>keinen Verwendungszweck</v>
      </c>
      <c r="H426" s="105" t="str">
        <f>IF(ISBLANK(Abfalldokumentation!$W426),"-",Abfalldokumentation!$W426)</f>
        <v>&lt;300kg/Monat</v>
      </c>
      <c r="I426" s="115">
        <f t="shared" si="43"/>
        <v>37</v>
      </c>
      <c r="J426" s="105" t="str">
        <f t="shared" si="44"/>
        <v>Produkte</v>
      </c>
      <c r="K426" s="105" t="str">
        <f t="shared" si="45"/>
        <v>BUs</v>
      </c>
      <c r="L426" s="105" t="str">
        <f t="shared" si="46"/>
        <v>Symptome</v>
      </c>
      <c r="M426" s="115">
        <f>IFERROR(VLOOKUP(Abfalldokumentation!$O426,Kennzahlen!S:U,3,FALSE)*Abfalldokumentation!$B426,"0")</f>
        <v>0.1</v>
      </c>
      <c r="N426" s="105" t="str">
        <f>IF(ISBLANK(Q426),VLOOKUP(Abfalldokumentation!$O426,'Linien - BU'!R:S,2,FALSE),Q426)</f>
        <v>L21</v>
      </c>
      <c r="O426" s="67">
        <f t="shared" si="47"/>
        <v>29500885</v>
      </c>
      <c r="P426" s="67">
        <f t="shared" si="48"/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AA426" s="2"/>
      <c r="AB426" s="2"/>
      <c r="AC426" s="2"/>
    </row>
    <row r="427" spans="1:29" ht="30" customHeight="1" x14ac:dyDescent="0.25">
      <c r="A427" s="102" t="str">
        <f>VLOOKUP(N427,'Linien - BU'!A:B,2,FALSE)</f>
        <v>BU4</v>
      </c>
      <c r="B427" s="114">
        <f t="shared" si="42"/>
        <v>9</v>
      </c>
      <c r="C427" s="95">
        <f>Abfalldokumentation!$U427</f>
        <v>44453</v>
      </c>
      <c r="D427" s="90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103" t="str">
        <f>IFERROR(VLOOKUP(Abfalldokumentation!$O427,Artikel!A:C,3,FALSE),Abfalldokumentation!$O427)</f>
        <v>ABS TI-AD</v>
      </c>
      <c r="F427" s="103" t="str">
        <f>VLOOKUP(T427,'Liste Gründe'!A:D,2,FALSE)</f>
        <v>keinen Verwendungszweck</v>
      </c>
      <c r="G427" s="103" t="str">
        <f>IF(ISBLANK(V427),VLOOKUP(Abfalldokumentation!$P427,'Liste Gründe'!A:D,3,FALSE),V427)</f>
        <v>keinen Verwendungszweck</v>
      </c>
      <c r="H427" s="103" t="str">
        <f>IF(ISBLANK(Abfalldokumentation!$W427),"-",Abfalldokumentation!$W427)</f>
        <v>&lt;50kg/Monat</v>
      </c>
      <c r="I427" s="114">
        <f t="shared" si="43"/>
        <v>37</v>
      </c>
      <c r="J427" s="103" t="str">
        <f t="shared" si="44"/>
        <v>Produkte</v>
      </c>
      <c r="K427" s="103" t="str">
        <f t="shared" si="45"/>
        <v>BUs</v>
      </c>
      <c r="L427" s="103" t="str">
        <f t="shared" si="46"/>
        <v>Symptome</v>
      </c>
      <c r="M427" s="114">
        <f>IFERROR(VLOOKUP(Abfalldokumentation!$O427,Kennzahlen!S:U,3,FALSE)*Abfalldokumentation!$B427,"0")</f>
        <v>0.09</v>
      </c>
      <c r="N427" s="103" t="str">
        <f>IF(ISBLANK(Q427),VLOOKUP(Abfalldokumentation!$O427,'Linien - BU'!R:S,2,FALSE),Q427)</f>
        <v>L23</v>
      </c>
      <c r="O427" s="67">
        <f t="shared" si="47"/>
        <v>29500904</v>
      </c>
      <c r="P427" s="67">
        <f t="shared" si="48"/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AA427" s="2"/>
      <c r="AB427" s="2"/>
      <c r="AC427" s="2"/>
    </row>
    <row r="428" spans="1:29" ht="30" customHeight="1" x14ac:dyDescent="0.25">
      <c r="A428" s="104" t="str">
        <f>VLOOKUP(N428,'Linien - BU'!A:B,2,FALSE)</f>
        <v>BU4</v>
      </c>
      <c r="B428" s="115">
        <f t="shared" si="42"/>
        <v>7</v>
      </c>
      <c r="C428" s="96">
        <f>Abfalldokumentation!$U428</f>
        <v>44453</v>
      </c>
      <c r="D428" s="90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105" t="str">
        <f>IFERROR(VLOOKUP(Abfalldokumentation!$O428,Artikel!A:C,3,FALSE),Abfalldokumentation!$O428)</f>
        <v>ABS ZIEGENR</v>
      </c>
      <c r="F428" s="105" t="str">
        <f>VLOOKUP(T428,'Liste Gründe'!A:D,2,FALSE)</f>
        <v>keinen Verwendungszweck</v>
      </c>
      <c r="G428" s="105" t="str">
        <f>IF(ISBLANK(V428),VLOOKUP(Abfalldokumentation!$P428,'Liste Gründe'!A:D,3,FALSE),V428)</f>
        <v>keinen Verwendungszweck</v>
      </c>
      <c r="H428" s="105" t="str">
        <f>IF(ISBLANK(Abfalldokumentation!$W428),"-",Abfalldokumentation!$W428)</f>
        <v>&lt;100kg/Monat</v>
      </c>
      <c r="I428" s="115">
        <f t="shared" si="43"/>
        <v>37</v>
      </c>
      <c r="J428" s="105" t="str">
        <f t="shared" si="44"/>
        <v>Produkte</v>
      </c>
      <c r="K428" s="105" t="str">
        <f t="shared" si="45"/>
        <v>BUs</v>
      </c>
      <c r="L428" s="105" t="str">
        <f t="shared" si="46"/>
        <v>Symptome</v>
      </c>
      <c r="M428" s="115">
        <f>IFERROR(VLOOKUP(Abfalldokumentation!$O428,Kennzahlen!S:U,3,FALSE)*Abfalldokumentation!$B428,"0")</f>
        <v>7.0000000000000007E-2</v>
      </c>
      <c r="N428" s="105" t="str">
        <f>IF(ISBLANK(Q428),VLOOKUP(Abfalldokumentation!$O428,'Linien - BU'!R:S,2,FALSE),Q428)</f>
        <v>L20</v>
      </c>
      <c r="O428" s="67">
        <f t="shared" si="47"/>
        <v>29500913</v>
      </c>
      <c r="P428" s="67">
        <f t="shared" si="48"/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AA428" s="2"/>
      <c r="AB428" s="2"/>
      <c r="AC428" s="2"/>
    </row>
    <row r="429" spans="1:29" ht="30" customHeight="1" x14ac:dyDescent="0.25">
      <c r="A429" s="102" t="str">
        <f>VLOOKUP(N429,'Linien - BU'!A:B,2,FALSE)</f>
        <v>BU1</v>
      </c>
      <c r="B429" s="114">
        <f t="shared" si="42"/>
        <v>48</v>
      </c>
      <c r="C429" s="95">
        <f>Abfalldokumentation!$U429</f>
        <v>44453</v>
      </c>
      <c r="D429" s="90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103" t="str">
        <f>IFERROR(VLOOKUP(Abfalldokumentation!$O429,Artikel!A:C,3,FALSE),Abfalldokumentation!$O429)</f>
        <v>VOS SKZ-GOU</v>
      </c>
      <c r="F429" s="103" t="str">
        <f>VLOOKUP(T429,'Liste Gründe'!A:D,2,FALSE)</f>
        <v>Schimmel</v>
      </c>
      <c r="G429" s="103" t="str">
        <f>IF(ISBLANK(V429),VLOOKUP(Abfalldokumentation!$P429,'Liste Gründe'!A:D,3,FALSE),V429)</f>
        <v>keine Verarbeitung</v>
      </c>
      <c r="H429" s="103" t="str">
        <f>IF(ISBLANK(Abfalldokumentation!$W429),"-",Abfalldokumentation!$W429)</f>
        <v>Aufgrund Konsistenz nicht genommen. Zu wenig VOS verarbeitet. Vom Warmen ins Kalte -&gt; Schimmel</v>
      </c>
      <c r="I429" s="114">
        <f t="shared" si="43"/>
        <v>37</v>
      </c>
      <c r="J429" s="103" t="str">
        <f t="shared" si="44"/>
        <v>Produkte</v>
      </c>
      <c r="K429" s="103" t="str">
        <f t="shared" si="45"/>
        <v>BUs</v>
      </c>
      <c r="L429" s="103" t="str">
        <f t="shared" si="46"/>
        <v>Symptome</v>
      </c>
      <c r="M429" s="114">
        <f>IFERROR(VLOOKUP(Abfalldokumentation!$O429,Kennzahlen!S:U,3,FALSE)*Abfalldokumentation!$B429,"0")</f>
        <v>24</v>
      </c>
      <c r="N429" s="103" t="str">
        <f>IF(ISBLANK(Q429),VLOOKUP(Abfalldokumentation!$O429,'Linien - BU'!R:S,2,FALSE),Q429)</f>
        <v>Schmelze</v>
      </c>
      <c r="O429" s="67">
        <f t="shared" si="47"/>
        <v>29500918</v>
      </c>
      <c r="P429" s="67">
        <f t="shared" si="48"/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AA429" s="2"/>
      <c r="AB429" s="2"/>
      <c r="AC429" s="2"/>
    </row>
    <row r="430" spans="1:29" ht="30" customHeight="1" x14ac:dyDescent="0.25">
      <c r="A430" s="104" t="str">
        <f>VLOOKUP(N430,'Linien - BU'!A:B,2,FALSE)</f>
        <v>BU4</v>
      </c>
      <c r="B430" s="115">
        <f t="shared" si="42"/>
        <v>12</v>
      </c>
      <c r="C430" s="96">
        <f>Abfalldokumentation!$U430</f>
        <v>44453</v>
      </c>
      <c r="D430" s="90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105" t="str">
        <f>IFERROR(VLOOKUP(Abfalldokumentation!$O430,Artikel!A:C,3,FALSE),Abfalldokumentation!$O430)</f>
        <v>ABS GRÜN-PESTO</v>
      </c>
      <c r="F430" s="105" t="str">
        <f>VLOOKUP(T430,'Liste Gründe'!A:D,2,FALSE)</f>
        <v>keinen Verwendungszweck</v>
      </c>
      <c r="G430" s="105" t="str">
        <f>IF(ISBLANK(V430),VLOOKUP(Abfalldokumentation!$P430,'Liste Gründe'!A:D,3,FALSE),V430)</f>
        <v>keinen Verwendungszweck</v>
      </c>
      <c r="H430" s="105" t="str">
        <f>IF(ISBLANK(Abfalldokumentation!$W430),"-",Abfalldokumentation!$W430)</f>
        <v>&lt;300kg/Monat</v>
      </c>
      <c r="I430" s="115">
        <f t="shared" si="43"/>
        <v>37</v>
      </c>
      <c r="J430" s="105" t="str">
        <f t="shared" si="44"/>
        <v>Produkte</v>
      </c>
      <c r="K430" s="105" t="str">
        <f t="shared" si="45"/>
        <v>BUs</v>
      </c>
      <c r="L430" s="105" t="str">
        <f t="shared" si="46"/>
        <v>Symptome</v>
      </c>
      <c r="M430" s="115">
        <f>IFERROR(VLOOKUP(Abfalldokumentation!$O430,Kennzahlen!S:U,3,FALSE)*Abfalldokumentation!$B430,"0")</f>
        <v>18</v>
      </c>
      <c r="N430" s="105" t="str">
        <f>IF(ISBLANK(Q430),VLOOKUP(Abfalldokumentation!$O430,'Linien - BU'!R:S,2,FALSE),Q430)</f>
        <v>L21</v>
      </c>
      <c r="O430" s="67">
        <f t="shared" si="47"/>
        <v>29500952</v>
      </c>
      <c r="P430" s="67">
        <f t="shared" si="48"/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AA430" s="2"/>
      <c r="AB430" s="2"/>
      <c r="AC430" s="2"/>
    </row>
    <row r="431" spans="1:29" ht="30" customHeight="1" x14ac:dyDescent="0.25">
      <c r="A431" s="102" t="str">
        <f>VLOOKUP(N431,'Linien - BU'!A:B,2,FALSE)</f>
        <v>BU4</v>
      </c>
      <c r="B431" s="114">
        <f t="shared" si="42"/>
        <v>6</v>
      </c>
      <c r="C431" s="95">
        <f>Abfalldokumentation!$U431</f>
        <v>44453</v>
      </c>
      <c r="D431" s="90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103" t="str">
        <f>IFERROR(VLOOKUP(Abfalldokumentation!$O431,Artikel!A:C,3,FALSE),Abfalldokumentation!$O431)</f>
        <v>ABS Whisky-Nuts</v>
      </c>
      <c r="F431" s="103" t="str">
        <f>VLOOKUP(T431,'Liste Gründe'!A:D,2,FALSE)</f>
        <v>keinen Verwendungszweck</v>
      </c>
      <c r="G431" s="103" t="str">
        <f>IF(ISBLANK(V431),VLOOKUP(Abfalldokumentation!$P431,'Liste Gründe'!A:D,3,FALSE),V431)</f>
        <v>keinen Verwendungszweck</v>
      </c>
      <c r="H431" s="103" t="str">
        <f>IF(ISBLANK(Abfalldokumentation!$W431),"-",Abfalldokumentation!$W431)</f>
        <v>&lt;300kg/Monat</v>
      </c>
      <c r="I431" s="114">
        <f t="shared" si="43"/>
        <v>37</v>
      </c>
      <c r="J431" s="103" t="str">
        <f t="shared" si="44"/>
        <v>Produkte</v>
      </c>
      <c r="K431" s="103" t="str">
        <f t="shared" si="45"/>
        <v>BUs</v>
      </c>
      <c r="L431" s="103" t="str">
        <f t="shared" si="46"/>
        <v>Symptome</v>
      </c>
      <c r="M431" s="114">
        <f>IFERROR(VLOOKUP(Abfalldokumentation!$O431,Kennzahlen!S:U,3,FALSE)*Abfalldokumentation!$B431,"0")</f>
        <v>9</v>
      </c>
      <c r="N431" s="103" t="str">
        <f>IF(ISBLANK(Q431),VLOOKUP(Abfalldokumentation!$O431,'Linien - BU'!R:S,2,FALSE),Q431)</f>
        <v>L21</v>
      </c>
      <c r="O431" s="67">
        <f t="shared" si="47"/>
        <v>29501009</v>
      </c>
      <c r="P431" s="67">
        <f t="shared" si="48"/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AA431" s="2"/>
      <c r="AB431" s="2"/>
      <c r="AC431" s="2"/>
    </row>
    <row r="432" spans="1:29" ht="30" customHeight="1" x14ac:dyDescent="0.25">
      <c r="A432" s="104" t="str">
        <f>VLOOKUP(N432,'Linien - BU'!A:B,2,FALSE)</f>
        <v>BU4</v>
      </c>
      <c r="B432" s="115">
        <f t="shared" si="42"/>
        <v>20</v>
      </c>
      <c r="C432" s="96">
        <f>Abfalldokumentation!$U432</f>
        <v>44453</v>
      </c>
      <c r="D432" s="90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105" t="str">
        <f>IFERROR(VLOOKUP(Abfalldokumentation!$O432,Artikel!A:C,3,FALSE),Abfalldokumentation!$O432)</f>
        <v>VOS WAL-THEKE</v>
      </c>
      <c r="F432" s="105" t="str">
        <f>VLOOKUP(T432,'Liste Gründe'!A:D,2,FALSE)</f>
        <v>keinen Verwendungszweck</v>
      </c>
      <c r="G432" s="105" t="str">
        <f>IF(ISBLANK(V432),VLOOKUP(Abfalldokumentation!$P432,'Liste Gründe'!A:D,3,FALSE),V432)</f>
        <v>keinen Verwendungszweck</v>
      </c>
      <c r="H432" s="105" t="str">
        <f>IF(ISBLANK(Abfalldokumentation!$W432),"-",Abfalldokumentation!$W432)</f>
        <v>keinen Verwendungszweck</v>
      </c>
      <c r="I432" s="115">
        <f t="shared" si="43"/>
        <v>37</v>
      </c>
      <c r="J432" s="105" t="str">
        <f t="shared" si="44"/>
        <v>Produkte</v>
      </c>
      <c r="K432" s="105" t="str">
        <f t="shared" si="45"/>
        <v>BUs</v>
      </c>
      <c r="L432" s="105" t="str">
        <f t="shared" si="46"/>
        <v>Symptome</v>
      </c>
      <c r="M432" s="115">
        <f>IFERROR(VLOOKUP(Abfalldokumentation!$O432,Kennzahlen!S:U,3,FALSE)*Abfalldokumentation!$B432,"0")</f>
        <v>10</v>
      </c>
      <c r="N432" s="105" t="str">
        <f>IF(ISBLANK(Q432),VLOOKUP(Abfalldokumentation!$O432,'Linien - BU'!R:S,2,FALSE),Q432)</f>
        <v>L22</v>
      </c>
      <c r="O432" s="67">
        <f t="shared" si="47"/>
        <v>29501020</v>
      </c>
      <c r="P432" s="67">
        <f t="shared" si="48"/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AA432" s="2"/>
      <c r="AB432" s="2"/>
      <c r="AC432" s="2"/>
    </row>
    <row r="433" spans="1:29" ht="30" customHeight="1" x14ac:dyDescent="0.25">
      <c r="A433" s="102" t="str">
        <f>VLOOKUP(N433,'Linien - BU'!A:B,2,FALSE)</f>
        <v>BU1</v>
      </c>
      <c r="B433" s="114">
        <f t="shared" si="42"/>
        <v>25</v>
      </c>
      <c r="C433" s="95">
        <f>Abfalldokumentation!$U433</f>
        <v>44453</v>
      </c>
      <c r="D433" s="90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103" t="str">
        <f>IFERROR(VLOOKUP(Abfalldokumentation!$O433,Artikel!A:C,3,FALSE),Abfalldokumentation!$O433)</f>
        <v>VOS URW NATUR AMM CO RE</v>
      </c>
      <c r="F433" s="103" t="str">
        <f>VLOOKUP(T433,'Liste Gründe'!A:D,2,FALSE)</f>
        <v>Schimmel</v>
      </c>
      <c r="G433" s="103" t="str">
        <f>IF(ISBLANK(V433),VLOOKUP(Abfalldokumentation!$P433,'Liste Gründe'!A:D,3,FALSE),V433)</f>
        <v>keine Verarbeitung</v>
      </c>
      <c r="H433" s="103" t="str">
        <f>IF(ISBLANK(Abfalldokumentation!$W433),"-",Abfalldokumentation!$W433)</f>
        <v>Aufgrund Konsistenz nicht genommen. Zu wenig VOS verarbeitet. Vom Warmen ins Kalte -&gt; Schimmel</v>
      </c>
      <c r="I433" s="114">
        <f t="shared" si="43"/>
        <v>37</v>
      </c>
      <c r="J433" s="103" t="str">
        <f t="shared" si="44"/>
        <v>Produkte</v>
      </c>
      <c r="K433" s="103" t="str">
        <f t="shared" si="45"/>
        <v>BUs</v>
      </c>
      <c r="L433" s="103" t="str">
        <f t="shared" si="46"/>
        <v>Symptome</v>
      </c>
      <c r="M433" s="114">
        <f>IFERROR(VLOOKUP(Abfalldokumentation!$O433,Kennzahlen!S:U,3,FALSE)*Abfalldokumentation!$B433,"0")</f>
        <v>12.5</v>
      </c>
      <c r="N433" s="103" t="str">
        <f>IF(ISBLANK(Q433),VLOOKUP(Abfalldokumentation!$O433,'Linien - BU'!R:S,2,FALSE),Q433)</f>
        <v>Schmelze</v>
      </c>
      <c r="O433" s="67">
        <f t="shared" si="47"/>
        <v>29501021</v>
      </c>
      <c r="P433" s="67">
        <f t="shared" si="48"/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AA433" s="2"/>
      <c r="AB433" s="2"/>
      <c r="AC433" s="2"/>
    </row>
    <row r="434" spans="1:29" ht="30" customHeight="1" x14ac:dyDescent="0.25">
      <c r="A434" s="104" t="str">
        <f>VLOOKUP(N434,'Linien - BU'!A:B,2,FALSE)</f>
        <v>Verkauf</v>
      </c>
      <c r="B434" s="115">
        <f t="shared" si="42"/>
        <v>525</v>
      </c>
      <c r="C434" s="96">
        <f>Abfalldokumentation!$U434</f>
        <v>44453</v>
      </c>
      <c r="D434" s="90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105" t="str">
        <f>IFERROR(VLOOKUP(Abfalldokumentation!$O434,Artikel!A:C,3,FALSE),Abfalldokumentation!$O434)</f>
        <v>VOS RW NATUR AMM CO REZ</v>
      </c>
      <c r="F434" s="105" t="str">
        <f>VLOOKUP(T434,'Liste Gründe'!A:D,2,FALSE)</f>
        <v>Schimmel</v>
      </c>
      <c r="G434" s="105" t="str">
        <f>IF(ISBLANK(V434),VLOOKUP(Abfalldokumentation!$P434,'Liste Gründe'!A:D,3,FALSE),V434)</f>
        <v>keinen Abnehmer/kein Schälpersonal</v>
      </c>
      <c r="H434" s="105" t="str">
        <f>IF(ISBLANK(Abfalldokumentation!$W434),"-",Abfalldokumentation!$W434)</f>
        <v>keinen Abnehmer/Schälen</v>
      </c>
      <c r="I434" s="115">
        <f t="shared" si="43"/>
        <v>37</v>
      </c>
      <c r="J434" s="105" t="str">
        <f t="shared" si="44"/>
        <v>Produkte</v>
      </c>
      <c r="K434" s="105" t="str">
        <f t="shared" si="45"/>
        <v>BUs</v>
      </c>
      <c r="L434" s="105" t="str">
        <f t="shared" si="46"/>
        <v>Symptome</v>
      </c>
      <c r="M434" s="115">
        <f>IFERROR(VLOOKUP(Abfalldokumentation!$O434,Kennzahlen!S:U,3,FALSE)*Abfalldokumentation!$B434,"0")</f>
        <v>262.5</v>
      </c>
      <c r="N434" s="105" t="str">
        <f>IF(ISBLANK(Q434),VLOOKUP(Abfalldokumentation!$O434,'Linien - BU'!R:S,2,FALSE),Q434)</f>
        <v>Verkauf</v>
      </c>
      <c r="O434" s="67">
        <f t="shared" si="47"/>
        <v>29501022</v>
      </c>
      <c r="P434" s="6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AA434" s="2"/>
      <c r="AB434" s="2"/>
      <c r="AC434" s="2"/>
    </row>
    <row r="435" spans="1:29" ht="30" customHeight="1" x14ac:dyDescent="0.25">
      <c r="A435" s="102" t="str">
        <f>VLOOKUP(N435,'Linien - BU'!A:B,2,FALSE)</f>
        <v>BU4</v>
      </c>
      <c r="B435" s="114">
        <f t="shared" si="42"/>
        <v>14</v>
      </c>
      <c r="C435" s="95">
        <f>Abfalldokumentation!$U435</f>
        <v>44453</v>
      </c>
      <c r="D435" s="90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103" t="str">
        <f>IFERROR(VLOOKUP(Abfalldokumentation!$O435,Artikel!A:C,3,FALSE),Abfalldokumentation!$O435)</f>
        <v>ABS BRUSCHETTA</v>
      </c>
      <c r="F435" s="103" t="str">
        <f>VLOOKUP(T435,'Liste Gründe'!A:D,2,FALSE)</f>
        <v>keinen Verwendungszweck</v>
      </c>
      <c r="G435" s="103" t="str">
        <f>IF(ISBLANK(V435),VLOOKUP(Abfalldokumentation!$P435,'Liste Gründe'!A:D,3,FALSE),V435)</f>
        <v>keinen Verwendungszweck</v>
      </c>
      <c r="H435" s="103" t="str">
        <f>IF(ISBLANK(Abfalldokumentation!$W435),"-",Abfalldokumentation!$W435)</f>
        <v>&lt;300kg/Monat</v>
      </c>
      <c r="I435" s="114">
        <f t="shared" si="43"/>
        <v>37</v>
      </c>
      <c r="J435" s="103" t="str">
        <f t="shared" si="44"/>
        <v>Produkte</v>
      </c>
      <c r="K435" s="103" t="str">
        <f t="shared" si="45"/>
        <v>BUs</v>
      </c>
      <c r="L435" s="103" t="str">
        <f t="shared" si="46"/>
        <v>Symptome</v>
      </c>
      <c r="M435" s="114">
        <f>IFERROR(VLOOKUP(Abfalldokumentation!$O435,Kennzahlen!S:U,3,FALSE)*Abfalldokumentation!$B435,"0")</f>
        <v>21</v>
      </c>
      <c r="N435" s="103" t="str">
        <f>IF(ISBLANK(Q435),VLOOKUP(Abfalldokumentation!$O435,'Linien - BU'!R:S,2,FALSE),Q435)</f>
        <v>L21</v>
      </c>
      <c r="O435" s="67">
        <f t="shared" si="47"/>
        <v>29501029</v>
      </c>
      <c r="P435" s="67">
        <f t="shared" si="48"/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AA435" s="2"/>
      <c r="AB435" s="2"/>
      <c r="AC435" s="2"/>
    </row>
    <row r="436" spans="1:29" ht="30" customHeight="1" x14ac:dyDescent="0.25">
      <c r="A436" s="104" t="str">
        <f>VLOOKUP(N436,'Linien - BU'!A:B,2,FALSE)</f>
        <v>BU4</v>
      </c>
      <c r="B436" s="115">
        <f t="shared" si="42"/>
        <v>8</v>
      </c>
      <c r="C436" s="96">
        <f>Abfalldokumentation!$U436</f>
        <v>44453</v>
      </c>
      <c r="D436" s="90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105" t="str">
        <f>IFERROR(VLOOKUP(Abfalldokumentation!$O436,Artikel!A:C,3,FALSE),Abfalldokumentation!$O436)</f>
        <v>ABS ORANG-PESTO</v>
      </c>
      <c r="F436" s="105" t="str">
        <f>VLOOKUP(T436,'Liste Gründe'!A:D,2,FALSE)</f>
        <v>keinen Verwendungszweck</v>
      </c>
      <c r="G436" s="105" t="str">
        <f>IF(ISBLANK(V436),VLOOKUP(Abfalldokumentation!$P436,'Liste Gründe'!A:D,3,FALSE),V436)</f>
        <v>keinen Verwendungszweck</v>
      </c>
      <c r="H436" s="105" t="str">
        <f>IF(ISBLANK(Abfalldokumentation!$W436),"-",Abfalldokumentation!$W436)</f>
        <v>&lt;100kg/Monat</v>
      </c>
      <c r="I436" s="115">
        <f t="shared" si="43"/>
        <v>37</v>
      </c>
      <c r="J436" s="105" t="str">
        <f t="shared" si="44"/>
        <v>Produkte</v>
      </c>
      <c r="K436" s="105" t="str">
        <f t="shared" si="45"/>
        <v>BUs</v>
      </c>
      <c r="L436" s="105" t="str">
        <f t="shared" si="46"/>
        <v>Symptome</v>
      </c>
      <c r="M436" s="115">
        <f>IFERROR(VLOOKUP(Abfalldokumentation!$O436,Kennzahlen!S:U,3,FALSE)*Abfalldokumentation!$B436,"0")</f>
        <v>12</v>
      </c>
      <c r="N436" s="105" t="str">
        <f>IF(ISBLANK(Q436),VLOOKUP(Abfalldokumentation!$O436,'Linien - BU'!R:S,2,FALSE),Q436)</f>
        <v>L21</v>
      </c>
      <c r="O436" s="67">
        <f t="shared" si="47"/>
        <v>29501030</v>
      </c>
      <c r="P436" s="67">
        <f t="shared" si="48"/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AA436" s="2"/>
      <c r="AB436" s="2"/>
      <c r="AC436" s="2"/>
    </row>
    <row r="437" spans="1:29" ht="30" customHeight="1" x14ac:dyDescent="0.25">
      <c r="A437" s="102" t="str">
        <f>VLOOKUP(N437,'Linien - BU'!A:B,2,FALSE)</f>
        <v>BU4</v>
      </c>
      <c r="B437" s="114">
        <f t="shared" si="42"/>
        <v>7</v>
      </c>
      <c r="C437" s="95">
        <f>Abfalldokumentation!$U437</f>
        <v>44453</v>
      </c>
      <c r="D437" s="90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103" t="str">
        <f>IFERROR(VLOOKUP(Abfalldokumentation!$O437,Artikel!A:C,3,FALSE),Abfalldokumentation!$O437)</f>
        <v>ABS ORANG-PESTO</v>
      </c>
      <c r="F437" s="103" t="str">
        <f>VLOOKUP(T437,'Liste Gründe'!A:D,2,FALSE)</f>
        <v>keinen Verwendungszweck</v>
      </c>
      <c r="G437" s="103" t="str">
        <f>IF(ISBLANK(V437),VLOOKUP(Abfalldokumentation!$P437,'Liste Gründe'!A:D,3,FALSE),V437)</f>
        <v>keinen Verwendungszweck</v>
      </c>
      <c r="H437" s="103" t="str">
        <f>IF(ISBLANK(Abfalldokumentation!$W437),"-",Abfalldokumentation!$W437)</f>
        <v>&lt;100kg/Monat</v>
      </c>
      <c r="I437" s="114">
        <f t="shared" si="43"/>
        <v>37</v>
      </c>
      <c r="J437" s="103" t="str">
        <f t="shared" si="44"/>
        <v>Produkte</v>
      </c>
      <c r="K437" s="103" t="str">
        <f t="shared" si="45"/>
        <v>BUs</v>
      </c>
      <c r="L437" s="103" t="str">
        <f t="shared" si="46"/>
        <v>Symptome</v>
      </c>
      <c r="M437" s="114">
        <f>IFERROR(VLOOKUP(Abfalldokumentation!$O437,Kennzahlen!S:U,3,FALSE)*Abfalldokumentation!$B437,"0")</f>
        <v>10.5</v>
      </c>
      <c r="N437" s="103" t="str">
        <f>IF(ISBLANK(Q437),VLOOKUP(Abfalldokumentation!$O437,'Linien - BU'!R:S,2,FALSE),Q437)</f>
        <v>L21</v>
      </c>
      <c r="O437" s="67">
        <f t="shared" si="47"/>
        <v>29501030</v>
      </c>
      <c r="P437" s="67">
        <f t="shared" si="48"/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AA437" s="2"/>
      <c r="AB437" s="2"/>
      <c r="AC437" s="2"/>
    </row>
    <row r="438" spans="1:29" ht="30" customHeight="1" x14ac:dyDescent="0.25">
      <c r="A438" s="104" t="str">
        <f>VLOOKUP(N438,'Linien - BU'!A:B,2,FALSE)</f>
        <v>BU4</v>
      </c>
      <c r="B438" s="115">
        <f t="shared" si="42"/>
        <v>6</v>
      </c>
      <c r="C438" s="96">
        <f>Abfalldokumentation!$U438</f>
        <v>44453</v>
      </c>
      <c r="D438" s="90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105" t="str">
        <f>IFERROR(VLOOKUP(Abfalldokumentation!$O438,Artikel!A:C,3,FALSE),Abfalldokumentation!$O438)</f>
        <v>ABS ORANG-PESTO</v>
      </c>
      <c r="F438" s="105" t="str">
        <f>VLOOKUP(T438,'Liste Gründe'!A:D,2,FALSE)</f>
        <v>keinen Verwendungszweck</v>
      </c>
      <c r="G438" s="105" t="str">
        <f>IF(ISBLANK(V438),VLOOKUP(Abfalldokumentation!$P438,'Liste Gründe'!A:D,3,FALSE),V438)</f>
        <v>keinen Verwendungszweck</v>
      </c>
      <c r="H438" s="105" t="str">
        <f>IF(ISBLANK(Abfalldokumentation!$W438),"-",Abfalldokumentation!$W438)</f>
        <v>&lt;100kg/Monat</v>
      </c>
      <c r="I438" s="115">
        <f t="shared" si="43"/>
        <v>37</v>
      </c>
      <c r="J438" s="105" t="str">
        <f t="shared" si="44"/>
        <v>Produkte</v>
      </c>
      <c r="K438" s="105" t="str">
        <f t="shared" si="45"/>
        <v>BUs</v>
      </c>
      <c r="L438" s="105" t="str">
        <f t="shared" si="46"/>
        <v>Symptome</v>
      </c>
      <c r="M438" s="115">
        <f>IFERROR(VLOOKUP(Abfalldokumentation!$O438,Kennzahlen!S:U,3,FALSE)*Abfalldokumentation!$B438,"0")</f>
        <v>9</v>
      </c>
      <c r="N438" s="105" t="str">
        <f>IF(ISBLANK(Q438),VLOOKUP(Abfalldokumentation!$O438,'Linien - BU'!R:S,2,FALSE),Q438)</f>
        <v>Bu4</v>
      </c>
      <c r="O438" s="67">
        <f t="shared" si="47"/>
        <v>29501030</v>
      </c>
      <c r="P438" s="67">
        <f t="shared" si="48"/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AA438" s="2"/>
      <c r="AB438" s="2"/>
      <c r="AC438" s="2"/>
    </row>
    <row r="439" spans="1:29" ht="30" customHeight="1" x14ac:dyDescent="0.25">
      <c r="A439" s="102" t="str">
        <f>VLOOKUP(N439,'Linien - BU'!A:B,2,FALSE)</f>
        <v>BU4</v>
      </c>
      <c r="B439" s="114">
        <f t="shared" si="42"/>
        <v>3</v>
      </c>
      <c r="C439" s="95">
        <f>Abfalldokumentation!$U439</f>
        <v>44453</v>
      </c>
      <c r="D439" s="90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103" t="str">
        <f>IFERROR(VLOOKUP(Abfalldokumentation!$O439,Artikel!A:C,3,FALSE),Abfalldokumentation!$O439)</f>
        <v>ABS SAINT ANDRÉ</v>
      </c>
      <c r="F439" s="103" t="str">
        <f>VLOOKUP(T439,'Liste Gründe'!A:D,2,FALSE)</f>
        <v>keinen Verwendungszweck</v>
      </c>
      <c r="G439" s="103" t="str">
        <f>IF(ISBLANK(V439),VLOOKUP(Abfalldokumentation!$P439,'Liste Gründe'!A:D,3,FALSE),V439)</f>
        <v>keinen Verwendungszweck</v>
      </c>
      <c r="H439" s="103" t="str">
        <f>IF(ISBLANK(Abfalldokumentation!$W439),"-",Abfalldokumentation!$W439)</f>
        <v>&lt;20kg/Monat</v>
      </c>
      <c r="I439" s="114">
        <f t="shared" si="43"/>
        <v>37</v>
      </c>
      <c r="J439" s="103" t="str">
        <f t="shared" si="44"/>
        <v>Produkte</v>
      </c>
      <c r="K439" s="103" t="str">
        <f t="shared" si="45"/>
        <v>BUs</v>
      </c>
      <c r="L439" s="103" t="str">
        <f t="shared" si="46"/>
        <v>Symptome</v>
      </c>
      <c r="M439" s="114">
        <f>IFERROR(VLOOKUP(Abfalldokumentation!$O439,Kennzahlen!S:U,3,FALSE)*Abfalldokumentation!$B439,"0")</f>
        <v>3.0000000000000003E-4</v>
      </c>
      <c r="N439" s="103" t="str">
        <f>IF(ISBLANK(Q439),VLOOKUP(Abfalldokumentation!$O439,'Linien - BU'!R:S,2,FALSE),Q439)</f>
        <v>L20</v>
      </c>
      <c r="O439" s="67">
        <f t="shared" si="47"/>
        <v>29501036</v>
      </c>
      <c r="P439" s="67">
        <f t="shared" si="48"/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AA439" s="2"/>
      <c r="AB439" s="2"/>
      <c r="AC439" s="2"/>
    </row>
    <row r="440" spans="1:29" ht="30" customHeight="1" x14ac:dyDescent="0.25">
      <c r="A440" s="104" t="str">
        <f>VLOOKUP(N440,'Linien - BU'!A:B,2,FALSE)</f>
        <v>BU4</v>
      </c>
      <c r="B440" s="115">
        <f t="shared" si="42"/>
        <v>14</v>
      </c>
      <c r="C440" s="96">
        <f>Abfalldokumentation!$U440</f>
        <v>44453</v>
      </c>
      <c r="D440" s="90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105" t="str">
        <f>IFERROR(VLOOKUP(Abfalldokumentation!$O440,Artikel!A:C,3,FALSE),Abfalldokumentation!$O440)</f>
        <v>ABS OLD-AMSTERDAM</v>
      </c>
      <c r="F440" s="105" t="str">
        <f>VLOOKUP(T440,'Liste Gründe'!A:D,2,FALSE)</f>
        <v>keinen Verwendungszweck</v>
      </c>
      <c r="G440" s="105" t="str">
        <f>IF(ISBLANK(V440),VLOOKUP(Abfalldokumentation!$P440,'Liste Gründe'!A:D,3,FALSE),V440)</f>
        <v>keinen Verwendungszweck</v>
      </c>
      <c r="H440" s="105" t="str">
        <f>IF(ISBLANK(Abfalldokumentation!$W440),"-",Abfalldokumentation!$W440)</f>
        <v>&lt;1000kg/Monat</v>
      </c>
      <c r="I440" s="115">
        <f t="shared" si="43"/>
        <v>37</v>
      </c>
      <c r="J440" s="105" t="str">
        <f t="shared" si="44"/>
        <v>Produkte</v>
      </c>
      <c r="K440" s="105" t="str">
        <f t="shared" si="45"/>
        <v>BUs</v>
      </c>
      <c r="L440" s="105" t="str">
        <f t="shared" si="46"/>
        <v>Symptome</v>
      </c>
      <c r="M440" s="115">
        <f>IFERROR(VLOOKUP(Abfalldokumentation!$O440,Kennzahlen!S:U,3,FALSE)*Abfalldokumentation!$B440,"0")</f>
        <v>1.4E-3</v>
      </c>
      <c r="N440" s="105" t="str">
        <f>IF(ISBLANK(Q440),VLOOKUP(Abfalldokumentation!$O440,'Linien - BU'!R:S,2,FALSE),Q440)</f>
        <v>L22</v>
      </c>
      <c r="O440" s="67">
        <f t="shared" si="47"/>
        <v>29501039</v>
      </c>
      <c r="P440" s="67">
        <f t="shared" si="48"/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AA440" s="2"/>
      <c r="AB440" s="2"/>
      <c r="AC440" s="2"/>
    </row>
    <row r="441" spans="1:29" ht="30" customHeight="1" x14ac:dyDescent="0.25">
      <c r="A441" s="102" t="str">
        <f>VLOOKUP(N441,'Linien - BU'!A:B,2,FALSE)</f>
        <v>BU1</v>
      </c>
      <c r="B441" s="114">
        <f t="shared" si="42"/>
        <v>292</v>
      </c>
      <c r="C441" s="95">
        <f>Abfalldokumentation!$U441</f>
        <v>44453</v>
      </c>
      <c r="D441" s="90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103" t="str">
        <f>IFERROR(VLOOKUP(Abfalldokumentation!$O441,Artikel!A:C,3,FALSE),Abfalldokumentation!$O441)</f>
        <v>Würste 6000g Räucher fü</v>
      </c>
      <c r="F441" s="103" t="str">
        <f>VLOOKUP(T441,'Liste Gründe'!A:D,2,FALSE)</f>
        <v>Schimmel</v>
      </c>
      <c r="G441" s="103" t="str">
        <f>IF(ISBLANK(V441),VLOOKUP(Abfalldokumentation!$P441,'Liste Gründe'!A:D,3,FALSE),V441)</f>
        <v>Rest</v>
      </c>
      <c r="H441" s="103" t="str">
        <f>IF(ISBLANK(Abfalldokumentation!$W441),"-",Abfalldokumentation!$W441)</f>
        <v>Rohware zu weich</v>
      </c>
      <c r="I441" s="114">
        <f t="shared" si="43"/>
        <v>37</v>
      </c>
      <c r="J441" s="103" t="str">
        <f t="shared" si="44"/>
        <v>Produkte</v>
      </c>
      <c r="K441" s="103" t="str">
        <f t="shared" si="45"/>
        <v>BUs</v>
      </c>
      <c r="L441" s="103" t="str">
        <f t="shared" si="46"/>
        <v>Symptome</v>
      </c>
      <c r="M441" s="114" t="str">
        <f>IFERROR(VLOOKUP(Abfalldokumentation!$O441,Kennzahlen!S:U,3,FALSE)*Abfalldokumentation!$B441,"0")</f>
        <v>0</v>
      </c>
      <c r="N441" s="103" t="str">
        <f>IF(ISBLANK(Q441),VLOOKUP(Abfalldokumentation!$O441,'Linien - BU'!R:S,2,FALSE),Q441)</f>
        <v>Abfüllung</v>
      </c>
      <c r="O441" s="67">
        <f t="shared" si="47"/>
        <v>31000098</v>
      </c>
      <c r="P441" s="67">
        <f t="shared" si="48"/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AA441" s="2"/>
      <c r="AB441" s="2"/>
      <c r="AC441" s="2"/>
    </row>
    <row r="442" spans="1:29" ht="30" customHeight="1" x14ac:dyDescent="0.25">
      <c r="A442" s="104" t="str">
        <f>VLOOKUP(N442,'Linien - BU'!A:B,2,FALSE)</f>
        <v>BU3</v>
      </c>
      <c r="B442" s="115">
        <f t="shared" si="42"/>
        <v>282</v>
      </c>
      <c r="C442" s="96">
        <f>Abfalldokumentation!$U442</f>
        <v>44453</v>
      </c>
      <c r="D442" s="90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105" t="str">
        <f>IFERROR(VLOOKUP(Abfalldokumentation!$O442,Artikel!A:C,3,FALSE),Abfalldokumentation!$O442)</f>
        <v>VOS RW-NATUR-NAT-VAKU</v>
      </c>
      <c r="F442" s="105" t="str">
        <f>VLOOKUP(T442,'Liste Gründe'!A:D,2,FALSE)</f>
        <v>Schimmel</v>
      </c>
      <c r="G442" s="105" t="str">
        <f>IF(ISBLANK(V442),VLOOKUP(Abfalldokumentation!$P442,'Liste Gründe'!A:D,3,FALSE),V442)</f>
        <v>VOS &gt; Einsatz</v>
      </c>
      <c r="H442" s="105" t="str">
        <f>IF(ISBLANK(Abfalldokumentation!$W442),"-",Abfalldokumentation!$W442)</f>
        <v>-</v>
      </c>
      <c r="I442" s="115">
        <f t="shared" si="43"/>
        <v>37</v>
      </c>
      <c r="J442" s="105" t="str">
        <f t="shared" si="44"/>
        <v>Produkte</v>
      </c>
      <c r="K442" s="105" t="str">
        <f t="shared" si="45"/>
        <v>BUs</v>
      </c>
      <c r="L442" s="105" t="str">
        <f t="shared" si="46"/>
        <v>Symptome</v>
      </c>
      <c r="M442" s="115">
        <f>IFERROR(VLOOKUP(Abfalldokumentation!$O442,Kennzahlen!S:U,3,FALSE)*Abfalldokumentation!$B442,"0")</f>
        <v>144.94800000000001</v>
      </c>
      <c r="N442" s="105" t="str">
        <f>IF(ISBLANK(Q442),VLOOKUP(Abfalldokumentation!$O442,'Linien - BU'!R:S,2,FALSE),Q442)</f>
        <v>L16</v>
      </c>
      <c r="O442" s="67">
        <f t="shared" si="47"/>
        <v>49500089</v>
      </c>
      <c r="P442" s="67">
        <f t="shared" si="48"/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AA442" s="2"/>
      <c r="AB442" s="2"/>
      <c r="AC442" s="2"/>
    </row>
    <row r="443" spans="1:29" ht="30" customHeight="1" x14ac:dyDescent="0.25">
      <c r="A443" s="102" t="str">
        <f>VLOOKUP(N443,'Linien - BU'!A:B,2,FALSE)</f>
        <v>BU3</v>
      </c>
      <c r="B443" s="114">
        <f t="shared" si="42"/>
        <v>402</v>
      </c>
      <c r="C443" s="95">
        <f>Abfalldokumentation!$U443</f>
        <v>44453</v>
      </c>
      <c r="D443" s="90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103" t="str">
        <f>IFERROR(VLOOKUP(Abfalldokumentation!$O443,Artikel!A:C,3,FALSE),Abfalldokumentation!$O443)</f>
        <v>VOS RW-JAL-NAT-VAKU</v>
      </c>
      <c r="F443" s="103" t="str">
        <f>VLOOKUP(T443,'Liste Gründe'!A:D,2,FALSE)</f>
        <v>Schimmel</v>
      </c>
      <c r="G443" s="103" t="str">
        <f>IF(ISBLANK(V443),VLOOKUP(Abfalldokumentation!$P443,'Liste Gründe'!A:D,3,FALSE),V443)</f>
        <v>VOS &gt; Einsatz</v>
      </c>
      <c r="H443" s="103" t="str">
        <f>IF(ISBLANK(Abfalldokumentation!$W443),"-",Abfalldokumentation!$W443)</f>
        <v>-</v>
      </c>
      <c r="I443" s="114">
        <f t="shared" si="43"/>
        <v>37</v>
      </c>
      <c r="J443" s="103" t="str">
        <f t="shared" si="44"/>
        <v>Produkte</v>
      </c>
      <c r="K443" s="103" t="str">
        <f t="shared" si="45"/>
        <v>BUs</v>
      </c>
      <c r="L443" s="103" t="str">
        <f t="shared" si="46"/>
        <v>Symptome</v>
      </c>
      <c r="M443" s="114">
        <f>IFERROR(VLOOKUP(Abfalldokumentation!$O443,Kennzahlen!S:U,3,FALSE)*Abfalldokumentation!$B443,"0")</f>
        <v>206.62800000000001</v>
      </c>
      <c r="N443" s="103" t="str">
        <f>IF(ISBLANK(Q443),VLOOKUP(Abfalldokumentation!$O443,'Linien - BU'!R:S,2,FALSE),Q443)</f>
        <v>L11</v>
      </c>
      <c r="O443" s="67">
        <f t="shared" si="47"/>
        <v>49500091</v>
      </c>
      <c r="P443" s="67">
        <f t="shared" si="48"/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AA443" s="2"/>
      <c r="AB443" s="2"/>
      <c r="AC443" s="2"/>
    </row>
    <row r="444" spans="1:29" ht="30" customHeight="1" x14ac:dyDescent="0.25">
      <c r="A444" s="104" t="str">
        <f>VLOOKUP(N444,'Linien - BU'!A:B,2,FALSE)</f>
        <v>Verkauf</v>
      </c>
      <c r="B444" s="115">
        <f t="shared" si="42"/>
        <v>267</v>
      </c>
      <c r="C444" s="96">
        <f>Abfalldokumentation!$U444</f>
        <v>44453</v>
      </c>
      <c r="D444" s="90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105" t="str">
        <f>IFERROR(VLOOKUP(Abfalldokumentation!$O444,Artikel!A:C,3,FALSE),Abfalldokumentation!$O444)</f>
        <v>VOS RW-NATUR-EXTRA-VAKU</v>
      </c>
      <c r="F444" s="105" t="str">
        <f>VLOOKUP(T444,'Liste Gründe'!A:D,2,FALSE)</f>
        <v>Schimmel</v>
      </c>
      <c r="G444" s="105" t="str">
        <f>IF(ISBLANK(V444),VLOOKUP(Abfalldokumentation!$P444,'Liste Gründe'!A:D,3,FALSE),V444)</f>
        <v>keinen Abnehmer/kein Schälpersonal</v>
      </c>
      <c r="H444" s="105" t="str">
        <f>IF(ISBLANK(Abfalldokumentation!$W444),"-",Abfalldokumentation!$W444)</f>
        <v>keinen Abnehmer/Schälen</v>
      </c>
      <c r="I444" s="115">
        <f t="shared" si="43"/>
        <v>37</v>
      </c>
      <c r="J444" s="105" t="str">
        <f t="shared" si="44"/>
        <v>Produkte</v>
      </c>
      <c r="K444" s="105" t="str">
        <f t="shared" si="45"/>
        <v>BUs</v>
      </c>
      <c r="L444" s="105" t="str">
        <f t="shared" si="46"/>
        <v>Symptome</v>
      </c>
      <c r="M444" s="115" t="str">
        <f>IFERROR(VLOOKUP(Abfalldokumentation!$O444,Kennzahlen!S:U,3,FALSE)*Abfalldokumentation!$B444,"0")</f>
        <v>0</v>
      </c>
      <c r="N444" s="105" t="str">
        <f>IF(ISBLANK(Q444),VLOOKUP(Abfalldokumentation!$O444,'Linien - BU'!R:S,2,FALSE),Q444)</f>
        <v>Verkauf</v>
      </c>
      <c r="O444" s="67">
        <f t="shared" si="47"/>
        <v>49500092</v>
      </c>
      <c r="P444" s="6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AA444" s="2"/>
      <c r="AB444" s="2"/>
      <c r="AC444" s="2"/>
    </row>
    <row r="445" spans="1:29" ht="30" customHeight="1" x14ac:dyDescent="0.25">
      <c r="A445" s="102" t="str">
        <f>VLOOKUP(N445,'Linien - BU'!A:B,2,FALSE)</f>
        <v>Verkauf</v>
      </c>
      <c r="B445" s="114">
        <f t="shared" si="42"/>
        <v>203</v>
      </c>
      <c r="C445" s="95">
        <f>Abfalldokumentation!$U445</f>
        <v>44453</v>
      </c>
      <c r="D445" s="90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103" t="str">
        <f>IFERROR(VLOOKUP(Abfalldokumentation!$O445,Artikel!A:C,3,FALSE),Abfalldokumentation!$O445)</f>
        <v>VOS GRW-NATUR-VAKU / Er</v>
      </c>
      <c r="F445" s="103" t="str">
        <f>VLOOKUP(T445,'Liste Gründe'!A:D,2,FALSE)</f>
        <v>Schimmel</v>
      </c>
      <c r="G445" s="103" t="str">
        <f>IF(ISBLANK(V445),VLOOKUP(Abfalldokumentation!$P445,'Liste Gründe'!A:D,3,FALSE),V445)</f>
        <v>keinen Abnehmer/kein Schälpersonal</v>
      </c>
      <c r="H445" s="103" t="str">
        <f>IF(ISBLANK(Abfalldokumentation!$W445),"-",Abfalldokumentation!$W445)</f>
        <v>keinen Abnehmer/Schälen</v>
      </c>
      <c r="I445" s="114">
        <f t="shared" si="43"/>
        <v>37</v>
      </c>
      <c r="J445" s="103" t="str">
        <f t="shared" si="44"/>
        <v>Produkte</v>
      </c>
      <c r="K445" s="103" t="str">
        <f t="shared" si="45"/>
        <v>BUs</v>
      </c>
      <c r="L445" s="103" t="str">
        <f t="shared" si="46"/>
        <v>Symptome</v>
      </c>
      <c r="M445" s="114">
        <f>IFERROR(VLOOKUP(Abfalldokumentation!$O445,Kennzahlen!S:U,3,FALSE)*Abfalldokumentation!$B445,"0")</f>
        <v>104.342</v>
      </c>
      <c r="N445" s="103" t="str">
        <f>IF(ISBLANK(Q445),VLOOKUP(Abfalldokumentation!$O445,'Linien - BU'!R:S,2,FALSE),Q445)</f>
        <v>Verkauf</v>
      </c>
      <c r="O445" s="67">
        <f t="shared" si="47"/>
        <v>49500143</v>
      </c>
      <c r="P445" s="6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AA445" s="2"/>
      <c r="AB445" s="2"/>
      <c r="AC445" s="2"/>
    </row>
    <row r="446" spans="1:29" ht="30" customHeight="1" x14ac:dyDescent="0.25">
      <c r="A446" s="104" t="str">
        <f>VLOOKUP(N446,'Linien - BU'!A:B,2,FALSE)</f>
        <v>BU3</v>
      </c>
      <c r="B446" s="115">
        <f t="shared" si="42"/>
        <v>328</v>
      </c>
      <c r="C446" s="96">
        <f>Abfalldokumentation!$U446</f>
        <v>44453</v>
      </c>
      <c r="D446" s="90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105" t="str">
        <f>IFERROR(VLOOKUP(Abfalldokumentation!$O446,Artikel!A:C,3,FALSE),Abfalldokumentation!$O446)</f>
        <v>VOS GRW-SCHI-NAT-VAKU</v>
      </c>
      <c r="F446" s="105" t="str">
        <f>VLOOKUP(T446,'Liste Gründe'!A:D,2,FALSE)</f>
        <v>Schimmel</v>
      </c>
      <c r="G446" s="105" t="str">
        <f>IF(ISBLANK(V446),VLOOKUP(Abfalldokumentation!$P446,'Liste Gründe'!A:D,3,FALSE),V446)</f>
        <v>VOS &gt; Einsatz</v>
      </c>
      <c r="H446" s="105" t="str">
        <f>IF(ISBLANK(Abfalldokumentation!$W446),"-",Abfalldokumentation!$W446)</f>
        <v>Da keine Aufträge für  weitere Verwendung</v>
      </c>
      <c r="I446" s="115">
        <f t="shared" si="43"/>
        <v>37</v>
      </c>
      <c r="J446" s="105" t="str">
        <f t="shared" si="44"/>
        <v>Produkte</v>
      </c>
      <c r="K446" s="105" t="str">
        <f t="shared" si="45"/>
        <v>BUs</v>
      </c>
      <c r="L446" s="105" t="str">
        <f t="shared" si="46"/>
        <v>Symptome</v>
      </c>
      <c r="M446" s="115">
        <f>IFERROR(VLOOKUP(Abfalldokumentation!$O446,Kennzahlen!S:U,3,FALSE)*Abfalldokumentation!$B446,"0")</f>
        <v>168.59200000000001</v>
      </c>
      <c r="N446" s="105" t="str">
        <f>IF(ISBLANK(Q446),VLOOKUP(Abfalldokumentation!$O446,'Linien - BU'!R:S,2,FALSE),Q446)</f>
        <v>L33</v>
      </c>
      <c r="O446" s="67">
        <f t="shared" si="47"/>
        <v>49500204</v>
      </c>
      <c r="P446" s="67">
        <f t="shared" si="48"/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AA446" s="2"/>
      <c r="AB446" s="2"/>
      <c r="AC446" s="2"/>
    </row>
    <row r="447" spans="1:29" ht="30" customHeight="1" x14ac:dyDescent="0.25">
      <c r="A447" s="102" t="str">
        <f>VLOOKUP(N447,'Linien - BU'!A:B,2,FALSE)</f>
        <v>Rest</v>
      </c>
      <c r="B447" s="114">
        <f t="shared" si="42"/>
        <v>5.9</v>
      </c>
      <c r="C447" s="95">
        <f>Abfalldokumentation!$U447</f>
        <v>44453</v>
      </c>
      <c r="D447" s="90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103" t="str">
        <f>IFERROR(VLOOKUP(Abfalldokumentation!$O447,Artikel!A:C,3,FALSE),Abfalldokumentation!$O447)</f>
        <v>Laborproben</v>
      </c>
      <c r="F447" s="103" t="str">
        <f>VLOOKUP(T447,'Liste Gründe'!A:D,2,FALSE)</f>
        <v>Qualitätssicherung</v>
      </c>
      <c r="G447" s="103" t="str">
        <f>IF(ISBLANK(V447),VLOOKUP(Abfalldokumentation!$P447,'Liste Gründe'!A:D,3,FALSE),V447)</f>
        <v>Einwaage Labor</v>
      </c>
      <c r="H447" s="103" t="str">
        <f>IF(ISBLANK(Abfalldokumentation!$W447),"-",Abfalldokumentation!$W447)</f>
        <v>Einwaage Labor</v>
      </c>
      <c r="I447" s="114">
        <f t="shared" si="43"/>
        <v>37</v>
      </c>
      <c r="J447" s="103" t="str">
        <f t="shared" si="44"/>
        <v>Produkte</v>
      </c>
      <c r="K447" s="103" t="str">
        <f t="shared" si="45"/>
        <v>BUs</v>
      </c>
      <c r="L447" s="103" t="str">
        <f t="shared" si="46"/>
        <v>Symptome</v>
      </c>
      <c r="M447" s="114" t="str">
        <f>IFERROR(VLOOKUP(Abfalldokumentation!$O447,Kennzahlen!S:U,3,FALSE)*Abfalldokumentation!$B447,"0")</f>
        <v>0</v>
      </c>
      <c r="N447" s="103" t="str">
        <f>IF(ISBLANK(Q447),VLOOKUP(Abfalldokumentation!$O447,'Linien - BU'!R:S,2,FALSE),Q447)</f>
        <v>Labor</v>
      </c>
      <c r="O447" s="67" t="str">
        <f t="shared" si="47"/>
        <v>Laborproben</v>
      </c>
      <c r="P447" s="67">
        <f t="shared" si="48"/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AA447" s="2"/>
      <c r="AB447" s="2"/>
      <c r="AC447" s="2"/>
    </row>
    <row r="448" spans="1:29" ht="30" customHeight="1" x14ac:dyDescent="0.25">
      <c r="A448" s="104" t="str">
        <f>VLOOKUP(N448,'Linien - BU'!A:B,2,FALSE)</f>
        <v>BU1</v>
      </c>
      <c r="B448" s="115">
        <f t="shared" si="42"/>
        <v>25.4</v>
      </c>
      <c r="C448" s="96">
        <f>Abfalldokumentation!$U448</f>
        <v>44454</v>
      </c>
      <c r="D448" s="90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105" t="str">
        <f>IFERROR(VLOOKUP(Abfalldokumentation!$O448,Artikel!A:C,3,FALSE),Abfalldokumentation!$O448)</f>
        <v>ZUB TOM-BAS 1KG</v>
      </c>
      <c r="F448" s="105" t="str">
        <f>VLOOKUP(T448,'Liste Gründe'!A:D,2,FALSE)</f>
        <v>Rest</v>
      </c>
      <c r="G448" s="105" t="str">
        <f>IF(ISBLANK(V448),VLOOKUP(Abfalldokumentation!$P448,'Liste Gründe'!A:D,3,FALSE),V448)</f>
        <v>Keinen Einsatz</v>
      </c>
      <c r="H448" s="105" t="str">
        <f>IF(ISBLANK(Abfalldokumentation!$W448),"-",Abfalldokumentation!$W448)</f>
        <v>Keinen Einsatz</v>
      </c>
      <c r="I448" s="115">
        <f t="shared" si="43"/>
        <v>37</v>
      </c>
      <c r="J448" s="105" t="str">
        <f t="shared" si="44"/>
        <v>Produkte</v>
      </c>
      <c r="K448" s="105" t="str">
        <f t="shared" si="45"/>
        <v>BUs</v>
      </c>
      <c r="L448" s="105" t="str">
        <f t="shared" si="46"/>
        <v>Symptome</v>
      </c>
      <c r="M448" s="115" t="str">
        <f>IFERROR(VLOOKUP(Abfalldokumentation!$O448,Kennzahlen!S:U,3,FALSE)*Abfalldokumentation!$B448,"0")</f>
        <v>0</v>
      </c>
      <c r="N448" s="105" t="str">
        <f>IF(ISBLANK(Q448),VLOOKUP(Abfalldokumentation!$O448,'Linien - BU'!R:S,2,FALSE),Q448)</f>
        <v>Abfüllung</v>
      </c>
      <c r="O448" s="67">
        <f t="shared" si="47"/>
        <v>23500351</v>
      </c>
      <c r="P448" s="67">
        <f t="shared" si="48"/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AA448" s="2"/>
      <c r="AB448" s="2"/>
      <c r="AC448" s="2"/>
    </row>
    <row r="449" spans="1:29" ht="30" customHeight="1" x14ac:dyDescent="0.25">
      <c r="A449" s="102" t="str">
        <f>VLOOKUP(N449,'Linien - BU'!A:B,2,FALSE)</f>
        <v>BU4</v>
      </c>
      <c r="B449" s="114">
        <f t="shared" si="42"/>
        <v>18</v>
      </c>
      <c r="C449" s="95">
        <f>Abfalldokumentation!$U449</f>
        <v>44454</v>
      </c>
      <c r="D449" s="90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103" t="str">
        <f>IFERROR(VLOOKUP(Abfalldokumentation!$O449,Artikel!A:C,3,FALSE),Abfalldokumentation!$O449)</f>
        <v>VOS Schwarzer Pfeffer R</v>
      </c>
      <c r="F449" s="103" t="str">
        <f>VLOOKUP(T449,'Liste Gründe'!A:D,2,FALSE)</f>
        <v>keinen Verwendungszweck</v>
      </c>
      <c r="G449" s="103" t="str">
        <f>IF(ISBLANK(V449),VLOOKUP(Abfalldokumentation!$P449,'Liste Gründe'!A:D,3,FALSE),V449)</f>
        <v>keinen Verwendungszweck</v>
      </c>
      <c r="H449" s="103" t="str">
        <f>IF(ISBLANK(Abfalldokumentation!$W449),"-",Abfalldokumentation!$W449)</f>
        <v>keinen Verwendungszweck</v>
      </c>
      <c r="I449" s="114">
        <f t="shared" si="43"/>
        <v>37</v>
      </c>
      <c r="J449" s="103" t="str">
        <f t="shared" si="44"/>
        <v>Produkte</v>
      </c>
      <c r="K449" s="103" t="str">
        <f t="shared" si="45"/>
        <v>BUs</v>
      </c>
      <c r="L449" s="103" t="str">
        <f t="shared" si="46"/>
        <v>Symptome</v>
      </c>
      <c r="M449" s="114">
        <f>IFERROR(VLOOKUP(Abfalldokumentation!$O449,Kennzahlen!S:U,3,FALSE)*Abfalldokumentation!$B449,"0")</f>
        <v>9</v>
      </c>
      <c r="N449" s="103" t="str">
        <f>IF(ISBLANK(Q449),VLOOKUP(Abfalldokumentation!$O449,'Linien - BU'!R:S,2,FALSE),Q449)</f>
        <v>L22</v>
      </c>
      <c r="O449" s="67">
        <f t="shared" si="47"/>
        <v>29500482</v>
      </c>
      <c r="P449" s="67">
        <f t="shared" si="48"/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AA449" s="2"/>
      <c r="AB449" s="2"/>
      <c r="AC449" s="2"/>
    </row>
    <row r="450" spans="1:29" ht="30" customHeight="1" x14ac:dyDescent="0.25">
      <c r="A450" s="104" t="str">
        <f>VLOOKUP(N450,'Linien - BU'!A:B,2,FALSE)</f>
        <v>BU3</v>
      </c>
      <c r="B450" s="115">
        <f t="shared" ref="B450:B513" si="49">S450</f>
        <v>45</v>
      </c>
      <c r="C450" s="96">
        <f>Abfalldokumentation!$U450</f>
        <v>44454</v>
      </c>
      <c r="D450" s="90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105" t="str">
        <f>IFERROR(VLOOKUP(Abfalldokumentation!$O450,Artikel!A:C,3,FALSE),Abfalldokumentation!$O450)</f>
        <v>VOS Walnuss Blöcke</v>
      </c>
      <c r="F450" s="105" t="str">
        <f>VLOOKUP(T450,'Liste Gründe'!A:D,2,FALSE)</f>
        <v>Schimmel</v>
      </c>
      <c r="G450" s="105" t="str">
        <f>IF(ISBLANK(V450),VLOOKUP(Abfalldokumentation!$P450,'Liste Gründe'!A:D,3,FALSE),V450)</f>
        <v>VOS &gt; Einsatz</v>
      </c>
      <c r="H450" s="105" t="str">
        <f>IF(ISBLANK(Abfalldokumentation!$W450),"-",Abfalldokumentation!$W450)</f>
        <v>VOS &gt; Einsatz</v>
      </c>
      <c r="I450" s="115">
        <f t="shared" ref="I450:I513" si="50">_xlfn.ISOWEEKNUM(C450)</f>
        <v>37</v>
      </c>
      <c r="J450" s="105" t="str">
        <f t="shared" ref="J450:J513" si="51">"Produkte"</f>
        <v>Produkte</v>
      </c>
      <c r="K450" s="105" t="str">
        <f t="shared" ref="K450:K513" si="52">"BUs"</f>
        <v>BUs</v>
      </c>
      <c r="L450" s="105" t="str">
        <f t="shared" ref="L450:L513" si="53">"Symptome"</f>
        <v>Symptome</v>
      </c>
      <c r="M450" s="115">
        <f>IFERROR(VLOOKUP(Abfalldokumentation!$O450,Kennzahlen!S:U,3,FALSE)*Abfalldokumentation!$B450,"0")</f>
        <v>22.5</v>
      </c>
      <c r="N450" s="105" t="str">
        <f>IF(ISBLANK(Q450),VLOOKUP(Abfalldokumentation!$O450,'Linien - BU'!R:S,2,FALSE),Q450)</f>
        <v>BU3</v>
      </c>
      <c r="O450" s="67">
        <f t="shared" ref="O450:O513" si="54">R450</f>
        <v>29500593</v>
      </c>
      <c r="P450" s="6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AA450" s="2"/>
      <c r="AB450" s="2"/>
      <c r="AC450" s="2"/>
    </row>
    <row r="451" spans="1:29" ht="30" customHeight="1" x14ac:dyDescent="0.25">
      <c r="A451" s="102" t="str">
        <f>VLOOKUP(N451,'Linien - BU'!A:B,2,FALSE)</f>
        <v>BU3</v>
      </c>
      <c r="B451" s="114">
        <f t="shared" si="49"/>
        <v>45</v>
      </c>
      <c r="C451" s="95">
        <f>Abfalldokumentation!$U451</f>
        <v>44454</v>
      </c>
      <c r="D451" s="90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103" t="str">
        <f>IFERROR(VLOOKUP(Abfalldokumentation!$O451,Artikel!A:C,3,FALSE),Abfalldokumentation!$O451)</f>
        <v>VOS Früchte Blöcke</v>
      </c>
      <c r="F451" s="103" t="str">
        <f>VLOOKUP(T451,'Liste Gründe'!A:D,2,FALSE)</f>
        <v>keinen Verwendungszweck</v>
      </c>
      <c r="G451" s="103" t="str">
        <f>IF(ISBLANK(V451),VLOOKUP(Abfalldokumentation!$P451,'Liste Gründe'!A:D,3,FALSE),V451)</f>
        <v>keinen Verkauf, keinen Einsatz möglich</v>
      </c>
      <c r="H451" s="103" t="str">
        <f>IF(ISBLANK(Abfalldokumentation!$W451),"-",Abfalldokumentation!$W451)</f>
        <v>kein Verkauf, kein Einsatz möglich</v>
      </c>
      <c r="I451" s="114">
        <f t="shared" si="50"/>
        <v>37</v>
      </c>
      <c r="J451" s="103" t="str">
        <f t="shared" si="51"/>
        <v>Produkte</v>
      </c>
      <c r="K451" s="103" t="str">
        <f t="shared" si="52"/>
        <v>BUs</v>
      </c>
      <c r="L451" s="103" t="str">
        <f t="shared" si="53"/>
        <v>Symptome</v>
      </c>
      <c r="M451" s="114">
        <f>IFERROR(VLOOKUP(Abfalldokumentation!$O451,Kennzahlen!S:U,3,FALSE)*Abfalldokumentation!$B451,"0")</f>
        <v>22.5</v>
      </c>
      <c r="N451" s="103" t="str">
        <f>IF(ISBLANK(Q451),VLOOKUP(Abfalldokumentation!$O451,'Linien - BU'!R:S,2,FALSE),Q451)</f>
        <v>L18</v>
      </c>
      <c r="O451" s="67">
        <f t="shared" si="54"/>
        <v>29500594</v>
      </c>
      <c r="P451" s="67">
        <f t="shared" si="55"/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AA451" s="2"/>
      <c r="AB451" s="2"/>
      <c r="AC451" s="2"/>
    </row>
    <row r="452" spans="1:29" ht="30" customHeight="1" x14ac:dyDescent="0.25">
      <c r="A452" s="104" t="str">
        <f>VLOOKUP(N452,'Linien - BU'!A:B,2,FALSE)</f>
        <v>BU1</v>
      </c>
      <c r="B452" s="115">
        <f t="shared" si="49"/>
        <v>300</v>
      </c>
      <c r="C452" s="96">
        <f>Abfalldokumentation!$U452</f>
        <v>44454</v>
      </c>
      <c r="D452" s="90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105" t="str">
        <f>IFERROR(VLOOKUP(Abfalldokumentation!$O452,Artikel!A:C,3,FALSE),Abfalldokumentation!$O452)</f>
        <v>ABS Butterkäse 45% OGT</v>
      </c>
      <c r="F452" s="105" t="str">
        <f>VLOOKUP(T452,'Liste Gründe'!A:D,2,FALSE)</f>
        <v>Rest</v>
      </c>
      <c r="G452" s="105" t="str">
        <f>IF(ISBLANK(V452),VLOOKUP(Abfalldokumentation!$P452,'Liste Gründe'!A:D,3,FALSE),V452)</f>
        <v>Fremdkörper</v>
      </c>
      <c r="H452" s="105" t="str">
        <f>IF(ISBLANK(Abfalldokumentation!$W452),"-",Abfalldokumentation!$W452)</f>
        <v>Kunststoff</v>
      </c>
      <c r="I452" s="115">
        <f t="shared" si="50"/>
        <v>37</v>
      </c>
      <c r="J452" s="105" t="str">
        <f t="shared" si="51"/>
        <v>Produkte</v>
      </c>
      <c r="K452" s="105" t="str">
        <f t="shared" si="52"/>
        <v>BUs</v>
      </c>
      <c r="L452" s="105" t="str">
        <f t="shared" si="53"/>
        <v>Symptome</v>
      </c>
      <c r="M452" s="115">
        <f>IFERROR(VLOOKUP(Abfalldokumentation!$O452,Kennzahlen!S:U,3,FALSE)*Abfalldokumentation!$B452,"0")</f>
        <v>600</v>
      </c>
      <c r="N452" s="105" t="str">
        <f>IF(ISBLANK(Q452),VLOOKUP(Abfalldokumentation!$O452,'Linien - BU'!R:S,2,FALSE),Q452)</f>
        <v>Abfüllung</v>
      </c>
      <c r="O452" s="67">
        <f t="shared" si="54"/>
        <v>29500823</v>
      </c>
      <c r="P452" s="67">
        <f t="shared" si="55"/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AA452" s="2"/>
      <c r="AB452" s="2"/>
      <c r="AC452" s="2"/>
    </row>
    <row r="453" spans="1:29" ht="30" customHeight="1" x14ac:dyDescent="0.25">
      <c r="A453" s="102" t="str">
        <f>VLOOKUP(N453,'Linien - BU'!A:B,2,FALSE)</f>
        <v>BU4</v>
      </c>
      <c r="B453" s="114">
        <f t="shared" si="49"/>
        <v>10</v>
      </c>
      <c r="C453" s="95">
        <f>Abfalldokumentation!$U453</f>
        <v>44454</v>
      </c>
      <c r="D453" s="90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103" t="str">
        <f>IFERROR(VLOOKUP(Abfalldokumentation!$O453,Artikel!A:C,3,FALSE),Abfalldokumentation!$O453)</f>
        <v>ABS HEUBL</v>
      </c>
      <c r="F453" s="103" t="str">
        <f>VLOOKUP(T453,'Liste Gründe'!A:D,2,FALSE)</f>
        <v>keinen Verwendungszweck</v>
      </c>
      <c r="G453" s="103" t="str">
        <f>IF(ISBLANK(V453),VLOOKUP(Abfalldokumentation!$P453,'Liste Gründe'!A:D,3,FALSE),V453)</f>
        <v>keinen Verwendungszweck</v>
      </c>
      <c r="H453" s="103" t="str">
        <f>IF(ISBLANK(Abfalldokumentation!$W453),"-",Abfalldokumentation!$W453)</f>
        <v>&lt;300kg/Monat</v>
      </c>
      <c r="I453" s="114">
        <f t="shared" si="50"/>
        <v>37</v>
      </c>
      <c r="J453" s="103" t="str">
        <f t="shared" si="51"/>
        <v>Produkte</v>
      </c>
      <c r="K453" s="103" t="str">
        <f t="shared" si="52"/>
        <v>BUs</v>
      </c>
      <c r="L453" s="103" t="str">
        <f t="shared" si="53"/>
        <v>Symptome</v>
      </c>
      <c r="M453" s="114">
        <f>IFERROR(VLOOKUP(Abfalldokumentation!$O453,Kennzahlen!S:U,3,FALSE)*Abfalldokumentation!$B453,"0")</f>
        <v>0.1</v>
      </c>
      <c r="N453" s="103" t="str">
        <f>IF(ISBLANK(Q453),VLOOKUP(Abfalldokumentation!$O453,'Linien - BU'!R:S,2,FALSE),Q453)</f>
        <v>L21</v>
      </c>
      <c r="O453" s="67">
        <f t="shared" si="54"/>
        <v>29500885</v>
      </c>
      <c r="P453" s="67">
        <f t="shared" si="55"/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AA453" s="2"/>
      <c r="AB453" s="2"/>
      <c r="AC453" s="2"/>
    </row>
    <row r="454" spans="1:29" ht="30" customHeight="1" x14ac:dyDescent="0.25">
      <c r="A454" s="104" t="str">
        <f>VLOOKUP(N454,'Linien - BU'!A:B,2,FALSE)</f>
        <v>BU4</v>
      </c>
      <c r="B454" s="115">
        <f t="shared" si="49"/>
        <v>20</v>
      </c>
      <c r="C454" s="96">
        <f>Abfalldokumentation!$U454</f>
        <v>44454</v>
      </c>
      <c r="D454" s="90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105" t="str">
        <f>IFERROR(VLOOKUP(Abfalldokumentation!$O454,Artikel!A:C,3,FALSE),Abfalldokumentation!$O454)</f>
        <v>ABS MEDI-KRÄUK</v>
      </c>
      <c r="F454" s="105" t="str">
        <f>VLOOKUP(T454,'Liste Gründe'!A:D,2,FALSE)</f>
        <v>keinen Verwendungszweck</v>
      </c>
      <c r="G454" s="105" t="str">
        <f>IF(ISBLANK(V454),VLOOKUP(Abfalldokumentation!$P454,'Liste Gründe'!A:D,3,FALSE),V454)</f>
        <v>keinen Verwendungszweck</v>
      </c>
      <c r="H454" s="105" t="str">
        <f>IF(ISBLANK(Abfalldokumentation!$W454),"-",Abfalldokumentation!$W454)</f>
        <v>&lt;500kg/Monat</v>
      </c>
      <c r="I454" s="115">
        <f t="shared" si="50"/>
        <v>37</v>
      </c>
      <c r="J454" s="105" t="str">
        <f t="shared" si="51"/>
        <v>Produkte</v>
      </c>
      <c r="K454" s="105" t="str">
        <f t="shared" si="52"/>
        <v>BUs</v>
      </c>
      <c r="L454" s="105" t="str">
        <f t="shared" si="53"/>
        <v>Symptome</v>
      </c>
      <c r="M454" s="115">
        <f>IFERROR(VLOOKUP(Abfalldokumentation!$O454,Kennzahlen!S:U,3,FALSE)*Abfalldokumentation!$B454,"0")</f>
        <v>30</v>
      </c>
      <c r="N454" s="105" t="str">
        <f>IF(ISBLANK(Q454),VLOOKUP(Abfalldokumentation!$O454,'Linien - BU'!R:S,2,FALSE),Q454)</f>
        <v>L21</v>
      </c>
      <c r="O454" s="67">
        <f t="shared" si="54"/>
        <v>29500886</v>
      </c>
      <c r="P454" s="67">
        <f t="shared" si="55"/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AA454" s="2"/>
      <c r="AB454" s="2"/>
      <c r="AC454" s="2"/>
    </row>
    <row r="455" spans="1:29" ht="30" customHeight="1" x14ac:dyDescent="0.25">
      <c r="A455" s="102" t="str">
        <f>VLOOKUP(N455,'Linien - BU'!A:B,2,FALSE)</f>
        <v>BU4</v>
      </c>
      <c r="B455" s="114">
        <f t="shared" si="49"/>
        <v>20</v>
      </c>
      <c r="C455" s="95">
        <f>Abfalldokumentation!$U455</f>
        <v>44454</v>
      </c>
      <c r="D455" s="90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103" t="str">
        <f>IFERROR(VLOOKUP(Abfalldokumentation!$O455,Artikel!A:C,3,FALSE),Abfalldokumentation!$O455)</f>
        <v>ABS MEDI-KRÄUK</v>
      </c>
      <c r="F455" s="103" t="str">
        <f>VLOOKUP(T455,'Liste Gründe'!A:D,2,FALSE)</f>
        <v>keinen Verwendungszweck</v>
      </c>
      <c r="G455" s="103" t="str">
        <f>IF(ISBLANK(V455),VLOOKUP(Abfalldokumentation!$P455,'Liste Gründe'!A:D,3,FALSE),V455)</f>
        <v>keinen Verwendungszweck</v>
      </c>
      <c r="H455" s="103" t="str">
        <f>IF(ISBLANK(Abfalldokumentation!$W455),"-",Abfalldokumentation!$W455)</f>
        <v>&lt;500kg/Monat</v>
      </c>
      <c r="I455" s="114">
        <f t="shared" si="50"/>
        <v>37</v>
      </c>
      <c r="J455" s="103" t="str">
        <f t="shared" si="51"/>
        <v>Produkte</v>
      </c>
      <c r="K455" s="103" t="str">
        <f t="shared" si="52"/>
        <v>BUs</v>
      </c>
      <c r="L455" s="103" t="str">
        <f t="shared" si="53"/>
        <v>Symptome</v>
      </c>
      <c r="M455" s="114">
        <f>IFERROR(VLOOKUP(Abfalldokumentation!$O455,Kennzahlen!S:U,3,FALSE)*Abfalldokumentation!$B455,"0")</f>
        <v>30</v>
      </c>
      <c r="N455" s="103" t="str">
        <f>IF(ISBLANK(Q455),VLOOKUP(Abfalldokumentation!$O455,'Linien - BU'!R:S,2,FALSE),Q455)</f>
        <v>L21</v>
      </c>
      <c r="O455" s="67">
        <f t="shared" si="54"/>
        <v>29500886</v>
      </c>
      <c r="P455" s="67">
        <f t="shared" si="55"/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AA455" s="2"/>
      <c r="AB455" s="2"/>
      <c r="AC455" s="2"/>
    </row>
    <row r="456" spans="1:29" ht="30" customHeight="1" x14ac:dyDescent="0.25">
      <c r="A456" s="104" t="str">
        <f>VLOOKUP(N456,'Linien - BU'!A:B,2,FALSE)</f>
        <v>BU4</v>
      </c>
      <c r="B456" s="115">
        <f t="shared" si="49"/>
        <v>20</v>
      </c>
      <c r="C456" s="96">
        <f>Abfalldokumentation!$U456</f>
        <v>44454</v>
      </c>
      <c r="D456" s="90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105" t="str">
        <f>IFERROR(VLOOKUP(Abfalldokumentation!$O456,Artikel!A:C,3,FALSE),Abfalldokumentation!$O456)</f>
        <v>ABS MEDI-KRÄUK</v>
      </c>
      <c r="F456" s="105" t="str">
        <f>VLOOKUP(T456,'Liste Gründe'!A:D,2,FALSE)</f>
        <v>keinen Verwendungszweck</v>
      </c>
      <c r="G456" s="105" t="str">
        <f>IF(ISBLANK(V456),VLOOKUP(Abfalldokumentation!$P456,'Liste Gründe'!A:D,3,FALSE),V456)</f>
        <v>keinen Verwendungszweck</v>
      </c>
      <c r="H456" s="105" t="str">
        <f>IF(ISBLANK(Abfalldokumentation!$W456),"-",Abfalldokumentation!$W456)</f>
        <v>&lt;500kg/Monat</v>
      </c>
      <c r="I456" s="115">
        <f t="shared" si="50"/>
        <v>37</v>
      </c>
      <c r="J456" s="105" t="str">
        <f t="shared" si="51"/>
        <v>Produkte</v>
      </c>
      <c r="K456" s="105" t="str">
        <f t="shared" si="52"/>
        <v>BUs</v>
      </c>
      <c r="L456" s="105" t="str">
        <f t="shared" si="53"/>
        <v>Symptome</v>
      </c>
      <c r="M456" s="115">
        <f>IFERROR(VLOOKUP(Abfalldokumentation!$O456,Kennzahlen!S:U,3,FALSE)*Abfalldokumentation!$B456,"0")</f>
        <v>30</v>
      </c>
      <c r="N456" s="105" t="str">
        <f>IF(ISBLANK(Q456),VLOOKUP(Abfalldokumentation!$O456,'Linien - BU'!R:S,2,FALSE),Q456)</f>
        <v>L21</v>
      </c>
      <c r="O456" s="67">
        <f t="shared" si="54"/>
        <v>29500886</v>
      </c>
      <c r="P456" s="67">
        <f t="shared" si="55"/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AA456" s="2"/>
      <c r="AB456" s="2"/>
      <c r="AC456" s="2"/>
    </row>
    <row r="457" spans="1:29" ht="30" customHeight="1" x14ac:dyDescent="0.25">
      <c r="A457" s="102" t="str">
        <f>VLOOKUP(N457,'Linien - BU'!A:B,2,FALSE)</f>
        <v>BU4</v>
      </c>
      <c r="B457" s="114">
        <f t="shared" si="49"/>
        <v>15</v>
      </c>
      <c r="C457" s="95">
        <f>Abfalldokumentation!$U457</f>
        <v>44454</v>
      </c>
      <c r="D457" s="90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103" t="str">
        <f>IFERROR(VLOOKUP(Abfalldokumentation!$O457,Artikel!A:C,3,FALSE),Abfalldokumentation!$O457)</f>
        <v>ABS PECO</v>
      </c>
      <c r="F457" s="103" t="str">
        <f>VLOOKUP(T457,'Liste Gründe'!A:D,2,FALSE)</f>
        <v>keinen Verwendungszweck</v>
      </c>
      <c r="G457" s="103" t="str">
        <f>IF(ISBLANK(V457),VLOOKUP(Abfalldokumentation!$P457,'Liste Gründe'!A:D,3,FALSE),V457)</f>
        <v>keinen Verwendungszweck</v>
      </c>
      <c r="H457" s="103" t="str">
        <f>IF(ISBLANK(Abfalldokumentation!$W457),"-",Abfalldokumentation!$W457)</f>
        <v>&lt;300kg/Monat</v>
      </c>
      <c r="I457" s="114">
        <f t="shared" si="50"/>
        <v>37</v>
      </c>
      <c r="J457" s="103" t="str">
        <f t="shared" si="51"/>
        <v>Produkte</v>
      </c>
      <c r="K457" s="103" t="str">
        <f t="shared" si="52"/>
        <v>BUs</v>
      </c>
      <c r="L457" s="103" t="str">
        <f t="shared" si="53"/>
        <v>Symptome</v>
      </c>
      <c r="M457" s="114">
        <f>IFERROR(VLOOKUP(Abfalldokumentation!$O457,Kennzahlen!S:U,3,FALSE)*Abfalldokumentation!$B457,"0")</f>
        <v>22.058823529411768</v>
      </c>
      <c r="N457" s="103" t="str">
        <f>IF(ISBLANK(Q457),VLOOKUP(Abfalldokumentation!$O457,'Linien - BU'!R:S,2,FALSE),Q457)</f>
        <v>L23</v>
      </c>
      <c r="O457" s="67">
        <f t="shared" si="54"/>
        <v>29500891</v>
      </c>
      <c r="P457" s="67">
        <f t="shared" si="55"/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AA457" s="2"/>
      <c r="AB457" s="2"/>
      <c r="AC457" s="2"/>
    </row>
    <row r="458" spans="1:29" ht="30" customHeight="1" x14ac:dyDescent="0.25">
      <c r="A458" s="104" t="str">
        <f>VLOOKUP(N458,'Linien - BU'!A:B,2,FALSE)</f>
        <v>BU4</v>
      </c>
      <c r="B458" s="115">
        <f t="shared" si="49"/>
        <v>15</v>
      </c>
      <c r="C458" s="96">
        <f>Abfalldokumentation!$U458</f>
        <v>44454</v>
      </c>
      <c r="D458" s="90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105" t="str">
        <f>IFERROR(VLOOKUP(Abfalldokumentation!$O458,Artikel!A:C,3,FALSE),Abfalldokumentation!$O458)</f>
        <v>ABS PECO</v>
      </c>
      <c r="F458" s="105" t="str">
        <f>VLOOKUP(T458,'Liste Gründe'!A:D,2,FALSE)</f>
        <v>keinen Verwendungszweck</v>
      </c>
      <c r="G458" s="105" t="str">
        <f>IF(ISBLANK(V458),VLOOKUP(Abfalldokumentation!$P458,'Liste Gründe'!A:D,3,FALSE),V458)</f>
        <v>keinen Verwendungszweck</v>
      </c>
      <c r="H458" s="105" t="str">
        <f>IF(ISBLANK(Abfalldokumentation!$W458),"-",Abfalldokumentation!$W458)</f>
        <v>&lt;300kg/Monat</v>
      </c>
      <c r="I458" s="115">
        <f t="shared" si="50"/>
        <v>37</v>
      </c>
      <c r="J458" s="105" t="str">
        <f t="shared" si="51"/>
        <v>Produkte</v>
      </c>
      <c r="K458" s="105" t="str">
        <f t="shared" si="52"/>
        <v>BUs</v>
      </c>
      <c r="L458" s="105" t="str">
        <f t="shared" si="53"/>
        <v>Symptome</v>
      </c>
      <c r="M458" s="115">
        <f>IFERROR(VLOOKUP(Abfalldokumentation!$O458,Kennzahlen!S:U,3,FALSE)*Abfalldokumentation!$B458,"0")</f>
        <v>22.058823529411768</v>
      </c>
      <c r="N458" s="105" t="str">
        <f>IF(ISBLANK(Q458),VLOOKUP(Abfalldokumentation!$O458,'Linien - BU'!R:S,2,FALSE),Q458)</f>
        <v>Bu4</v>
      </c>
      <c r="O458" s="67">
        <f t="shared" si="54"/>
        <v>29500891</v>
      </c>
      <c r="P458" s="67">
        <f t="shared" si="55"/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AA458" s="2"/>
      <c r="AB458" s="2"/>
      <c r="AC458" s="2"/>
    </row>
    <row r="459" spans="1:29" ht="30" customHeight="1" x14ac:dyDescent="0.25">
      <c r="A459" s="102" t="str">
        <f>VLOOKUP(N459,'Linien - BU'!A:B,2,FALSE)</f>
        <v>BU4</v>
      </c>
      <c r="B459" s="114">
        <f t="shared" si="49"/>
        <v>6</v>
      </c>
      <c r="C459" s="95">
        <f>Abfalldokumentation!$U459</f>
        <v>44454</v>
      </c>
      <c r="D459" s="90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103" t="str">
        <f>IFERROR(VLOOKUP(Abfalldokumentation!$O459,Artikel!A:C,3,FALSE),Abfalldokumentation!$O459)</f>
        <v>ABS ROVIN</v>
      </c>
      <c r="F459" s="103" t="str">
        <f>VLOOKUP(T459,'Liste Gründe'!A:D,2,FALSE)</f>
        <v>keinen Verwendungszweck</v>
      </c>
      <c r="G459" s="103" t="str">
        <f>IF(ISBLANK(V459),VLOOKUP(Abfalldokumentation!$P459,'Liste Gründe'!A:D,3,FALSE),V459)</f>
        <v>keinen Verwendungszweck</v>
      </c>
      <c r="H459" s="103" t="str">
        <f>IF(ISBLANK(Abfalldokumentation!$W459),"-",Abfalldokumentation!$W459)</f>
        <v>&lt;300kg/Monat</v>
      </c>
      <c r="I459" s="114">
        <f t="shared" si="50"/>
        <v>37</v>
      </c>
      <c r="J459" s="103" t="str">
        <f t="shared" si="51"/>
        <v>Produkte</v>
      </c>
      <c r="K459" s="103" t="str">
        <f t="shared" si="52"/>
        <v>BUs</v>
      </c>
      <c r="L459" s="103" t="str">
        <f t="shared" si="53"/>
        <v>Symptome</v>
      </c>
      <c r="M459" s="114">
        <f>IFERROR(VLOOKUP(Abfalldokumentation!$O459,Kennzahlen!S:U,3,FALSE)*Abfalldokumentation!$B459,"0")</f>
        <v>0.06</v>
      </c>
      <c r="N459" s="103" t="str">
        <f>IF(ISBLANK(Q459),VLOOKUP(Abfalldokumentation!$O459,'Linien - BU'!R:S,2,FALSE),Q459)</f>
        <v>L23</v>
      </c>
      <c r="O459" s="67">
        <f t="shared" si="54"/>
        <v>29500900</v>
      </c>
      <c r="P459" s="67">
        <f t="shared" si="55"/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AA459" s="2"/>
      <c r="AB459" s="2"/>
      <c r="AC459" s="2"/>
    </row>
    <row r="460" spans="1:29" ht="30" customHeight="1" x14ac:dyDescent="0.25">
      <c r="A460" s="104" t="str">
        <f>VLOOKUP(N460,'Linien - BU'!A:B,2,FALSE)</f>
        <v>BU4</v>
      </c>
      <c r="B460" s="115">
        <f t="shared" si="49"/>
        <v>17</v>
      </c>
      <c r="C460" s="96">
        <f>Abfalldokumentation!$U460</f>
        <v>44454</v>
      </c>
      <c r="D460" s="90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105" t="str">
        <f>IFERROR(VLOOKUP(Abfalldokumentation!$O460,Artikel!A:C,3,FALSE),Abfalldokumentation!$O460)</f>
        <v>ABS SCH-PAUL</v>
      </c>
      <c r="F460" s="105" t="str">
        <f>VLOOKUP(T460,'Liste Gründe'!A:D,2,FALSE)</f>
        <v>keinen Verwendungszweck</v>
      </c>
      <c r="G460" s="105" t="str">
        <f>IF(ISBLANK(V460),VLOOKUP(Abfalldokumentation!$P460,'Liste Gründe'!A:D,3,FALSE),V460)</f>
        <v>keinen Verwendungszweck</v>
      </c>
      <c r="H460" s="105" t="str">
        <f>IF(ISBLANK(Abfalldokumentation!$W460),"-",Abfalldokumentation!$W460)</f>
        <v>&lt;300kg/Monat</v>
      </c>
      <c r="I460" s="115">
        <f t="shared" si="50"/>
        <v>37</v>
      </c>
      <c r="J460" s="105" t="str">
        <f t="shared" si="51"/>
        <v>Produkte</v>
      </c>
      <c r="K460" s="105" t="str">
        <f t="shared" si="52"/>
        <v>BUs</v>
      </c>
      <c r="L460" s="105" t="str">
        <f t="shared" si="53"/>
        <v>Symptome</v>
      </c>
      <c r="M460" s="115">
        <f>IFERROR(VLOOKUP(Abfalldokumentation!$O460,Kennzahlen!S:U,3,FALSE)*Abfalldokumentation!$B460,"0")</f>
        <v>0.17</v>
      </c>
      <c r="N460" s="105" t="str">
        <f>IF(ISBLANK(Q460),VLOOKUP(Abfalldokumentation!$O460,'Linien - BU'!R:S,2,FALSE),Q460)</f>
        <v>L21</v>
      </c>
      <c r="O460" s="67">
        <f t="shared" si="54"/>
        <v>29500906</v>
      </c>
      <c r="P460" s="67">
        <f t="shared" si="55"/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AA460" s="2"/>
      <c r="AB460" s="2"/>
      <c r="AC460" s="2"/>
    </row>
    <row r="461" spans="1:29" ht="30" customHeight="1" x14ac:dyDescent="0.25">
      <c r="A461" s="102" t="str">
        <f>VLOOKUP(N461,'Linien - BU'!A:B,2,FALSE)</f>
        <v>BU4</v>
      </c>
      <c r="B461" s="114">
        <f t="shared" si="49"/>
        <v>6</v>
      </c>
      <c r="C461" s="95">
        <f>Abfalldokumentation!$U461</f>
        <v>44454</v>
      </c>
      <c r="D461" s="90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103" t="str">
        <f>IFERROR(VLOOKUP(Abfalldokumentation!$O461,Artikel!A:C,3,FALSE),Abfalldokumentation!$O461)</f>
        <v>ABS Unser Blütenkäse</v>
      </c>
      <c r="F461" s="103" t="str">
        <f>VLOOKUP(T461,'Liste Gründe'!A:D,2,FALSE)</f>
        <v>keinen Verwendungszweck</v>
      </c>
      <c r="G461" s="103" t="str">
        <f>IF(ISBLANK(V461),VLOOKUP(Abfalldokumentation!$P461,'Liste Gründe'!A:D,3,FALSE),V461)</f>
        <v>keinen Verwendungszweck</v>
      </c>
      <c r="H461" s="103" t="str">
        <f>IF(ISBLANK(Abfalldokumentation!$W461),"-",Abfalldokumentation!$W461)</f>
        <v>&lt;500kg/Monat</v>
      </c>
      <c r="I461" s="114">
        <f t="shared" si="50"/>
        <v>37</v>
      </c>
      <c r="J461" s="103" t="str">
        <f t="shared" si="51"/>
        <v>Produkte</v>
      </c>
      <c r="K461" s="103" t="str">
        <f t="shared" si="52"/>
        <v>BUs</v>
      </c>
      <c r="L461" s="103" t="str">
        <f t="shared" si="53"/>
        <v>Symptome</v>
      </c>
      <c r="M461" s="114">
        <f>IFERROR(VLOOKUP(Abfalldokumentation!$O461,Kennzahlen!S:U,3,FALSE)*Abfalldokumentation!$B461,"0")</f>
        <v>0.06</v>
      </c>
      <c r="N461" s="103" t="str">
        <f>IF(ISBLANK(Q461),VLOOKUP(Abfalldokumentation!$O461,'Linien - BU'!R:S,2,FALSE),Q461)</f>
        <v>L22</v>
      </c>
      <c r="O461" s="67">
        <f t="shared" si="54"/>
        <v>29500910</v>
      </c>
      <c r="P461" s="67">
        <f t="shared" si="55"/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AA461" s="2"/>
      <c r="AB461" s="2"/>
      <c r="AC461" s="2"/>
    </row>
    <row r="462" spans="1:29" ht="30" customHeight="1" x14ac:dyDescent="0.25">
      <c r="A462" s="104" t="str">
        <f>VLOOKUP(N462,'Linien - BU'!A:B,2,FALSE)</f>
        <v>BU4</v>
      </c>
      <c r="B462" s="115">
        <f t="shared" si="49"/>
        <v>22</v>
      </c>
      <c r="C462" s="96">
        <f>Abfalldokumentation!$U462</f>
        <v>44454</v>
      </c>
      <c r="D462" s="90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105" t="str">
        <f>IFERROR(VLOOKUP(Abfalldokumentation!$O462,Artikel!A:C,3,FALSE),Abfalldokumentation!$O462)</f>
        <v>ABS GRÜN-PESTO</v>
      </c>
      <c r="F462" s="105" t="str">
        <f>VLOOKUP(T462,'Liste Gründe'!A:D,2,FALSE)</f>
        <v>keinen Verwendungszweck</v>
      </c>
      <c r="G462" s="105" t="str">
        <f>IF(ISBLANK(V462),VLOOKUP(Abfalldokumentation!$P462,'Liste Gründe'!A:D,3,FALSE),V462)</f>
        <v>keinen Verwendungszweck</v>
      </c>
      <c r="H462" s="105" t="str">
        <f>IF(ISBLANK(Abfalldokumentation!$W462),"-",Abfalldokumentation!$W462)</f>
        <v>&lt;300kg/Monat</v>
      </c>
      <c r="I462" s="115">
        <f t="shared" si="50"/>
        <v>37</v>
      </c>
      <c r="J462" s="105" t="str">
        <f t="shared" si="51"/>
        <v>Produkte</v>
      </c>
      <c r="K462" s="105" t="str">
        <f t="shared" si="52"/>
        <v>BUs</v>
      </c>
      <c r="L462" s="105" t="str">
        <f t="shared" si="53"/>
        <v>Symptome</v>
      </c>
      <c r="M462" s="115">
        <f>IFERROR(VLOOKUP(Abfalldokumentation!$O462,Kennzahlen!S:U,3,FALSE)*Abfalldokumentation!$B462,"0")</f>
        <v>33</v>
      </c>
      <c r="N462" s="105" t="str">
        <f>IF(ISBLANK(Q462),VLOOKUP(Abfalldokumentation!$O462,'Linien - BU'!R:S,2,FALSE),Q462)</f>
        <v>Bu4</v>
      </c>
      <c r="O462" s="67">
        <f t="shared" si="54"/>
        <v>29500952</v>
      </c>
      <c r="P462" s="67">
        <f t="shared" si="55"/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AA462" s="2"/>
      <c r="AB462" s="2"/>
      <c r="AC462" s="2"/>
    </row>
    <row r="463" spans="1:29" ht="30" customHeight="1" x14ac:dyDescent="0.25">
      <c r="A463" s="102" t="str">
        <f>VLOOKUP(N463,'Linien - BU'!A:B,2,FALSE)</f>
        <v>BU4</v>
      </c>
      <c r="B463" s="114">
        <f t="shared" si="49"/>
        <v>20</v>
      </c>
      <c r="C463" s="95">
        <f>Abfalldokumentation!$U463</f>
        <v>44454</v>
      </c>
      <c r="D463" s="90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103" t="str">
        <f>IFERROR(VLOOKUP(Abfalldokumentation!$O463,Artikel!A:C,3,FALSE),Abfalldokumentation!$O463)</f>
        <v>ABS GRÜN-PESTO</v>
      </c>
      <c r="F463" s="103" t="str">
        <f>VLOOKUP(T463,'Liste Gründe'!A:D,2,FALSE)</f>
        <v>keinen Verwendungszweck</v>
      </c>
      <c r="G463" s="103" t="str">
        <f>IF(ISBLANK(V463),VLOOKUP(Abfalldokumentation!$P463,'Liste Gründe'!A:D,3,FALSE),V463)</f>
        <v>keinen Verwendungszweck</v>
      </c>
      <c r="H463" s="103" t="str">
        <f>IF(ISBLANK(Abfalldokumentation!$W463),"-",Abfalldokumentation!$W463)</f>
        <v>&lt;300kg/Monat</v>
      </c>
      <c r="I463" s="114">
        <f t="shared" si="50"/>
        <v>37</v>
      </c>
      <c r="J463" s="103" t="str">
        <f t="shared" si="51"/>
        <v>Produkte</v>
      </c>
      <c r="K463" s="103" t="str">
        <f t="shared" si="52"/>
        <v>BUs</v>
      </c>
      <c r="L463" s="103" t="str">
        <f t="shared" si="53"/>
        <v>Symptome</v>
      </c>
      <c r="M463" s="114">
        <f>IFERROR(VLOOKUP(Abfalldokumentation!$O463,Kennzahlen!S:U,3,FALSE)*Abfalldokumentation!$B463,"0")</f>
        <v>30</v>
      </c>
      <c r="N463" s="103" t="str">
        <f>IF(ISBLANK(Q463),VLOOKUP(Abfalldokumentation!$O463,'Linien - BU'!R:S,2,FALSE),Q463)</f>
        <v>L21</v>
      </c>
      <c r="O463" s="67">
        <f t="shared" si="54"/>
        <v>29500952</v>
      </c>
      <c r="P463" s="67">
        <f t="shared" si="55"/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AA463" s="2"/>
      <c r="AB463" s="2"/>
      <c r="AC463" s="2"/>
    </row>
    <row r="464" spans="1:29" ht="30" customHeight="1" x14ac:dyDescent="0.25">
      <c r="A464" s="104" t="str">
        <f>VLOOKUP(N464,'Linien - BU'!A:B,2,FALSE)</f>
        <v>BU4</v>
      </c>
      <c r="B464" s="115">
        <f t="shared" si="49"/>
        <v>20</v>
      </c>
      <c r="C464" s="96">
        <f>Abfalldokumentation!$U464</f>
        <v>44454</v>
      </c>
      <c r="D464" s="90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105" t="str">
        <f>IFERROR(VLOOKUP(Abfalldokumentation!$O464,Artikel!A:C,3,FALSE),Abfalldokumentation!$O464)</f>
        <v>ABS GRÜN-PESTO</v>
      </c>
      <c r="F464" s="105" t="str">
        <f>VLOOKUP(T464,'Liste Gründe'!A:D,2,FALSE)</f>
        <v>keinen Verwendungszweck</v>
      </c>
      <c r="G464" s="105" t="str">
        <f>IF(ISBLANK(V464),VLOOKUP(Abfalldokumentation!$P464,'Liste Gründe'!A:D,3,FALSE),V464)</f>
        <v>keinen Verwendungszweck</v>
      </c>
      <c r="H464" s="105" t="str">
        <f>IF(ISBLANK(Abfalldokumentation!$W464),"-",Abfalldokumentation!$W464)</f>
        <v>&lt;300kg/Monat</v>
      </c>
      <c r="I464" s="115">
        <f t="shared" si="50"/>
        <v>37</v>
      </c>
      <c r="J464" s="105" t="str">
        <f t="shared" si="51"/>
        <v>Produkte</v>
      </c>
      <c r="K464" s="105" t="str">
        <f t="shared" si="52"/>
        <v>BUs</v>
      </c>
      <c r="L464" s="105" t="str">
        <f t="shared" si="53"/>
        <v>Symptome</v>
      </c>
      <c r="M464" s="115">
        <f>IFERROR(VLOOKUP(Abfalldokumentation!$O464,Kennzahlen!S:U,3,FALSE)*Abfalldokumentation!$B464,"0")</f>
        <v>30</v>
      </c>
      <c r="N464" s="105" t="str">
        <f>IF(ISBLANK(Q464),VLOOKUP(Abfalldokumentation!$O464,'Linien - BU'!R:S,2,FALSE),Q464)</f>
        <v>Bu4</v>
      </c>
      <c r="O464" s="67">
        <f t="shared" si="54"/>
        <v>29500952</v>
      </c>
      <c r="P464" s="67">
        <f t="shared" si="55"/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AA464" s="2"/>
      <c r="AB464" s="2"/>
      <c r="AC464" s="2"/>
    </row>
    <row r="465" spans="1:29" ht="30" customHeight="1" x14ac:dyDescent="0.25">
      <c r="A465" s="102" t="str">
        <f>VLOOKUP(N465,'Linien - BU'!A:B,2,FALSE)</f>
        <v>BU4</v>
      </c>
      <c r="B465" s="114">
        <f t="shared" si="49"/>
        <v>15</v>
      </c>
      <c r="C465" s="95">
        <f>Abfalldokumentation!$U465</f>
        <v>44454</v>
      </c>
      <c r="D465" s="90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103" t="str">
        <f>IFERROR(VLOOKUP(Abfalldokumentation!$O465,Artikel!A:C,3,FALSE),Abfalldokumentation!$O465)</f>
        <v>ABS GRÜN-PESTO</v>
      </c>
      <c r="F465" s="103" t="str">
        <f>VLOOKUP(T465,'Liste Gründe'!A:D,2,FALSE)</f>
        <v>keinen Verwendungszweck</v>
      </c>
      <c r="G465" s="103" t="str">
        <f>IF(ISBLANK(V465),VLOOKUP(Abfalldokumentation!$P465,'Liste Gründe'!A:D,3,FALSE),V465)</f>
        <v>keinen Verwendungszweck</v>
      </c>
      <c r="H465" s="103" t="str">
        <f>IF(ISBLANK(Abfalldokumentation!$W465),"-",Abfalldokumentation!$W465)</f>
        <v>&lt;300kg/Monat</v>
      </c>
      <c r="I465" s="114">
        <f t="shared" si="50"/>
        <v>37</v>
      </c>
      <c r="J465" s="103" t="str">
        <f t="shared" si="51"/>
        <v>Produkte</v>
      </c>
      <c r="K465" s="103" t="str">
        <f t="shared" si="52"/>
        <v>BUs</v>
      </c>
      <c r="L465" s="103" t="str">
        <f t="shared" si="53"/>
        <v>Symptome</v>
      </c>
      <c r="M465" s="114">
        <f>IFERROR(VLOOKUP(Abfalldokumentation!$O465,Kennzahlen!S:U,3,FALSE)*Abfalldokumentation!$B465,"0")</f>
        <v>22.5</v>
      </c>
      <c r="N465" s="103" t="str">
        <f>IF(ISBLANK(Q465),VLOOKUP(Abfalldokumentation!$O465,'Linien - BU'!R:S,2,FALSE),Q465)</f>
        <v>Bu4</v>
      </c>
      <c r="O465" s="67">
        <f t="shared" si="54"/>
        <v>29500952</v>
      </c>
      <c r="P465" s="67">
        <f t="shared" si="55"/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AA465" s="2"/>
      <c r="AB465" s="2"/>
      <c r="AC465" s="2"/>
    </row>
    <row r="466" spans="1:29" ht="30" customHeight="1" x14ac:dyDescent="0.25">
      <c r="A466" s="104" t="str">
        <f>VLOOKUP(N466,'Linien - BU'!A:B,2,FALSE)</f>
        <v>BU4</v>
      </c>
      <c r="B466" s="115">
        <f t="shared" si="49"/>
        <v>3</v>
      </c>
      <c r="C466" s="96">
        <f>Abfalldokumentation!$U466</f>
        <v>44454</v>
      </c>
      <c r="D466" s="90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105" t="str">
        <f>IFERROR(VLOOKUP(Abfalldokumentation!$O466,Artikel!A:C,3,FALSE),Abfalldokumentation!$O466)</f>
        <v>ABS Crémeux</v>
      </c>
      <c r="F466" s="105" t="str">
        <f>VLOOKUP(T466,'Liste Gründe'!A:D,2,FALSE)</f>
        <v>keinen Verwendungszweck</v>
      </c>
      <c r="G466" s="105" t="str">
        <f>IF(ISBLANK(V466),VLOOKUP(Abfalldokumentation!$P466,'Liste Gründe'!A:D,3,FALSE),V466)</f>
        <v>keinen Verwendungszweck</v>
      </c>
      <c r="H466" s="105" t="str">
        <f>IF(ISBLANK(Abfalldokumentation!$W466),"-",Abfalldokumentation!$W466)</f>
        <v>&lt;20kg/Monat</v>
      </c>
      <c r="I466" s="115">
        <f t="shared" si="50"/>
        <v>37</v>
      </c>
      <c r="J466" s="105" t="str">
        <f t="shared" si="51"/>
        <v>Produkte</v>
      </c>
      <c r="K466" s="105" t="str">
        <f t="shared" si="52"/>
        <v>BUs</v>
      </c>
      <c r="L466" s="105" t="str">
        <f t="shared" si="53"/>
        <v>Symptome</v>
      </c>
      <c r="M466" s="115">
        <f>IFERROR(VLOOKUP(Abfalldokumentation!$O466,Kennzahlen!S:U,3,FALSE)*Abfalldokumentation!$B466,"0")</f>
        <v>0.03</v>
      </c>
      <c r="N466" s="105" t="str">
        <f>IF(ISBLANK(Q466),VLOOKUP(Abfalldokumentation!$O466,'Linien - BU'!R:S,2,FALSE),Q466)</f>
        <v>L29</v>
      </c>
      <c r="O466" s="67">
        <f t="shared" si="54"/>
        <v>29500957</v>
      </c>
      <c r="P466" s="67">
        <f t="shared" si="55"/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AA466" s="2"/>
      <c r="AB466" s="2"/>
      <c r="AC466" s="2"/>
    </row>
    <row r="467" spans="1:29" ht="30" customHeight="1" x14ac:dyDescent="0.25">
      <c r="A467" s="102" t="str">
        <f>VLOOKUP(N467,'Linien - BU'!A:B,2,FALSE)</f>
        <v>BU4</v>
      </c>
      <c r="B467" s="114">
        <f t="shared" si="49"/>
        <v>3</v>
      </c>
      <c r="C467" s="95">
        <f>Abfalldokumentation!$U467</f>
        <v>44454</v>
      </c>
      <c r="D467" s="90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103" t="str">
        <f>IFERROR(VLOOKUP(Abfalldokumentation!$O467,Artikel!A:C,3,FALSE),Abfalldokumentation!$O467)</f>
        <v>ABS Whisky-Nuts</v>
      </c>
      <c r="F467" s="103" t="str">
        <f>VLOOKUP(T467,'Liste Gründe'!A:D,2,FALSE)</f>
        <v>keinen Verwendungszweck</v>
      </c>
      <c r="G467" s="103" t="str">
        <f>IF(ISBLANK(V467),VLOOKUP(Abfalldokumentation!$P467,'Liste Gründe'!A:D,3,FALSE),V467)</f>
        <v>keinen Verwendungszweck</v>
      </c>
      <c r="H467" s="103" t="str">
        <f>IF(ISBLANK(Abfalldokumentation!$W467),"-",Abfalldokumentation!$W467)</f>
        <v>&lt;300kg/Monat</v>
      </c>
      <c r="I467" s="114">
        <f t="shared" si="50"/>
        <v>37</v>
      </c>
      <c r="J467" s="103" t="str">
        <f t="shared" si="51"/>
        <v>Produkte</v>
      </c>
      <c r="K467" s="103" t="str">
        <f t="shared" si="52"/>
        <v>BUs</v>
      </c>
      <c r="L467" s="103" t="str">
        <f t="shared" si="53"/>
        <v>Symptome</v>
      </c>
      <c r="M467" s="114">
        <f>IFERROR(VLOOKUP(Abfalldokumentation!$O467,Kennzahlen!S:U,3,FALSE)*Abfalldokumentation!$B467,"0")</f>
        <v>4.5</v>
      </c>
      <c r="N467" s="103" t="str">
        <f>IF(ISBLANK(Q467),VLOOKUP(Abfalldokumentation!$O467,'Linien - BU'!R:S,2,FALSE),Q467)</f>
        <v>L21</v>
      </c>
      <c r="O467" s="67">
        <f t="shared" si="54"/>
        <v>29501009</v>
      </c>
      <c r="P467" s="67">
        <f t="shared" si="55"/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AA467" s="2"/>
      <c r="AB467" s="2"/>
      <c r="AC467" s="2"/>
    </row>
    <row r="468" spans="1:29" ht="30" customHeight="1" x14ac:dyDescent="0.25">
      <c r="A468" s="104" t="str">
        <f>VLOOKUP(N468,'Linien - BU'!A:B,2,FALSE)</f>
        <v>BU4</v>
      </c>
      <c r="B468" s="115">
        <f t="shared" si="49"/>
        <v>7</v>
      </c>
      <c r="C468" s="96">
        <f>Abfalldokumentation!$U468</f>
        <v>44454</v>
      </c>
      <c r="D468" s="90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105" t="str">
        <f>IFERROR(VLOOKUP(Abfalldokumentation!$O468,Artikel!A:C,3,FALSE),Abfalldokumentation!$O468)</f>
        <v>VOS WAL-THEKE</v>
      </c>
      <c r="F468" s="105" t="str">
        <f>VLOOKUP(T468,'Liste Gründe'!A:D,2,FALSE)</f>
        <v>keinen Verwendungszweck</v>
      </c>
      <c r="G468" s="105" t="str">
        <f>IF(ISBLANK(V468),VLOOKUP(Abfalldokumentation!$P468,'Liste Gründe'!A:D,3,FALSE),V468)</f>
        <v>keinen Verwendungszweck</v>
      </c>
      <c r="H468" s="105" t="str">
        <f>IF(ISBLANK(Abfalldokumentation!$W468),"-",Abfalldokumentation!$W468)</f>
        <v>keinen Verwendungszweck</v>
      </c>
      <c r="I468" s="115">
        <f t="shared" si="50"/>
        <v>37</v>
      </c>
      <c r="J468" s="105" t="str">
        <f t="shared" si="51"/>
        <v>Produkte</v>
      </c>
      <c r="K468" s="105" t="str">
        <f t="shared" si="52"/>
        <v>BUs</v>
      </c>
      <c r="L468" s="105" t="str">
        <f t="shared" si="53"/>
        <v>Symptome</v>
      </c>
      <c r="M468" s="115">
        <f>IFERROR(VLOOKUP(Abfalldokumentation!$O468,Kennzahlen!S:U,3,FALSE)*Abfalldokumentation!$B468,"0")</f>
        <v>3.5</v>
      </c>
      <c r="N468" s="105" t="str">
        <f>IF(ISBLANK(Q468),VLOOKUP(Abfalldokumentation!$O468,'Linien - BU'!R:S,2,FALSE),Q468)</f>
        <v>L22</v>
      </c>
      <c r="O468" s="67">
        <f t="shared" si="54"/>
        <v>29501020</v>
      </c>
      <c r="P468" s="67">
        <f t="shared" si="55"/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AA468" s="2"/>
      <c r="AB468" s="2"/>
      <c r="AC468" s="2"/>
    </row>
    <row r="469" spans="1:29" ht="30" customHeight="1" x14ac:dyDescent="0.25">
      <c r="A469" s="102" t="str">
        <f>VLOOKUP(N469,'Linien - BU'!A:B,2,FALSE)</f>
        <v>BU4</v>
      </c>
      <c r="B469" s="114">
        <f t="shared" si="49"/>
        <v>8</v>
      </c>
      <c r="C469" s="95">
        <f>Abfalldokumentation!$U469</f>
        <v>44454</v>
      </c>
      <c r="D469" s="90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103" t="str">
        <f>IFERROR(VLOOKUP(Abfalldokumentation!$O469,Artikel!A:C,3,FALSE),Abfalldokumentation!$O469)</f>
        <v>ABS KELLERGEIST</v>
      </c>
      <c r="F469" s="103" t="str">
        <f>VLOOKUP(T469,'Liste Gründe'!A:D,2,FALSE)</f>
        <v>keinen Verwendungszweck</v>
      </c>
      <c r="G469" s="103" t="str">
        <f>IF(ISBLANK(V469),VLOOKUP(Abfalldokumentation!$P469,'Liste Gründe'!A:D,3,FALSE),V469)</f>
        <v>keinen Verwendungszweck</v>
      </c>
      <c r="H469" s="103" t="str">
        <f>IF(ISBLANK(Abfalldokumentation!$W469),"-",Abfalldokumentation!$W469)</f>
        <v>&lt;300kg/Monat</v>
      </c>
      <c r="I469" s="114">
        <f t="shared" si="50"/>
        <v>37</v>
      </c>
      <c r="J469" s="103" t="str">
        <f t="shared" si="51"/>
        <v>Produkte</v>
      </c>
      <c r="K469" s="103" t="str">
        <f t="shared" si="52"/>
        <v>BUs</v>
      </c>
      <c r="L469" s="103" t="str">
        <f t="shared" si="53"/>
        <v>Symptome</v>
      </c>
      <c r="M469" s="114">
        <f>IFERROR(VLOOKUP(Abfalldokumentation!$O469,Kennzahlen!S:U,3,FALSE)*Abfalldokumentation!$B469,"0")</f>
        <v>8.0000000000000004E-4</v>
      </c>
      <c r="N469" s="103" t="str">
        <f>IF(ISBLANK(Q469),VLOOKUP(Abfalldokumentation!$O469,'Linien - BU'!R:S,2,FALSE),Q469)</f>
        <v>L22</v>
      </c>
      <c r="O469" s="67">
        <f t="shared" si="54"/>
        <v>29501028</v>
      </c>
      <c r="P469" s="67">
        <f t="shared" si="55"/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AA469" s="2"/>
      <c r="AB469" s="2"/>
      <c r="AC469" s="2"/>
    </row>
    <row r="470" spans="1:29" ht="30" customHeight="1" x14ac:dyDescent="0.25">
      <c r="A470" s="104" t="str">
        <f>VLOOKUP(N470,'Linien - BU'!A:B,2,FALSE)</f>
        <v>BU4</v>
      </c>
      <c r="B470" s="115">
        <f t="shared" si="49"/>
        <v>8</v>
      </c>
      <c r="C470" s="96">
        <f>Abfalldokumentation!$U470</f>
        <v>44454</v>
      </c>
      <c r="D470" s="90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105" t="str">
        <f>IFERROR(VLOOKUP(Abfalldokumentation!$O470,Artikel!A:C,3,FALSE),Abfalldokumentation!$O470)</f>
        <v>ABS KELLERGEIST</v>
      </c>
      <c r="F470" s="105" t="str">
        <f>VLOOKUP(T470,'Liste Gründe'!A:D,2,FALSE)</f>
        <v>keinen Verwendungszweck</v>
      </c>
      <c r="G470" s="105" t="str">
        <f>IF(ISBLANK(V470),VLOOKUP(Abfalldokumentation!$P470,'Liste Gründe'!A:D,3,FALSE),V470)</f>
        <v>keinen Verwendungszweck</v>
      </c>
      <c r="H470" s="105" t="str">
        <f>IF(ISBLANK(Abfalldokumentation!$W470),"-",Abfalldokumentation!$W470)</f>
        <v>&lt;300kg/Monat</v>
      </c>
      <c r="I470" s="115">
        <f t="shared" si="50"/>
        <v>37</v>
      </c>
      <c r="J470" s="105" t="str">
        <f t="shared" si="51"/>
        <v>Produkte</v>
      </c>
      <c r="K470" s="105" t="str">
        <f t="shared" si="52"/>
        <v>BUs</v>
      </c>
      <c r="L470" s="105" t="str">
        <f t="shared" si="53"/>
        <v>Symptome</v>
      </c>
      <c r="M470" s="115">
        <f>IFERROR(VLOOKUP(Abfalldokumentation!$O470,Kennzahlen!S:U,3,FALSE)*Abfalldokumentation!$B470,"0")</f>
        <v>8.0000000000000004E-4</v>
      </c>
      <c r="N470" s="105" t="str">
        <f>IF(ISBLANK(Q470),VLOOKUP(Abfalldokumentation!$O470,'Linien - BU'!R:S,2,FALSE),Q470)</f>
        <v>L22</v>
      </c>
      <c r="O470" s="67">
        <f t="shared" si="54"/>
        <v>29501028</v>
      </c>
      <c r="P470" s="67">
        <f t="shared" si="55"/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AA470" s="2"/>
      <c r="AB470" s="2"/>
      <c r="AC470" s="2"/>
    </row>
    <row r="471" spans="1:29" ht="30" customHeight="1" x14ac:dyDescent="0.25">
      <c r="A471" s="102" t="str">
        <f>VLOOKUP(N471,'Linien - BU'!A:B,2,FALSE)</f>
        <v>BU4</v>
      </c>
      <c r="B471" s="114">
        <f t="shared" si="49"/>
        <v>18</v>
      </c>
      <c r="C471" s="95">
        <f>Abfalldokumentation!$U471</f>
        <v>44454</v>
      </c>
      <c r="D471" s="90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103" t="str">
        <f>IFERROR(VLOOKUP(Abfalldokumentation!$O471,Artikel!A:C,3,FALSE),Abfalldokumentation!$O471)</f>
        <v>ABS BRUSCHETTA</v>
      </c>
      <c r="F471" s="103" t="str">
        <f>VLOOKUP(T471,'Liste Gründe'!A:D,2,FALSE)</f>
        <v>keinen Verwendungszweck</v>
      </c>
      <c r="G471" s="103" t="str">
        <f>IF(ISBLANK(V471),VLOOKUP(Abfalldokumentation!$P471,'Liste Gründe'!A:D,3,FALSE),V471)</f>
        <v>keinen Verwendungszweck</v>
      </c>
      <c r="H471" s="103" t="str">
        <f>IF(ISBLANK(Abfalldokumentation!$W471),"-",Abfalldokumentation!$W471)</f>
        <v>&lt;300kg/Monat</v>
      </c>
      <c r="I471" s="114">
        <f t="shared" si="50"/>
        <v>37</v>
      </c>
      <c r="J471" s="103" t="str">
        <f t="shared" si="51"/>
        <v>Produkte</v>
      </c>
      <c r="K471" s="103" t="str">
        <f t="shared" si="52"/>
        <v>BUs</v>
      </c>
      <c r="L471" s="103" t="str">
        <f t="shared" si="53"/>
        <v>Symptome</v>
      </c>
      <c r="M471" s="114">
        <f>IFERROR(VLOOKUP(Abfalldokumentation!$O471,Kennzahlen!S:U,3,FALSE)*Abfalldokumentation!$B471,"0")</f>
        <v>27</v>
      </c>
      <c r="N471" s="103" t="str">
        <f>IF(ISBLANK(Q471),VLOOKUP(Abfalldokumentation!$O471,'Linien - BU'!R:S,2,FALSE),Q471)</f>
        <v>L21</v>
      </c>
      <c r="O471" s="67">
        <f t="shared" si="54"/>
        <v>29501029</v>
      </c>
      <c r="P471" s="67">
        <f t="shared" si="55"/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AA471" s="2"/>
      <c r="AB471" s="2"/>
      <c r="AC471" s="2"/>
    </row>
    <row r="472" spans="1:29" ht="30" customHeight="1" x14ac:dyDescent="0.25">
      <c r="A472" s="104" t="str">
        <f>VLOOKUP(N472,'Linien - BU'!A:B,2,FALSE)</f>
        <v>BU4</v>
      </c>
      <c r="B472" s="115">
        <f t="shared" si="49"/>
        <v>15</v>
      </c>
      <c r="C472" s="96">
        <f>Abfalldokumentation!$U472</f>
        <v>44454</v>
      </c>
      <c r="D472" s="90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105" t="str">
        <f>IFERROR(VLOOKUP(Abfalldokumentation!$O472,Artikel!A:C,3,FALSE),Abfalldokumentation!$O472)</f>
        <v>ABS ORANG-PESTO</v>
      </c>
      <c r="F472" s="105" t="str">
        <f>VLOOKUP(T472,'Liste Gründe'!A:D,2,FALSE)</f>
        <v>keinen Verwendungszweck</v>
      </c>
      <c r="G472" s="105" t="str">
        <f>IF(ISBLANK(V472),VLOOKUP(Abfalldokumentation!$P472,'Liste Gründe'!A:D,3,FALSE),V472)</f>
        <v>keinen Verwendungszweck</v>
      </c>
      <c r="H472" s="105" t="str">
        <f>IF(ISBLANK(Abfalldokumentation!$W472),"-",Abfalldokumentation!$W472)</f>
        <v>&lt;100kg/Monat</v>
      </c>
      <c r="I472" s="115">
        <f t="shared" si="50"/>
        <v>37</v>
      </c>
      <c r="J472" s="105" t="str">
        <f t="shared" si="51"/>
        <v>Produkte</v>
      </c>
      <c r="K472" s="105" t="str">
        <f t="shared" si="52"/>
        <v>BUs</v>
      </c>
      <c r="L472" s="105" t="str">
        <f t="shared" si="53"/>
        <v>Symptome</v>
      </c>
      <c r="M472" s="115">
        <f>IFERROR(VLOOKUP(Abfalldokumentation!$O472,Kennzahlen!S:U,3,FALSE)*Abfalldokumentation!$B472,"0")</f>
        <v>22.5</v>
      </c>
      <c r="N472" s="105" t="str">
        <f>IF(ISBLANK(Q472),VLOOKUP(Abfalldokumentation!$O472,'Linien - BU'!R:S,2,FALSE),Q472)</f>
        <v>L21</v>
      </c>
      <c r="O472" s="67">
        <f t="shared" si="54"/>
        <v>29501030</v>
      </c>
      <c r="P472" s="67">
        <f t="shared" si="55"/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AA472" s="2"/>
      <c r="AB472" s="2"/>
      <c r="AC472" s="2"/>
    </row>
    <row r="473" spans="1:29" ht="30" customHeight="1" x14ac:dyDescent="0.25">
      <c r="A473" s="102" t="str">
        <f>VLOOKUP(N473,'Linien - BU'!A:B,2,FALSE)</f>
        <v>BU4</v>
      </c>
      <c r="B473" s="114">
        <f t="shared" si="49"/>
        <v>22</v>
      </c>
      <c r="C473" s="95">
        <f>Abfalldokumentation!$U473</f>
        <v>44454</v>
      </c>
      <c r="D473" s="90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103" t="str">
        <f>IFERROR(VLOOKUP(Abfalldokumentation!$O473,Artikel!A:C,3,FALSE),Abfalldokumentation!$O473)</f>
        <v>ABS OLD-AMSTERDAM</v>
      </c>
      <c r="F473" s="103" t="str">
        <f>VLOOKUP(T473,'Liste Gründe'!A:D,2,FALSE)</f>
        <v>keinen Verwendungszweck</v>
      </c>
      <c r="G473" s="103" t="str">
        <f>IF(ISBLANK(V473),VLOOKUP(Abfalldokumentation!$P473,'Liste Gründe'!A:D,3,FALSE),V473)</f>
        <v>keinen Verwendungszweck</v>
      </c>
      <c r="H473" s="103" t="str">
        <f>IF(ISBLANK(Abfalldokumentation!$W473),"-",Abfalldokumentation!$W473)</f>
        <v>&lt;1000kg/Monat</v>
      </c>
      <c r="I473" s="114">
        <f t="shared" si="50"/>
        <v>37</v>
      </c>
      <c r="J473" s="103" t="str">
        <f t="shared" si="51"/>
        <v>Produkte</v>
      </c>
      <c r="K473" s="103" t="str">
        <f t="shared" si="52"/>
        <v>BUs</v>
      </c>
      <c r="L473" s="103" t="str">
        <f t="shared" si="53"/>
        <v>Symptome</v>
      </c>
      <c r="M473" s="114">
        <f>IFERROR(VLOOKUP(Abfalldokumentation!$O473,Kennzahlen!S:U,3,FALSE)*Abfalldokumentation!$B473,"0")</f>
        <v>2.2000000000000001E-3</v>
      </c>
      <c r="N473" s="103" t="str">
        <f>IF(ISBLANK(Q473),VLOOKUP(Abfalldokumentation!$O473,'Linien - BU'!R:S,2,FALSE),Q473)</f>
        <v>L22</v>
      </c>
      <c r="O473" s="67">
        <f t="shared" si="54"/>
        <v>29501039</v>
      </c>
      <c r="P473" s="67">
        <f t="shared" si="55"/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AA473" s="2"/>
      <c r="AB473" s="2"/>
      <c r="AC473" s="2"/>
    </row>
    <row r="474" spans="1:29" ht="30" customHeight="1" x14ac:dyDescent="0.25">
      <c r="A474" s="104" t="str">
        <f>VLOOKUP(N474,'Linien - BU'!A:B,2,FALSE)</f>
        <v>BU4</v>
      </c>
      <c r="B474" s="115">
        <f t="shared" si="49"/>
        <v>6</v>
      </c>
      <c r="C474" s="96">
        <f>Abfalldokumentation!$U474</f>
        <v>44454</v>
      </c>
      <c r="D474" s="90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105" t="str">
        <f>IFERROR(VLOOKUP(Abfalldokumentation!$O474,Artikel!A:C,3,FALSE),Abfalldokumentation!$O474)</f>
        <v>ABS MUNSTER</v>
      </c>
      <c r="F474" s="105" t="str">
        <f>VLOOKUP(T474,'Liste Gründe'!A:D,2,FALSE)</f>
        <v>keinen Verwendungszweck</v>
      </c>
      <c r="G474" s="105" t="str">
        <f>IF(ISBLANK(V474),VLOOKUP(Abfalldokumentation!$P474,'Liste Gründe'!A:D,3,FALSE),V474)</f>
        <v>keinen Verwendungszweck</v>
      </c>
      <c r="H474" s="105" t="str">
        <f>IF(ISBLANK(Abfalldokumentation!$W474),"-",Abfalldokumentation!$W474)</f>
        <v>&lt;20kg/Monat</v>
      </c>
      <c r="I474" s="115">
        <f t="shared" si="50"/>
        <v>37</v>
      </c>
      <c r="J474" s="105" t="str">
        <f t="shared" si="51"/>
        <v>Produkte</v>
      </c>
      <c r="K474" s="105" t="str">
        <f t="shared" si="52"/>
        <v>BUs</v>
      </c>
      <c r="L474" s="105" t="str">
        <f t="shared" si="53"/>
        <v>Symptome</v>
      </c>
      <c r="M474" s="115">
        <f>IFERROR(VLOOKUP(Abfalldokumentation!$O474,Kennzahlen!S:U,3,FALSE)*Abfalldokumentation!$B474,"0")</f>
        <v>6.0000000000000006E-4</v>
      </c>
      <c r="N474" s="105" t="str">
        <f>IF(ISBLANK(Q474),VLOOKUP(Abfalldokumentation!$O474,'Linien - BU'!R:S,2,FALSE),Q474)</f>
        <v>L20</v>
      </c>
      <c r="O474" s="67">
        <f t="shared" si="54"/>
        <v>29501040</v>
      </c>
      <c r="P474" s="67">
        <f t="shared" si="55"/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AA474" s="2"/>
      <c r="AB474" s="2"/>
      <c r="AC474" s="2"/>
    </row>
    <row r="475" spans="1:29" ht="30" customHeight="1" x14ac:dyDescent="0.25">
      <c r="A475" s="102" t="str">
        <f>VLOOKUP(N475,'Linien - BU'!A:B,2,FALSE)</f>
        <v>Verkauf</v>
      </c>
      <c r="B475" s="114">
        <f t="shared" si="49"/>
        <v>195</v>
      </c>
      <c r="C475" s="95">
        <f>Abfalldokumentation!$U475</f>
        <v>44454</v>
      </c>
      <c r="D475" s="90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103" t="str">
        <f>IFERROR(VLOOKUP(Abfalldokumentation!$O475,Artikel!A:C,3,FALSE),Abfalldokumentation!$O475)</f>
        <v>VOS GRW-NATUR ZIPFEL 35</v>
      </c>
      <c r="F475" s="103" t="str">
        <f>VLOOKUP(T475,'Liste Gründe'!A:D,2,FALSE)</f>
        <v>Schimmel</v>
      </c>
      <c r="G475" s="103" t="str">
        <f>IF(ISBLANK(V475),VLOOKUP(Abfalldokumentation!$P475,'Liste Gründe'!A:D,3,FALSE),V475)</f>
        <v>keinen Abnehmer/kein Schälpersonal</v>
      </c>
      <c r="H475" s="103" t="str">
        <f>IF(ISBLANK(Abfalldokumentation!$W475),"-",Abfalldokumentation!$W475)</f>
        <v>keinen Abnehmer/Schälen</v>
      </c>
      <c r="I475" s="114">
        <f t="shared" si="50"/>
        <v>37</v>
      </c>
      <c r="J475" s="103" t="str">
        <f t="shared" si="51"/>
        <v>Produkte</v>
      </c>
      <c r="K475" s="103" t="str">
        <f t="shared" si="52"/>
        <v>BUs</v>
      </c>
      <c r="L475" s="103" t="str">
        <f t="shared" si="53"/>
        <v>Symptome</v>
      </c>
      <c r="M475" s="114">
        <f>IFERROR(VLOOKUP(Abfalldokumentation!$O475,Kennzahlen!S:U,3,FALSE)*Abfalldokumentation!$B475,"0")</f>
        <v>97.5</v>
      </c>
      <c r="N475" s="103" t="str">
        <f>IF(ISBLANK(Q475),VLOOKUP(Abfalldokumentation!$O475,'Linien - BU'!R:S,2,FALSE),Q475)</f>
        <v>Verkauf</v>
      </c>
      <c r="O475" s="67">
        <f t="shared" si="54"/>
        <v>29501063</v>
      </c>
      <c r="P475" s="6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AA475" s="2"/>
      <c r="AB475" s="2"/>
      <c r="AC475" s="2"/>
    </row>
    <row r="476" spans="1:29" ht="30" customHeight="1" x14ac:dyDescent="0.25">
      <c r="A476" s="104" t="str">
        <f>VLOOKUP(N476,'Linien - BU'!A:B,2,FALSE)</f>
        <v>Verkauf</v>
      </c>
      <c r="B476" s="115">
        <f t="shared" si="49"/>
        <v>87</v>
      </c>
      <c r="C476" s="96">
        <f>Abfalldokumentation!$U476</f>
        <v>44454</v>
      </c>
      <c r="D476" s="90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105" t="str">
        <f>IFERROR(VLOOKUP(Abfalldokumentation!$O476,Artikel!A:C,3,FALSE),Abfalldokumentation!$O476)</f>
        <v>VOS GRW-KRÄU-ZIPFEL</v>
      </c>
      <c r="F476" s="105" t="str">
        <f>VLOOKUP(T476,'Liste Gründe'!A:D,2,FALSE)</f>
        <v>Schimmel</v>
      </c>
      <c r="G476" s="105" t="str">
        <f>IF(ISBLANK(V476),VLOOKUP(Abfalldokumentation!$P476,'Liste Gründe'!A:D,3,FALSE),V476)</f>
        <v>keinen Abnehmer/kein Schälpersonal</v>
      </c>
      <c r="H476" s="105" t="str">
        <f>IF(ISBLANK(Abfalldokumentation!$W476),"-",Abfalldokumentation!$W476)</f>
        <v>keinen Abnehmer/Schälen</v>
      </c>
      <c r="I476" s="115">
        <f t="shared" si="50"/>
        <v>37</v>
      </c>
      <c r="J476" s="105" t="str">
        <f t="shared" si="51"/>
        <v>Produkte</v>
      </c>
      <c r="K476" s="105" t="str">
        <f t="shared" si="52"/>
        <v>BUs</v>
      </c>
      <c r="L476" s="105" t="str">
        <f t="shared" si="53"/>
        <v>Symptome</v>
      </c>
      <c r="M476" s="115">
        <f>IFERROR(VLOOKUP(Abfalldokumentation!$O476,Kennzahlen!S:U,3,FALSE)*Abfalldokumentation!$B476,"0")</f>
        <v>43.5</v>
      </c>
      <c r="N476" s="105" t="str">
        <f>IF(ISBLANK(Q476),VLOOKUP(Abfalldokumentation!$O476,'Linien - BU'!R:S,2,FALSE),Q476)</f>
        <v>Verkauf</v>
      </c>
      <c r="O476" s="67">
        <f t="shared" si="54"/>
        <v>29501074</v>
      </c>
      <c r="P476" s="6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AA476" s="2"/>
      <c r="AB476" s="2"/>
      <c r="AC476" s="2"/>
    </row>
    <row r="477" spans="1:29" ht="30" customHeight="1" x14ac:dyDescent="0.25">
      <c r="A477" s="102" t="str">
        <f>VLOOKUP(N477,'Linien - BU'!A:B,2,FALSE)</f>
        <v>Verkauf</v>
      </c>
      <c r="B477" s="114">
        <f t="shared" si="49"/>
        <v>56</v>
      </c>
      <c r="C477" s="95">
        <f>Abfalldokumentation!$U477</f>
        <v>44454</v>
      </c>
      <c r="D477" s="90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103" t="str">
        <f>IFERROR(VLOOKUP(Abfalldokumentation!$O477,Artikel!A:C,3,FALSE),Abfalldokumentation!$O477)</f>
        <v>VOS GRW-KRÄU-ENDSTÜCK</v>
      </c>
      <c r="F477" s="103" t="str">
        <f>VLOOKUP(T477,'Liste Gründe'!A:D,2,FALSE)</f>
        <v>Schimmel</v>
      </c>
      <c r="G477" s="103" t="str">
        <f>IF(ISBLANK(V477),VLOOKUP(Abfalldokumentation!$P477,'Liste Gründe'!A:D,3,FALSE),V477)</f>
        <v>keinen Abnehmer/kein Schälpersonal</v>
      </c>
      <c r="H477" s="103" t="str">
        <f>IF(ISBLANK(Abfalldokumentation!$W477),"-",Abfalldokumentation!$W477)</f>
        <v>keinen Abnehmer/Schälen</v>
      </c>
      <c r="I477" s="114">
        <f t="shared" si="50"/>
        <v>37</v>
      </c>
      <c r="J477" s="103" t="str">
        <f t="shared" si="51"/>
        <v>Produkte</v>
      </c>
      <c r="K477" s="103" t="str">
        <f t="shared" si="52"/>
        <v>BUs</v>
      </c>
      <c r="L477" s="103" t="str">
        <f t="shared" si="53"/>
        <v>Symptome</v>
      </c>
      <c r="M477" s="114">
        <f>IFERROR(VLOOKUP(Abfalldokumentation!$O477,Kennzahlen!S:U,3,FALSE)*Abfalldokumentation!$B477,"0")</f>
        <v>28</v>
      </c>
      <c r="N477" s="103" t="str">
        <f>IF(ISBLANK(Q477),VLOOKUP(Abfalldokumentation!$O477,'Linien - BU'!R:S,2,FALSE),Q477)</f>
        <v>Verkauf</v>
      </c>
      <c r="O477" s="67">
        <f t="shared" si="54"/>
        <v>29501077</v>
      </c>
      <c r="P477" s="6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AA477" s="2"/>
      <c r="AB477" s="2"/>
      <c r="AC477" s="2"/>
    </row>
    <row r="478" spans="1:29" ht="30" customHeight="1" x14ac:dyDescent="0.25">
      <c r="A478" s="104" t="str">
        <f>VLOOKUP(N478,'Linien - BU'!A:B,2,FALSE)</f>
        <v>BU4</v>
      </c>
      <c r="B478" s="115">
        <f t="shared" si="49"/>
        <v>6</v>
      </c>
      <c r="C478" s="96">
        <f>Abfalldokumentation!$U478</f>
        <v>44454</v>
      </c>
      <c r="D478" s="90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105" t="str">
        <f>IFERROR(VLOOKUP(Abfalldokumentation!$O478,Artikel!A:C,3,FALSE),Abfalldokumentation!$O478)</f>
        <v>ABS BRIE-PAP</v>
      </c>
      <c r="F478" s="105" t="str">
        <f>VLOOKUP(T478,'Liste Gründe'!A:D,2,FALSE)</f>
        <v>keinen Verwendungszweck</v>
      </c>
      <c r="G478" s="105" t="str">
        <f>IF(ISBLANK(V478),VLOOKUP(Abfalldokumentation!$P478,'Liste Gründe'!A:D,3,FALSE),V478)</f>
        <v>keinen Verwendungszweck</v>
      </c>
      <c r="H478" s="105" t="str">
        <f>IF(ISBLANK(Abfalldokumentation!$W478),"-",Abfalldokumentation!$W478)</f>
        <v>&lt;50kg/Monat</v>
      </c>
      <c r="I478" s="115">
        <f t="shared" si="50"/>
        <v>37</v>
      </c>
      <c r="J478" s="105" t="str">
        <f t="shared" si="51"/>
        <v>Produkte</v>
      </c>
      <c r="K478" s="105" t="str">
        <f t="shared" si="52"/>
        <v>BUs</v>
      </c>
      <c r="L478" s="105" t="str">
        <f t="shared" si="53"/>
        <v>Symptome</v>
      </c>
      <c r="M478" s="115">
        <f>IFERROR(VLOOKUP(Abfalldokumentation!$O478,Kennzahlen!S:U,3,FALSE)*Abfalldokumentation!$B478,"0")</f>
        <v>0.06</v>
      </c>
      <c r="N478" s="105" t="str">
        <f>IF(ISBLANK(Q478),VLOOKUP(Abfalldokumentation!$O478,'Linien - BU'!R:S,2,FALSE),Q478)</f>
        <v>L29</v>
      </c>
      <c r="O478" s="67">
        <f t="shared" si="54"/>
        <v>29501101</v>
      </c>
      <c r="P478" s="67">
        <f t="shared" si="55"/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AA478" s="2"/>
      <c r="AB478" s="2"/>
      <c r="AC478" s="2"/>
    </row>
    <row r="479" spans="1:29" ht="30" customHeight="1" x14ac:dyDescent="0.25">
      <c r="A479" s="102" t="str">
        <f>VLOOKUP(N479,'Linien - BU'!A:B,2,FALSE)</f>
        <v>BU1</v>
      </c>
      <c r="B479" s="114">
        <f t="shared" si="49"/>
        <v>212</v>
      </c>
      <c r="C479" s="95">
        <f>Abfalldokumentation!$U479</f>
        <v>44454</v>
      </c>
      <c r="D479" s="90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103" t="str">
        <f>IFERROR(VLOOKUP(Abfalldokumentation!$O479,Artikel!A:C,3,FALSE),Abfalldokumentation!$O479)</f>
        <v>VS GRS Schinken mit Rin</v>
      </c>
      <c r="F479" s="103" t="str">
        <f>VLOOKUP(T479,'Liste Gründe'!A:D,2,FALSE)</f>
        <v>Schimmel</v>
      </c>
      <c r="G479" s="103" t="str">
        <f>IF(ISBLANK(V479),VLOOKUP(Abfalldokumentation!$P479,'Liste Gründe'!A:D,3,FALSE),V479)</f>
        <v>keine Verarbeitung</v>
      </c>
      <c r="H479" s="103" t="str">
        <f>IF(ISBLANK(Abfalldokumentation!$W479),"-",Abfalldokumentation!$W479)</f>
        <v>Aufgrund Konsistenz nicht genommen. Zu wenig VOS verarbeitet. Vom Warmen ins Kalte -&gt; Schimmel</v>
      </c>
      <c r="I479" s="114">
        <f t="shared" si="50"/>
        <v>37</v>
      </c>
      <c r="J479" s="103" t="str">
        <f t="shared" si="51"/>
        <v>Produkte</v>
      </c>
      <c r="K479" s="103" t="str">
        <f t="shared" si="52"/>
        <v>BUs</v>
      </c>
      <c r="L479" s="103" t="str">
        <f t="shared" si="53"/>
        <v>Symptome</v>
      </c>
      <c r="M479" s="114">
        <f>IFERROR(VLOOKUP(Abfalldokumentation!$O479,Kennzahlen!S:U,3,FALSE)*Abfalldokumentation!$B479,"0")</f>
        <v>106</v>
      </c>
      <c r="N479" s="103" t="str">
        <f>IF(ISBLANK(Q479),VLOOKUP(Abfalldokumentation!$O479,'Linien - BU'!R:S,2,FALSE),Q479)</f>
        <v>Schmelze</v>
      </c>
      <c r="O479" s="67">
        <f t="shared" si="54"/>
        <v>29600011</v>
      </c>
      <c r="P479" s="67">
        <f t="shared" si="55"/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AA479" s="2"/>
      <c r="AB479" s="2"/>
      <c r="AC479" s="2"/>
    </row>
    <row r="480" spans="1:29" ht="30" customHeight="1" x14ac:dyDescent="0.25">
      <c r="A480" s="104" t="str">
        <f>VLOOKUP(N480,'Linien - BU'!A:B,2,FALSE)</f>
        <v>BU1</v>
      </c>
      <c r="B480" s="115">
        <f t="shared" si="49"/>
        <v>223</v>
      </c>
      <c r="C480" s="96">
        <f>Abfalldokumentation!$U480</f>
        <v>44454</v>
      </c>
      <c r="D480" s="90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105" t="str">
        <f>IFERROR(VLOOKUP(Abfalldokumentation!$O480,Artikel!A:C,3,FALSE),Abfalldokumentation!$O480)</f>
        <v>VS GRS Chili mit Rinde</v>
      </c>
      <c r="F480" s="105" t="str">
        <f>VLOOKUP(T480,'Liste Gründe'!A:D,2,FALSE)</f>
        <v>Schimmel</v>
      </c>
      <c r="G480" s="105" t="str">
        <f>IF(ISBLANK(V480),VLOOKUP(Abfalldokumentation!$P480,'Liste Gründe'!A:D,3,FALSE),V480)</f>
        <v>keine Verarbeitung</v>
      </c>
      <c r="H480" s="105" t="str">
        <f>IF(ISBLANK(Abfalldokumentation!$W480),"-",Abfalldokumentation!$W480)</f>
        <v>Aufgrund Konsistenz nicht genommen. Zu wenig VOS verarbeitet. Vom Warmen ins Kalte -&gt; Schimmel</v>
      </c>
      <c r="I480" s="115">
        <f t="shared" si="50"/>
        <v>37</v>
      </c>
      <c r="J480" s="105" t="str">
        <f t="shared" si="51"/>
        <v>Produkte</v>
      </c>
      <c r="K480" s="105" t="str">
        <f t="shared" si="52"/>
        <v>BUs</v>
      </c>
      <c r="L480" s="105" t="str">
        <f t="shared" si="53"/>
        <v>Symptome</v>
      </c>
      <c r="M480" s="115">
        <f>IFERROR(VLOOKUP(Abfalldokumentation!$O480,Kennzahlen!S:U,3,FALSE)*Abfalldokumentation!$B480,"0")</f>
        <v>787.61370000000011</v>
      </c>
      <c r="N480" s="105" t="str">
        <f>IF(ISBLANK(Q480),VLOOKUP(Abfalldokumentation!$O480,'Linien - BU'!R:S,2,FALSE),Q480)</f>
        <v>Schmelze</v>
      </c>
      <c r="O480" s="67">
        <f t="shared" si="54"/>
        <v>29600013</v>
      </c>
      <c r="P480" s="67">
        <f t="shared" si="55"/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AA480" s="2"/>
      <c r="AB480" s="2"/>
      <c r="AC480" s="2"/>
    </row>
    <row r="481" spans="1:29" ht="30" customHeight="1" x14ac:dyDescent="0.25">
      <c r="A481" s="102" t="str">
        <f>VLOOKUP(N481,'Linien - BU'!A:B,2,FALSE)</f>
        <v>BU1</v>
      </c>
      <c r="B481" s="114">
        <f t="shared" si="49"/>
        <v>41.6</v>
      </c>
      <c r="C481" s="95">
        <f>Abfalldokumentation!$U481</f>
        <v>44454</v>
      </c>
      <c r="D481" s="90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103" t="str">
        <f>IFERROR(VLOOKUP(Abfalldokumentation!$O481,Artikel!A:C,3,FALSE),Abfalldokumentation!$O481)</f>
        <v>Würste 6700g Räucher na</v>
      </c>
      <c r="F481" s="103" t="str">
        <f>VLOOKUP(T481,'Liste Gründe'!A:D,2,FALSE)</f>
        <v>Linienbezogen</v>
      </c>
      <c r="G481" s="103" t="str">
        <f>IF(ISBLANK(V481),VLOOKUP(Abfalldokumentation!$P481,'Liste Gründe'!A:D,3,FALSE),V481)</f>
        <v>Bodenabfall Abfüllung</v>
      </c>
      <c r="H481" s="103" t="str">
        <f>IF(ISBLANK(Abfalldokumentation!$W481),"-",Abfalldokumentation!$W481)</f>
        <v>Schlaufe gerissen</v>
      </c>
      <c r="I481" s="114">
        <f t="shared" si="50"/>
        <v>37</v>
      </c>
      <c r="J481" s="103" t="str">
        <f t="shared" si="51"/>
        <v>Produkte</v>
      </c>
      <c r="K481" s="103" t="str">
        <f t="shared" si="52"/>
        <v>BUs</v>
      </c>
      <c r="L481" s="103" t="str">
        <f t="shared" si="53"/>
        <v>Symptome</v>
      </c>
      <c r="M481" s="114" t="str">
        <f>IFERROR(VLOOKUP(Abfalldokumentation!$O481,Kennzahlen!S:U,3,FALSE)*Abfalldokumentation!$B481,"0")</f>
        <v>0</v>
      </c>
      <c r="N481" s="103" t="str">
        <f>IF(ISBLANK(Q481),VLOOKUP(Abfalldokumentation!$O481,'Linien - BU'!R:S,2,FALSE),Q481)</f>
        <v>Abfüllung</v>
      </c>
      <c r="O481" s="67">
        <f t="shared" si="54"/>
        <v>31000084</v>
      </c>
      <c r="P481" s="67">
        <f t="shared" si="55"/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AA481" s="2"/>
      <c r="AB481" s="2"/>
      <c r="AC481" s="2"/>
    </row>
    <row r="482" spans="1:29" ht="30" customHeight="1" x14ac:dyDescent="0.25">
      <c r="A482" s="104" t="str">
        <f>VLOOKUP(N482,'Linien - BU'!A:B,2,FALSE)</f>
        <v>BU1</v>
      </c>
      <c r="B482" s="115">
        <f t="shared" si="49"/>
        <v>3.6</v>
      </c>
      <c r="C482" s="96">
        <f>Abfalldokumentation!$U482</f>
        <v>44454</v>
      </c>
      <c r="D482" s="90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105" t="str">
        <f>IFERROR(VLOOKUP(Abfalldokumentation!$O482,Artikel!A:C,3,FALSE),Abfalldokumentation!$O482)</f>
        <v>Würste 6700g Räucher na</v>
      </c>
      <c r="F482" s="105" t="str">
        <f>VLOOKUP(T482,'Liste Gründe'!A:D,2,FALSE)</f>
        <v>Linienbezogen</v>
      </c>
      <c r="G482" s="105" t="str">
        <f>IF(ISBLANK(V482),VLOOKUP(Abfalldokumentation!$P482,'Liste Gründe'!A:D,3,FALSE),V482)</f>
        <v>Reinigung</v>
      </c>
      <c r="H482" s="105" t="str">
        <f>IF(ISBLANK(Abfalldokumentation!$W482),"-",Abfalldokumentation!$W482)</f>
        <v>-</v>
      </c>
      <c r="I482" s="115">
        <f t="shared" si="50"/>
        <v>37</v>
      </c>
      <c r="J482" s="105" t="str">
        <f t="shared" si="51"/>
        <v>Produkte</v>
      </c>
      <c r="K482" s="105" t="str">
        <f t="shared" si="52"/>
        <v>BUs</v>
      </c>
      <c r="L482" s="105" t="str">
        <f t="shared" si="53"/>
        <v>Symptome</v>
      </c>
      <c r="M482" s="115" t="str">
        <f>IFERROR(VLOOKUP(Abfalldokumentation!$O482,Kennzahlen!S:U,3,FALSE)*Abfalldokumentation!$B482,"0")</f>
        <v>0</v>
      </c>
      <c r="N482" s="105" t="str">
        <f>IF(ISBLANK(Q482),VLOOKUP(Abfalldokumentation!$O482,'Linien - BU'!R:S,2,FALSE),Q482)</f>
        <v>Abfüllung</v>
      </c>
      <c r="O482" s="67">
        <f t="shared" si="54"/>
        <v>31000084</v>
      </c>
      <c r="P482" s="67">
        <f t="shared" si="55"/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AA482" s="2"/>
      <c r="AB482" s="2"/>
      <c r="AC482" s="2"/>
    </row>
    <row r="483" spans="1:29" ht="30" customHeight="1" x14ac:dyDescent="0.25">
      <c r="A483" s="102" t="str">
        <f>VLOOKUP(N483,'Linien - BU'!A:B,2,FALSE)</f>
        <v>BU1</v>
      </c>
      <c r="B483" s="114">
        <f t="shared" si="49"/>
        <v>26</v>
      </c>
      <c r="C483" s="95">
        <f>Abfalldokumentation!$U483</f>
        <v>44454</v>
      </c>
      <c r="D483" s="90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103" t="str">
        <f>IFERROR(VLOOKUP(Abfalldokumentation!$O483,Artikel!A:C,3,FALSE),Abfalldokumentation!$O483)</f>
        <v>SKZ GOU 3,9KG WÜRSTE</v>
      </c>
      <c r="F483" s="103" t="str">
        <f>VLOOKUP(T483,'Liste Gründe'!A:D,2,FALSE)</f>
        <v>Linienbezogen</v>
      </c>
      <c r="G483" s="103" t="str">
        <f>IF(ISBLANK(V483),VLOOKUP(Abfalldokumentation!$P483,'Liste Gründe'!A:D,3,FALSE),V483)</f>
        <v>Bodenabfall Abfüllung</v>
      </c>
      <c r="H483" s="103" t="str">
        <f>IF(ISBLANK(Abfalldokumentation!$W483),"-",Abfalldokumentation!$W483)</f>
        <v>Darm geplatzt</v>
      </c>
      <c r="I483" s="114">
        <f t="shared" si="50"/>
        <v>37</v>
      </c>
      <c r="J483" s="103" t="str">
        <f t="shared" si="51"/>
        <v>Produkte</v>
      </c>
      <c r="K483" s="103" t="str">
        <f t="shared" si="52"/>
        <v>BUs</v>
      </c>
      <c r="L483" s="103" t="str">
        <f t="shared" si="53"/>
        <v>Symptome</v>
      </c>
      <c r="M483" s="114" t="str">
        <f>IFERROR(VLOOKUP(Abfalldokumentation!$O483,Kennzahlen!S:U,3,FALSE)*Abfalldokumentation!$B483,"0")</f>
        <v>0</v>
      </c>
      <c r="N483" s="103" t="str">
        <f>IF(ISBLANK(Q483),VLOOKUP(Abfalldokumentation!$O483,'Linien - BU'!R:S,2,FALSE),Q483)</f>
        <v>Abfüllung</v>
      </c>
      <c r="O483" s="67">
        <f t="shared" si="54"/>
        <v>31000207</v>
      </c>
      <c r="P483" s="67">
        <f t="shared" si="55"/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AA483" s="2"/>
      <c r="AB483" s="2"/>
      <c r="AC483" s="2"/>
    </row>
    <row r="484" spans="1:29" ht="30" customHeight="1" x14ac:dyDescent="0.25">
      <c r="A484" s="104" t="str">
        <f>VLOOKUP(N484,'Linien - BU'!A:B,2,FALSE)</f>
        <v>BU1</v>
      </c>
      <c r="B484" s="115">
        <f t="shared" si="49"/>
        <v>42.6</v>
      </c>
      <c r="C484" s="96">
        <f>Abfalldokumentation!$U484</f>
        <v>44454</v>
      </c>
      <c r="D484" s="90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105" t="str">
        <f>IFERROR(VLOOKUP(Abfalldokumentation!$O484,Artikel!A:C,3,FALSE),Abfalldokumentation!$O484)</f>
        <v>RW SCHI-NAT 9,3KG ALD G</v>
      </c>
      <c r="F484" s="105" t="str">
        <f>VLOOKUP(T484,'Liste Gründe'!A:D,2,FALSE)</f>
        <v>Linienbezogen</v>
      </c>
      <c r="G484" s="105" t="str">
        <f>IF(ISBLANK(V484),VLOOKUP(Abfalldokumentation!$P484,'Liste Gründe'!A:D,3,FALSE),V484)</f>
        <v>Reinigung</v>
      </c>
      <c r="H484" s="105" t="str">
        <f>IF(ISBLANK(Abfalldokumentation!$W484),"-",Abfalldokumentation!$W484)</f>
        <v>-</v>
      </c>
      <c r="I484" s="115">
        <f t="shared" si="50"/>
        <v>37</v>
      </c>
      <c r="J484" s="105" t="str">
        <f t="shared" si="51"/>
        <v>Produkte</v>
      </c>
      <c r="K484" s="105" t="str">
        <f t="shared" si="52"/>
        <v>BUs</v>
      </c>
      <c r="L484" s="105" t="str">
        <f t="shared" si="53"/>
        <v>Symptome</v>
      </c>
      <c r="M484" s="115" t="str">
        <f>IFERROR(VLOOKUP(Abfalldokumentation!$O484,Kennzahlen!S:U,3,FALSE)*Abfalldokumentation!$B484,"0")</f>
        <v>0</v>
      </c>
      <c r="N484" s="105" t="str">
        <f>IF(ISBLANK(Q484),VLOOKUP(Abfalldokumentation!$O484,'Linien - BU'!R:S,2,FALSE),Q484)</f>
        <v>Abfüllung</v>
      </c>
      <c r="O484" s="67">
        <f t="shared" si="54"/>
        <v>32000065</v>
      </c>
      <c r="P484" s="67">
        <f t="shared" si="55"/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AA484" s="2"/>
      <c r="AB484" s="2"/>
      <c r="AC484" s="2"/>
    </row>
    <row r="485" spans="1:29" ht="30" customHeight="1" x14ac:dyDescent="0.25">
      <c r="A485" s="102" t="str">
        <f>VLOOKUP(N485,'Linien - BU'!A:B,2,FALSE)</f>
        <v>BU1</v>
      </c>
      <c r="B485" s="114">
        <f t="shared" si="49"/>
        <v>724</v>
      </c>
      <c r="C485" s="95">
        <f>Abfalldokumentation!$U485</f>
        <v>44454</v>
      </c>
      <c r="D485" s="90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103" t="str">
        <f>IFERROR(VLOOKUP(Abfalldokumentation!$O485,Artikel!A:C,3,FALSE),Abfalldokumentation!$O485)</f>
        <v>SKZ 2,5LB</v>
      </c>
      <c r="F485" s="103" t="str">
        <f>VLOOKUP(T485,'Liste Gründe'!A:D,2,FALSE)</f>
        <v>Schimmel</v>
      </c>
      <c r="G485" s="103" t="str">
        <f>IF(ISBLANK(V485),VLOOKUP(Abfalldokumentation!$P485,'Liste Gründe'!A:D,3,FALSE),V485)</f>
        <v>zu heiß geräuchert</v>
      </c>
      <c r="H485" s="103" t="str">
        <f>IF(ISBLANK(Abfalldokumentation!$W485),"-",Abfalldokumentation!$W485)</f>
        <v>zu heiß geräuchert</v>
      </c>
      <c r="I485" s="114">
        <f t="shared" si="50"/>
        <v>37</v>
      </c>
      <c r="J485" s="103" t="str">
        <f t="shared" si="51"/>
        <v>Produkte</v>
      </c>
      <c r="K485" s="103" t="str">
        <f t="shared" si="52"/>
        <v>BUs</v>
      </c>
      <c r="L485" s="103" t="str">
        <f t="shared" si="53"/>
        <v>Symptome</v>
      </c>
      <c r="M485" s="114" t="str">
        <f>IFERROR(VLOOKUP(Abfalldokumentation!$O485,Kennzahlen!S:U,3,FALSE)*Abfalldokumentation!$B485,"0")</f>
        <v>0</v>
      </c>
      <c r="N485" s="103" t="str">
        <f>IF(ISBLANK(Q485),VLOOKUP(Abfalldokumentation!$O485,'Linien - BU'!R:S,2,FALSE),Q485)</f>
        <v>Räucherei</v>
      </c>
      <c r="O485" s="67">
        <f t="shared" si="54"/>
        <v>32000074</v>
      </c>
      <c r="P485" s="67">
        <f t="shared" si="55"/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AA485" s="2"/>
      <c r="AB485" s="2"/>
      <c r="AC485" s="2"/>
    </row>
    <row r="486" spans="1:29" ht="30" customHeight="1" x14ac:dyDescent="0.25">
      <c r="A486" s="104" t="str">
        <f>VLOOKUP(N486,'Linien - BU'!A:B,2,FALSE)</f>
        <v>BU1</v>
      </c>
      <c r="B486" s="115">
        <f t="shared" si="49"/>
        <v>22</v>
      </c>
      <c r="C486" s="96">
        <f>Abfalldokumentation!$U486</f>
        <v>44454</v>
      </c>
      <c r="D486" s="90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105" t="str">
        <f>IFERROR(VLOOKUP(Abfalldokumentation!$O486,Artikel!A:C,3,FALSE),Abfalldokumentation!$O486)</f>
        <v>GRW SCHI-NAT 7,2GK NEUE</v>
      </c>
      <c r="F486" s="105" t="str">
        <f>VLOOKUP(T486,'Liste Gründe'!A:D,2,FALSE)</f>
        <v>Linienbezogen</v>
      </c>
      <c r="G486" s="105" t="str">
        <f>IF(ISBLANK(V486),VLOOKUP(Abfalldokumentation!$P486,'Liste Gründe'!A:D,3,FALSE),V486)</f>
        <v>Bodenabfall Abfüllung</v>
      </c>
      <c r="H486" s="105" t="str">
        <f>IF(ISBLANK(Abfalldokumentation!$W486),"-",Abfalldokumentation!$W486)</f>
        <v>aus der Hand gerutscht</v>
      </c>
      <c r="I486" s="115">
        <f t="shared" si="50"/>
        <v>37</v>
      </c>
      <c r="J486" s="105" t="str">
        <f t="shared" si="51"/>
        <v>Produkte</v>
      </c>
      <c r="K486" s="105" t="str">
        <f t="shared" si="52"/>
        <v>BUs</v>
      </c>
      <c r="L486" s="105" t="str">
        <f t="shared" si="53"/>
        <v>Symptome</v>
      </c>
      <c r="M486" s="115" t="str">
        <f>IFERROR(VLOOKUP(Abfalldokumentation!$O486,Kennzahlen!S:U,3,FALSE)*Abfalldokumentation!$B486,"0")</f>
        <v>0</v>
      </c>
      <c r="N486" s="105" t="str">
        <f>IF(ISBLANK(Q486),VLOOKUP(Abfalldokumentation!$O486,'Linien - BU'!R:S,2,FALSE),Q486)</f>
        <v>Abfüllung</v>
      </c>
      <c r="O486" s="67">
        <f t="shared" si="54"/>
        <v>32000106</v>
      </c>
      <c r="P486" s="67">
        <f t="shared" si="55"/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AA486" s="2"/>
      <c r="AB486" s="2"/>
      <c r="AC486" s="2"/>
    </row>
    <row r="487" spans="1:29" ht="30" customHeight="1" x14ac:dyDescent="0.25">
      <c r="A487" s="102" t="str">
        <f>VLOOKUP(N487,'Linien - BU'!A:B,2,FALSE)</f>
        <v>BU1</v>
      </c>
      <c r="B487" s="114">
        <f t="shared" si="49"/>
        <v>19</v>
      </c>
      <c r="C487" s="95">
        <f>Abfalldokumentation!$U487</f>
        <v>44454</v>
      </c>
      <c r="D487" s="90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103" t="str">
        <f>IFERROR(VLOOKUP(Abfalldokumentation!$O487,Artikel!A:C,3,FALSE),Abfalldokumentation!$O487)</f>
        <v>GRW SCHI-NAT 7,2GK NEUE</v>
      </c>
      <c r="F487" s="103" t="str">
        <f>VLOOKUP(T487,'Liste Gründe'!A:D,2,FALSE)</f>
        <v>Linienbezogen</v>
      </c>
      <c r="G487" s="103" t="str">
        <f>IF(ISBLANK(V487),VLOOKUP(Abfalldokumentation!$P487,'Liste Gründe'!A:D,3,FALSE),V487)</f>
        <v>Bodenabfall Abfüllung</v>
      </c>
      <c r="H487" s="103" t="str">
        <f>IF(ISBLANK(Abfalldokumentation!$W487),"-",Abfalldokumentation!$W487)</f>
        <v>Darm geplatzt</v>
      </c>
      <c r="I487" s="114">
        <f t="shared" si="50"/>
        <v>37</v>
      </c>
      <c r="J487" s="103" t="str">
        <f t="shared" si="51"/>
        <v>Produkte</v>
      </c>
      <c r="K487" s="103" t="str">
        <f t="shared" si="52"/>
        <v>BUs</v>
      </c>
      <c r="L487" s="103" t="str">
        <f t="shared" si="53"/>
        <v>Symptome</v>
      </c>
      <c r="M487" s="114" t="str">
        <f>IFERROR(VLOOKUP(Abfalldokumentation!$O487,Kennzahlen!S:U,3,FALSE)*Abfalldokumentation!$B487,"0")</f>
        <v>0</v>
      </c>
      <c r="N487" s="103" t="str">
        <f>IF(ISBLANK(Q487),VLOOKUP(Abfalldokumentation!$O487,'Linien - BU'!R:S,2,FALSE),Q487)</f>
        <v>Abfüllung</v>
      </c>
      <c r="O487" s="67">
        <f t="shared" si="54"/>
        <v>32000106</v>
      </c>
      <c r="P487" s="67">
        <f t="shared" si="55"/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AA487" s="2"/>
      <c r="AB487" s="2"/>
      <c r="AC487" s="2"/>
    </row>
    <row r="488" spans="1:29" ht="30" customHeight="1" x14ac:dyDescent="0.25">
      <c r="A488" s="104" t="str">
        <f>VLOOKUP(N488,'Linien - BU'!A:B,2,FALSE)</f>
        <v>BU1</v>
      </c>
      <c r="B488" s="115">
        <f t="shared" si="49"/>
        <v>270</v>
      </c>
      <c r="C488" s="96">
        <f>Abfalldokumentation!$U488</f>
        <v>44454</v>
      </c>
      <c r="D488" s="90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105" t="str">
        <f>IFERROR(VLOOKUP(Abfalldokumentation!$O488,Artikel!A:C,3,FALSE),Abfalldokumentation!$O488)</f>
        <v>ABS TIL-45FIT VAKU-OGT</v>
      </c>
      <c r="F488" s="105" t="str">
        <f>VLOOKUP(T488,'Liste Gründe'!A:D,2,FALSE)</f>
        <v>Schimmel</v>
      </c>
      <c r="G488" s="105" t="str">
        <f>IF(ISBLANK(V488),VLOOKUP(Abfalldokumentation!$P488,'Liste Gründe'!A:D,3,FALSE),V488)</f>
        <v>keine Verarbeitung</v>
      </c>
      <c r="H488" s="105" t="str">
        <f>IF(ISBLANK(Abfalldokumentation!$W488),"-",Abfalldokumentation!$W488)</f>
        <v>Keinen Einsatz</v>
      </c>
      <c r="I488" s="115">
        <f t="shared" si="50"/>
        <v>37</v>
      </c>
      <c r="J488" s="105" t="str">
        <f t="shared" si="51"/>
        <v>Produkte</v>
      </c>
      <c r="K488" s="105" t="str">
        <f t="shared" si="52"/>
        <v>BUs</v>
      </c>
      <c r="L488" s="105" t="str">
        <f t="shared" si="53"/>
        <v>Symptome</v>
      </c>
      <c r="M488" s="115">
        <f>IFERROR(VLOOKUP(Abfalldokumentation!$O488,Kennzahlen!S:U,3,FALSE)*Abfalldokumentation!$B488,"0")</f>
        <v>543.78</v>
      </c>
      <c r="N488" s="105" t="str">
        <f>IF(ISBLANK(Q488),VLOOKUP(Abfalldokumentation!$O488,'Linien - BU'!R:S,2,FALSE),Q488)</f>
        <v>Abfüllung</v>
      </c>
      <c r="O488" s="67">
        <f t="shared" si="54"/>
        <v>49500039</v>
      </c>
      <c r="P488" s="67">
        <f t="shared" si="55"/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AA488" s="2"/>
      <c r="AB488" s="2"/>
      <c r="AC488" s="2"/>
    </row>
    <row r="489" spans="1:29" ht="30" customHeight="1" x14ac:dyDescent="0.25">
      <c r="A489" s="102" t="str">
        <f>VLOOKUP(N489,'Linien - BU'!A:B,2,FALSE)</f>
        <v>BU1</v>
      </c>
      <c r="B489" s="114">
        <f t="shared" si="49"/>
        <v>285</v>
      </c>
      <c r="C489" s="95">
        <f>Abfalldokumentation!$U489</f>
        <v>44454</v>
      </c>
      <c r="D489" s="90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103" t="str">
        <f>IFERROR(VLOOKUP(Abfalldokumentation!$O489,Artikel!A:C,3,FALSE),Abfalldokumentation!$O489)</f>
        <v>VOS WAL-KONZ-vakuumiert</v>
      </c>
      <c r="F489" s="103" t="str">
        <f>VLOOKUP(T489,'Liste Gründe'!A:D,2,FALSE)</f>
        <v>Schimmel</v>
      </c>
      <c r="G489" s="103" t="str">
        <f>IF(ISBLANK(V489),VLOOKUP(Abfalldokumentation!$P489,'Liste Gründe'!A:D,3,FALSE),V489)</f>
        <v>Luftzieher</v>
      </c>
      <c r="H489" s="103" t="str">
        <f>IF(ISBLANK(Abfalldokumentation!$W489),"-",Abfalldokumentation!$W489)</f>
        <v>Luftzieher</v>
      </c>
      <c r="I489" s="114">
        <f t="shared" si="50"/>
        <v>37</v>
      </c>
      <c r="J489" s="103" t="str">
        <f t="shared" si="51"/>
        <v>Produkte</v>
      </c>
      <c r="K489" s="103" t="str">
        <f t="shared" si="52"/>
        <v>BUs</v>
      </c>
      <c r="L489" s="103" t="str">
        <f t="shared" si="53"/>
        <v>Symptome</v>
      </c>
      <c r="M489" s="114" t="str">
        <f>IFERROR(VLOOKUP(Abfalldokumentation!$O489,Kennzahlen!S:U,3,FALSE)*Abfalldokumentation!$B489,"0")</f>
        <v>0</v>
      </c>
      <c r="N489" s="103" t="str">
        <f>IF(ISBLANK(Q489),VLOOKUP(Abfalldokumentation!$O489,'Linien - BU'!R:S,2,FALSE),Q489)</f>
        <v>RWV</v>
      </c>
      <c r="O489" s="67">
        <f t="shared" si="54"/>
        <v>49500154</v>
      </c>
      <c r="P489" s="67">
        <f t="shared" si="55"/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AA489" s="2"/>
      <c r="AB489" s="2"/>
      <c r="AC489" s="2"/>
    </row>
    <row r="490" spans="1:29" ht="30" customHeight="1" x14ac:dyDescent="0.25">
      <c r="A490" s="104" t="str">
        <f>VLOOKUP(N490,'Linien - BU'!A:B,2,FALSE)</f>
        <v>Verkauf</v>
      </c>
      <c r="B490" s="115">
        <f t="shared" si="49"/>
        <v>57.8</v>
      </c>
      <c r="C490" s="96">
        <f>Abfalldokumentation!$U490</f>
        <v>44454</v>
      </c>
      <c r="D490" s="90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105" t="str">
        <f>IFERROR(VLOOKUP(Abfalldokumentation!$O490,Artikel!A:C,3,FALSE),Abfalldokumentation!$O490)</f>
        <v>RÄU-END SCHI ENDSTÜCK R</v>
      </c>
      <c r="F490" s="105" t="str">
        <f>VLOOKUP(T490,'Liste Gründe'!A:D,2,FALSE)</f>
        <v>Schimmel</v>
      </c>
      <c r="G490" s="105" t="str">
        <f>IF(ISBLANK(V490),VLOOKUP(Abfalldokumentation!$P490,'Liste Gründe'!A:D,3,FALSE),V490)</f>
        <v>keinen Abnehmer</v>
      </c>
      <c r="H490" s="105" t="str">
        <f>IF(ISBLANK(Abfalldokumentation!$W490),"-",Abfalldokumentation!$W490)</f>
        <v>keinen Abnehmer</v>
      </c>
      <c r="I490" s="115">
        <f t="shared" si="50"/>
        <v>37</v>
      </c>
      <c r="J490" s="105" t="str">
        <f t="shared" si="51"/>
        <v>Produkte</v>
      </c>
      <c r="K490" s="105" t="str">
        <f t="shared" si="52"/>
        <v>BUs</v>
      </c>
      <c r="L490" s="105" t="str">
        <f t="shared" si="53"/>
        <v>Symptome</v>
      </c>
      <c r="M490" s="115">
        <f>IFERROR(VLOOKUP(Abfalldokumentation!$O490,Kennzahlen!S:U,3,FALSE)*Abfalldokumentation!$B490,"0")</f>
        <v>24.651699999999998</v>
      </c>
      <c r="N490" s="105" t="str">
        <f>IF(ISBLANK(Q490),VLOOKUP(Abfalldokumentation!$O490,'Linien - BU'!R:S,2,FALSE),Q490)</f>
        <v>Verkauf</v>
      </c>
      <c r="O490" s="67">
        <f t="shared" si="54"/>
        <v>49500185</v>
      </c>
      <c r="P490" s="6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AA490" s="2"/>
      <c r="AB490" s="2"/>
      <c r="AC490" s="2"/>
    </row>
    <row r="491" spans="1:29" ht="30" customHeight="1" x14ac:dyDescent="0.25">
      <c r="A491" s="102" t="str">
        <f>VLOOKUP(N491,'Linien - BU'!A:B,2,FALSE)</f>
        <v>Verkauf</v>
      </c>
      <c r="B491" s="114">
        <f t="shared" si="49"/>
        <v>150</v>
      </c>
      <c r="C491" s="95">
        <f>Abfalldokumentation!$U491</f>
        <v>44454</v>
      </c>
      <c r="D491" s="90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103" t="str">
        <f>IFERROR(VLOOKUP(Abfalldokumentation!$O491,Artikel!A:C,3,FALSE),Abfalldokumentation!$O491)</f>
        <v>RÄU-END SCHI ENDSTÜCK R</v>
      </c>
      <c r="F491" s="103" t="str">
        <f>VLOOKUP(T491,'Liste Gründe'!A:D,2,FALSE)</f>
        <v>Schimmel</v>
      </c>
      <c r="G491" s="103" t="str">
        <f>IF(ISBLANK(V491),VLOOKUP(Abfalldokumentation!$P491,'Liste Gründe'!A:D,3,FALSE),V491)</f>
        <v>keinen Abnehmer</v>
      </c>
      <c r="H491" s="103" t="str">
        <f>IF(ISBLANK(Abfalldokumentation!$W491),"-",Abfalldokumentation!$W491)</f>
        <v>keinen Abnehmer</v>
      </c>
      <c r="I491" s="114">
        <f t="shared" si="50"/>
        <v>37</v>
      </c>
      <c r="J491" s="103" t="str">
        <f t="shared" si="51"/>
        <v>Produkte</v>
      </c>
      <c r="K491" s="103" t="str">
        <f t="shared" si="52"/>
        <v>BUs</v>
      </c>
      <c r="L491" s="103" t="str">
        <f t="shared" si="53"/>
        <v>Symptome</v>
      </c>
      <c r="M491" s="114">
        <f>IFERROR(VLOOKUP(Abfalldokumentation!$O491,Kennzahlen!S:U,3,FALSE)*Abfalldokumentation!$B491,"0")</f>
        <v>63.975000000000001</v>
      </c>
      <c r="N491" s="103" t="str">
        <f>IF(ISBLANK(Q491),VLOOKUP(Abfalldokumentation!$O491,'Linien - BU'!R:S,2,FALSE),Q491)</f>
        <v>Verkauf</v>
      </c>
      <c r="O491" s="67">
        <f t="shared" si="54"/>
        <v>49500185</v>
      </c>
      <c r="P491" s="6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AA491" s="2"/>
      <c r="AB491" s="2"/>
      <c r="AC491" s="2"/>
    </row>
    <row r="492" spans="1:29" ht="30" customHeight="1" x14ac:dyDescent="0.25">
      <c r="A492" s="104" t="str">
        <f>VLOOKUP(N492,'Linien - BU'!A:B,2,FALSE)</f>
        <v>Verkauf</v>
      </c>
      <c r="B492" s="115">
        <f t="shared" si="49"/>
        <v>107.6</v>
      </c>
      <c r="C492" s="96">
        <f>Abfalldokumentation!$U492</f>
        <v>44454</v>
      </c>
      <c r="D492" s="90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105" t="str">
        <f>IFERROR(VLOOKUP(Abfalldokumentation!$O492,Artikel!A:C,3,FALSE),Abfalldokumentation!$O492)</f>
        <v>RÄU-END GRW-SCHI-NAT EN</v>
      </c>
      <c r="F492" s="105" t="str">
        <f>VLOOKUP(T492,'Liste Gründe'!A:D,2,FALSE)</f>
        <v>Schimmel</v>
      </c>
      <c r="G492" s="105" t="str">
        <f>IF(ISBLANK(V492),VLOOKUP(Abfalldokumentation!$P492,'Liste Gründe'!A:D,3,FALSE),V492)</f>
        <v>keinen Abnehmer</v>
      </c>
      <c r="H492" s="105" t="str">
        <f>IF(ISBLANK(Abfalldokumentation!$W492),"-",Abfalldokumentation!$W492)</f>
        <v>keinen Abnehmer</v>
      </c>
      <c r="I492" s="115">
        <f t="shared" si="50"/>
        <v>37</v>
      </c>
      <c r="J492" s="105" t="str">
        <f t="shared" si="51"/>
        <v>Produkte</v>
      </c>
      <c r="K492" s="105" t="str">
        <f t="shared" si="52"/>
        <v>BUs</v>
      </c>
      <c r="L492" s="105" t="str">
        <f t="shared" si="53"/>
        <v>Symptome</v>
      </c>
      <c r="M492" s="115">
        <f>IFERROR(VLOOKUP(Abfalldokumentation!$O492,Kennzahlen!S:U,3,FALSE)*Abfalldokumentation!$B492,"0")</f>
        <v>45.891399999999997</v>
      </c>
      <c r="N492" s="105" t="str">
        <f>IF(ISBLANK(Q492),VLOOKUP(Abfalldokumentation!$O492,'Linien - BU'!R:S,2,FALSE),Q492)</f>
        <v>Verkauf</v>
      </c>
      <c r="O492" s="67">
        <f t="shared" si="54"/>
        <v>49500188</v>
      </c>
      <c r="P492" s="6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AA492" s="2"/>
      <c r="AB492" s="2"/>
      <c r="AC492" s="2"/>
    </row>
    <row r="493" spans="1:29" ht="30" customHeight="1" x14ac:dyDescent="0.25">
      <c r="A493" s="102" t="str">
        <f>VLOOKUP(N493,'Linien - BU'!A:B,2,FALSE)</f>
        <v>Verkauf</v>
      </c>
      <c r="B493" s="114">
        <f t="shared" si="49"/>
        <v>66</v>
      </c>
      <c r="C493" s="95">
        <f>Abfalldokumentation!$U493</f>
        <v>44454</v>
      </c>
      <c r="D493" s="90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103" t="str">
        <f>IFERROR(VLOOKUP(Abfalldokumentation!$O493,Artikel!A:C,3,FALSE),Abfalldokumentation!$O493)</f>
        <v>RÄU-END RW-CHILI 200G Z</v>
      </c>
      <c r="F493" s="103" t="str">
        <f>VLOOKUP(T493,'Liste Gründe'!A:D,2,FALSE)</f>
        <v>Schimmel</v>
      </c>
      <c r="G493" s="103" t="str">
        <f>IF(ISBLANK(V493),VLOOKUP(Abfalldokumentation!$P493,'Liste Gründe'!A:D,3,FALSE),V493)</f>
        <v>keinen Abnehmer</v>
      </c>
      <c r="H493" s="103" t="str">
        <f>IF(ISBLANK(Abfalldokumentation!$W493),"-",Abfalldokumentation!$W493)</f>
        <v>keinen Abnehmer</v>
      </c>
      <c r="I493" s="114">
        <f t="shared" si="50"/>
        <v>37</v>
      </c>
      <c r="J493" s="103" t="str">
        <f t="shared" si="51"/>
        <v>Produkte</v>
      </c>
      <c r="K493" s="103" t="str">
        <f t="shared" si="52"/>
        <v>BUs</v>
      </c>
      <c r="L493" s="103" t="str">
        <f t="shared" si="53"/>
        <v>Symptome</v>
      </c>
      <c r="M493" s="114">
        <f>IFERROR(VLOOKUP(Abfalldokumentation!$O493,Kennzahlen!S:U,3,FALSE)*Abfalldokumentation!$B493,"0")</f>
        <v>24.195599999999999</v>
      </c>
      <c r="N493" s="103" t="str">
        <f>IF(ISBLANK(Q493),VLOOKUP(Abfalldokumentation!$O493,'Linien - BU'!R:S,2,FALSE),Q493)</f>
        <v>Verkauf</v>
      </c>
      <c r="O493" s="67">
        <f t="shared" si="54"/>
        <v>49500213</v>
      </c>
      <c r="P493" s="6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AA493" s="2"/>
      <c r="AB493" s="2"/>
      <c r="AC493" s="2"/>
    </row>
    <row r="494" spans="1:29" ht="30" customHeight="1" x14ac:dyDescent="0.25">
      <c r="A494" s="104" t="str">
        <f>VLOOKUP(N494,'Linien - BU'!A:B,2,FALSE)</f>
        <v>Verkauf</v>
      </c>
      <c r="B494" s="115">
        <f t="shared" si="49"/>
        <v>166</v>
      </c>
      <c r="C494" s="96">
        <f>Abfalldokumentation!$U494</f>
        <v>44454</v>
      </c>
      <c r="D494" s="90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105" t="str">
        <f>IFERROR(VLOOKUP(Abfalldokumentation!$O494,Artikel!A:C,3,FALSE),Abfalldokumentation!$O494)</f>
        <v>RÄU-END RW-NUSS 200G ZI</v>
      </c>
      <c r="F494" s="105" t="str">
        <f>VLOOKUP(T494,'Liste Gründe'!A:D,2,FALSE)</f>
        <v>Schimmel</v>
      </c>
      <c r="G494" s="105" t="str">
        <f>IF(ISBLANK(V494),VLOOKUP(Abfalldokumentation!$P494,'Liste Gründe'!A:D,3,FALSE),V494)</f>
        <v>keinen Abnehmer</v>
      </c>
      <c r="H494" s="105" t="str">
        <f>IF(ISBLANK(Abfalldokumentation!$W494),"-",Abfalldokumentation!$W494)</f>
        <v>keinen Abnehmer</v>
      </c>
      <c r="I494" s="115">
        <f t="shared" si="50"/>
        <v>37</v>
      </c>
      <c r="J494" s="105" t="str">
        <f t="shared" si="51"/>
        <v>Produkte</v>
      </c>
      <c r="K494" s="105" t="str">
        <f t="shared" si="52"/>
        <v>BUs</v>
      </c>
      <c r="L494" s="105" t="str">
        <f t="shared" si="53"/>
        <v>Symptome</v>
      </c>
      <c r="M494" s="115">
        <f>IFERROR(VLOOKUP(Abfalldokumentation!$O494,Kennzahlen!S:U,3,FALSE)*Abfalldokumentation!$B494,"0")</f>
        <v>60.855599999999995</v>
      </c>
      <c r="N494" s="105" t="str">
        <f>IF(ISBLANK(Q494),VLOOKUP(Abfalldokumentation!$O494,'Linien - BU'!R:S,2,FALSE),Q494)</f>
        <v>Verkauf</v>
      </c>
      <c r="O494" s="67">
        <f t="shared" si="54"/>
        <v>49500214</v>
      </c>
      <c r="P494" s="6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AA494" s="2"/>
      <c r="AB494" s="2"/>
      <c r="AC494" s="2"/>
    </row>
    <row r="495" spans="1:29" ht="30" customHeight="1" x14ac:dyDescent="0.25">
      <c r="A495" s="102" t="str">
        <f>VLOOKUP(N495,'Linien - BU'!A:B,2,FALSE)</f>
        <v>Verkauf</v>
      </c>
      <c r="B495" s="114">
        <f t="shared" si="49"/>
        <v>38</v>
      </c>
      <c r="C495" s="95">
        <f>Abfalldokumentation!$U495</f>
        <v>44454</v>
      </c>
      <c r="D495" s="90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103" t="str">
        <f>IFERROR(VLOOKUP(Abfalldokumentation!$O495,Artikel!A:C,3,FALSE),Abfalldokumentation!$O495)</f>
        <v>RÄU-END GRW-KRÄU 200G Z</v>
      </c>
      <c r="F495" s="103" t="str">
        <f>VLOOKUP(T495,'Liste Gründe'!A:D,2,FALSE)</f>
        <v>Schimmel</v>
      </c>
      <c r="G495" s="103" t="str">
        <f>IF(ISBLANK(V495),VLOOKUP(Abfalldokumentation!$P495,'Liste Gründe'!A:D,3,FALSE),V495)</f>
        <v>keinen Abnehmer</v>
      </c>
      <c r="H495" s="103" t="str">
        <f>IF(ISBLANK(Abfalldokumentation!$W495),"-",Abfalldokumentation!$W495)</f>
        <v>keinen Abnehmer</v>
      </c>
      <c r="I495" s="114">
        <f t="shared" si="50"/>
        <v>37</v>
      </c>
      <c r="J495" s="103" t="str">
        <f t="shared" si="51"/>
        <v>Produkte</v>
      </c>
      <c r="K495" s="103" t="str">
        <f t="shared" si="52"/>
        <v>BUs</v>
      </c>
      <c r="L495" s="103" t="str">
        <f t="shared" si="53"/>
        <v>Symptome</v>
      </c>
      <c r="M495" s="114">
        <f>IFERROR(VLOOKUP(Abfalldokumentation!$O495,Kennzahlen!S:U,3,FALSE)*Abfalldokumentation!$B495,"0")</f>
        <v>13.9308</v>
      </c>
      <c r="N495" s="103" t="str">
        <f>IF(ISBLANK(Q495),VLOOKUP(Abfalldokumentation!$O495,'Linien - BU'!R:S,2,FALSE),Q495)</f>
        <v>Verkauf</v>
      </c>
      <c r="O495" s="67">
        <f t="shared" si="54"/>
        <v>49500215</v>
      </c>
      <c r="P495" s="6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AA495" s="2"/>
      <c r="AB495" s="2"/>
      <c r="AC495" s="2"/>
    </row>
    <row r="496" spans="1:29" ht="30" customHeight="1" x14ac:dyDescent="0.25">
      <c r="A496" s="104" t="str">
        <f>VLOOKUP(N496,'Linien - BU'!A:B,2,FALSE)</f>
        <v>Verkauf</v>
      </c>
      <c r="B496" s="115">
        <f t="shared" si="49"/>
        <v>79</v>
      </c>
      <c r="C496" s="96">
        <f>Abfalldokumentation!$U496</f>
        <v>44454</v>
      </c>
      <c r="D496" s="90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105" t="str">
        <f>IFERROR(VLOOKUP(Abfalldokumentation!$O496,Artikel!A:C,3,FALSE),Abfalldokumentation!$O496)</f>
        <v>RÄU-END GRW-KRÄU 200G Z</v>
      </c>
      <c r="F496" s="105" t="str">
        <f>VLOOKUP(T496,'Liste Gründe'!A:D,2,FALSE)</f>
        <v>Schimmel</v>
      </c>
      <c r="G496" s="105" t="str">
        <f>IF(ISBLANK(V496),VLOOKUP(Abfalldokumentation!$P496,'Liste Gründe'!A:D,3,FALSE),V496)</f>
        <v>keinen Abnehmer</v>
      </c>
      <c r="H496" s="105" t="str">
        <f>IF(ISBLANK(Abfalldokumentation!$W496),"-",Abfalldokumentation!$W496)</f>
        <v>keinen Abnehmer</v>
      </c>
      <c r="I496" s="115">
        <f t="shared" si="50"/>
        <v>37</v>
      </c>
      <c r="J496" s="105" t="str">
        <f t="shared" si="51"/>
        <v>Produkte</v>
      </c>
      <c r="K496" s="105" t="str">
        <f t="shared" si="52"/>
        <v>BUs</v>
      </c>
      <c r="L496" s="105" t="str">
        <f t="shared" si="53"/>
        <v>Symptome</v>
      </c>
      <c r="M496" s="115">
        <f>IFERROR(VLOOKUP(Abfalldokumentation!$O496,Kennzahlen!S:U,3,FALSE)*Abfalldokumentation!$B496,"0")</f>
        <v>28.961399999999998</v>
      </c>
      <c r="N496" s="105" t="str">
        <f>IF(ISBLANK(Q496),VLOOKUP(Abfalldokumentation!$O496,'Linien - BU'!R:S,2,FALSE),Q496)</f>
        <v>Verkauf</v>
      </c>
      <c r="O496" s="67">
        <f t="shared" si="54"/>
        <v>49500215</v>
      </c>
      <c r="P496" s="6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AA496" s="2"/>
      <c r="AB496" s="2"/>
      <c r="AC496" s="2"/>
    </row>
    <row r="497" spans="1:29" ht="30" customHeight="1" x14ac:dyDescent="0.25">
      <c r="A497" s="102" t="str">
        <f>VLOOKUP(N497,'Linien - BU'!A:B,2,FALSE)</f>
        <v>Verkauf</v>
      </c>
      <c r="B497" s="114">
        <f t="shared" si="49"/>
        <v>239</v>
      </c>
      <c r="C497" s="95">
        <f>Abfalldokumentation!$U497</f>
        <v>44454</v>
      </c>
      <c r="D497" s="90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103" t="str">
        <f>IFERROR(VLOOKUP(Abfalldokumentation!$O497,Artikel!A:C,3,FALSE),Abfalldokumentation!$O497)</f>
        <v>RÄU-END RW-CHILI 320G E</v>
      </c>
      <c r="F497" s="103" t="str">
        <f>VLOOKUP(T497,'Liste Gründe'!A:D,2,FALSE)</f>
        <v>Schimmel</v>
      </c>
      <c r="G497" s="103" t="str">
        <f>IF(ISBLANK(V497),VLOOKUP(Abfalldokumentation!$P497,'Liste Gründe'!A:D,3,FALSE),V497)</f>
        <v>keinen Abnehmer</v>
      </c>
      <c r="H497" s="103" t="str">
        <f>IF(ISBLANK(Abfalldokumentation!$W497),"-",Abfalldokumentation!$W497)</f>
        <v>keinen Abnehmer</v>
      </c>
      <c r="I497" s="114">
        <f t="shared" si="50"/>
        <v>37</v>
      </c>
      <c r="J497" s="103" t="str">
        <f t="shared" si="51"/>
        <v>Produkte</v>
      </c>
      <c r="K497" s="103" t="str">
        <f t="shared" si="52"/>
        <v>BUs</v>
      </c>
      <c r="L497" s="103" t="str">
        <f t="shared" si="53"/>
        <v>Symptome</v>
      </c>
      <c r="M497" s="114">
        <f>IFERROR(VLOOKUP(Abfalldokumentation!$O497,Kennzahlen!S:U,3,FALSE)*Abfalldokumentation!$B497,"0")</f>
        <v>101.95739999999999</v>
      </c>
      <c r="N497" s="103" t="str">
        <f>IF(ISBLANK(Q497),VLOOKUP(Abfalldokumentation!$O497,'Linien - BU'!R:S,2,FALSE),Q497)</f>
        <v>Verkauf</v>
      </c>
      <c r="O497" s="67">
        <f t="shared" si="54"/>
        <v>49500216</v>
      </c>
      <c r="P497" s="6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AA497" s="2"/>
      <c r="AB497" s="2"/>
      <c r="AC497" s="2"/>
    </row>
    <row r="498" spans="1:29" ht="30" customHeight="1" x14ac:dyDescent="0.25">
      <c r="A498" s="104" t="str">
        <f>VLOOKUP(N498,'Linien - BU'!A:B,2,FALSE)</f>
        <v>Verkauf</v>
      </c>
      <c r="B498" s="115">
        <f t="shared" si="49"/>
        <v>347</v>
      </c>
      <c r="C498" s="96">
        <f>Abfalldokumentation!$U498</f>
        <v>44454</v>
      </c>
      <c r="D498" s="90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105" t="str">
        <f>IFERROR(VLOOKUP(Abfalldokumentation!$O498,Artikel!A:C,3,FALSE),Abfalldokumentation!$O498)</f>
        <v>RÄU-END RW-CHILI 320G E</v>
      </c>
      <c r="F498" s="105" t="str">
        <f>VLOOKUP(T498,'Liste Gründe'!A:D,2,FALSE)</f>
        <v>Schimmel</v>
      </c>
      <c r="G498" s="105" t="str">
        <f>IF(ISBLANK(V498),VLOOKUP(Abfalldokumentation!$P498,'Liste Gründe'!A:D,3,FALSE),V498)</f>
        <v>keinen Abnehmer</v>
      </c>
      <c r="H498" s="105" t="str">
        <f>IF(ISBLANK(Abfalldokumentation!$W498),"-",Abfalldokumentation!$W498)</f>
        <v>keinen Abnehmer</v>
      </c>
      <c r="I498" s="115">
        <f t="shared" si="50"/>
        <v>37</v>
      </c>
      <c r="J498" s="105" t="str">
        <f t="shared" si="51"/>
        <v>Produkte</v>
      </c>
      <c r="K498" s="105" t="str">
        <f t="shared" si="52"/>
        <v>BUs</v>
      </c>
      <c r="L498" s="105" t="str">
        <f t="shared" si="53"/>
        <v>Symptome</v>
      </c>
      <c r="M498" s="115">
        <f>IFERROR(VLOOKUP(Abfalldokumentation!$O498,Kennzahlen!S:U,3,FALSE)*Abfalldokumentation!$B498,"0")</f>
        <v>148.03019999999998</v>
      </c>
      <c r="N498" s="105" t="str">
        <f>IF(ISBLANK(Q498),VLOOKUP(Abfalldokumentation!$O498,'Linien - BU'!R:S,2,FALSE),Q498)</f>
        <v>Verkauf</v>
      </c>
      <c r="O498" s="67">
        <f t="shared" si="54"/>
        <v>49500216</v>
      </c>
      <c r="P498" s="6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AA498" s="2"/>
      <c r="AB498" s="2"/>
      <c r="AC498" s="2"/>
    </row>
    <row r="499" spans="1:29" ht="30" customHeight="1" x14ac:dyDescent="0.25">
      <c r="A499" s="102" t="str">
        <f>VLOOKUP(N499,'Linien - BU'!A:B,2,FALSE)</f>
        <v>Verkauf</v>
      </c>
      <c r="B499" s="114">
        <f t="shared" si="49"/>
        <v>138</v>
      </c>
      <c r="C499" s="95">
        <f>Abfalldokumentation!$U499</f>
        <v>44454</v>
      </c>
      <c r="D499" s="90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103" t="str">
        <f>IFERROR(VLOOKUP(Abfalldokumentation!$O499,Artikel!A:C,3,FALSE),Abfalldokumentation!$O499)</f>
        <v>RÄU-END GRW-KRÄU 320G E</v>
      </c>
      <c r="F499" s="103" t="str">
        <f>VLOOKUP(T499,'Liste Gründe'!A:D,2,FALSE)</f>
        <v>Schimmel</v>
      </c>
      <c r="G499" s="103" t="str">
        <f>IF(ISBLANK(V499),VLOOKUP(Abfalldokumentation!$P499,'Liste Gründe'!A:D,3,FALSE),V499)</f>
        <v>keinen Abnehmer</v>
      </c>
      <c r="H499" s="103" t="str">
        <f>IF(ISBLANK(Abfalldokumentation!$W499),"-",Abfalldokumentation!$W499)</f>
        <v>keinen Abnehmer</v>
      </c>
      <c r="I499" s="114">
        <f t="shared" si="50"/>
        <v>37</v>
      </c>
      <c r="J499" s="103" t="str">
        <f t="shared" si="51"/>
        <v>Produkte</v>
      </c>
      <c r="K499" s="103" t="str">
        <f t="shared" si="52"/>
        <v>BUs</v>
      </c>
      <c r="L499" s="103" t="str">
        <f t="shared" si="53"/>
        <v>Symptome</v>
      </c>
      <c r="M499" s="114">
        <f>IFERROR(VLOOKUP(Abfalldokumentation!$O499,Kennzahlen!S:U,3,FALSE)*Abfalldokumentation!$B499,"0")</f>
        <v>58.870799999999996</v>
      </c>
      <c r="N499" s="103" t="str">
        <f>IF(ISBLANK(Q499),VLOOKUP(Abfalldokumentation!$O499,'Linien - BU'!R:S,2,FALSE),Q499)</f>
        <v>Verkauf</v>
      </c>
      <c r="O499" s="67">
        <f t="shared" si="54"/>
        <v>49500218</v>
      </c>
      <c r="P499" s="6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AA499" s="2"/>
      <c r="AB499" s="2"/>
      <c r="AC499" s="2"/>
    </row>
    <row r="500" spans="1:29" ht="30" customHeight="1" x14ac:dyDescent="0.25">
      <c r="A500" s="104" t="str">
        <f>VLOOKUP(N500,'Linien - BU'!A:B,2,FALSE)</f>
        <v>BU2</v>
      </c>
      <c r="B500" s="115">
        <f t="shared" si="49"/>
        <v>30</v>
      </c>
      <c r="C500" s="96">
        <f>Abfalldokumentation!$U500</f>
        <v>44454</v>
      </c>
      <c r="D500" s="90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105" t="str">
        <f>IFERROR(VLOOKUP(Abfalldokumentation!$O500,Artikel!A:C,3,FALSE),Abfalldokumentation!$O500)</f>
        <v>Blöcke</v>
      </c>
      <c r="F500" s="105" t="str">
        <f>VLOOKUP(T500,'Liste Gründe'!A:D,2,FALSE)</f>
        <v>Schimmel</v>
      </c>
      <c r="G500" s="105" t="str">
        <f>IF(ISBLANK(V500),VLOOKUP(Abfalldokumentation!$P500,'Liste Gründe'!A:D,3,FALSE),V500)</f>
        <v>Luftzieher/Folienriss durch Transport</v>
      </c>
      <c r="H500" s="105" t="str">
        <f>IF(ISBLANK(Abfalldokumentation!$W500),"-",Abfalldokumentation!$W500)</f>
        <v>Luftzieher/Folienriss durch Transport</v>
      </c>
      <c r="I500" s="115">
        <f t="shared" si="50"/>
        <v>37</v>
      </c>
      <c r="J500" s="105" t="str">
        <f t="shared" si="51"/>
        <v>Produkte</v>
      </c>
      <c r="K500" s="105" t="str">
        <f t="shared" si="52"/>
        <v>BUs</v>
      </c>
      <c r="L500" s="105" t="str">
        <f t="shared" si="53"/>
        <v>Symptome</v>
      </c>
      <c r="M500" s="115" t="str">
        <f>IFERROR(VLOOKUP(Abfalldokumentation!$O500,Kennzahlen!S:U,3,FALSE)*Abfalldokumentation!$B500,"0")</f>
        <v>0</v>
      </c>
      <c r="N500" s="105" t="str">
        <f>IF(ISBLANK(Q500),VLOOKUP(Abfalldokumentation!$O500,'Linien - BU'!R:S,2,FALSE),Q500)</f>
        <v>Bu2</v>
      </c>
      <c r="O500" s="67" t="str">
        <f t="shared" si="54"/>
        <v>Blöcke</v>
      </c>
      <c r="P500" s="67">
        <f t="shared" si="55"/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AA500" s="2"/>
      <c r="AB500" s="2"/>
      <c r="AC500" s="2"/>
    </row>
    <row r="501" spans="1:29" ht="30" customHeight="1" x14ac:dyDescent="0.25">
      <c r="A501" s="102" t="str">
        <f>VLOOKUP(N501,'Linien - BU'!A:B,2,FALSE)</f>
        <v>BU2</v>
      </c>
      <c r="B501" s="114">
        <f t="shared" si="49"/>
        <v>126</v>
      </c>
      <c r="C501" s="95">
        <f>Abfalldokumentation!$U501</f>
        <v>44454</v>
      </c>
      <c r="D501" s="90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103" t="str">
        <f>IFERROR(VLOOKUP(Abfalldokumentation!$O501,Artikel!A:C,3,FALSE),Abfalldokumentation!$O501)</f>
        <v>Blöcke</v>
      </c>
      <c r="F501" s="103" t="str">
        <f>VLOOKUP(T501,'Liste Gründe'!A:D,2,FALSE)</f>
        <v>Schimmel</v>
      </c>
      <c r="G501" s="103" t="str">
        <f>IF(ISBLANK(V501),VLOOKUP(Abfalldokumentation!$P501,'Liste Gründe'!A:D,3,FALSE),V501)</f>
        <v>Luftzieher/Folienriss durch Transport</v>
      </c>
      <c r="H501" s="103" t="str">
        <f>IF(ISBLANK(Abfalldokumentation!$W501),"-",Abfalldokumentation!$W501)</f>
        <v>Luftzieher/Folienriss durch Transport</v>
      </c>
      <c r="I501" s="114">
        <f t="shared" si="50"/>
        <v>37</v>
      </c>
      <c r="J501" s="103" t="str">
        <f t="shared" si="51"/>
        <v>Produkte</v>
      </c>
      <c r="K501" s="103" t="str">
        <f t="shared" si="52"/>
        <v>BUs</v>
      </c>
      <c r="L501" s="103" t="str">
        <f t="shared" si="53"/>
        <v>Symptome</v>
      </c>
      <c r="M501" s="114" t="str">
        <f>IFERROR(VLOOKUP(Abfalldokumentation!$O501,Kennzahlen!S:U,3,FALSE)*Abfalldokumentation!$B501,"0")</f>
        <v>0</v>
      </c>
      <c r="N501" s="103" t="str">
        <f>IF(ISBLANK(Q501),VLOOKUP(Abfalldokumentation!$O501,'Linien - BU'!R:S,2,FALSE),Q501)</f>
        <v>BU2</v>
      </c>
      <c r="O501" s="67" t="str">
        <f t="shared" si="54"/>
        <v>Blöcke</v>
      </c>
      <c r="P501" s="67">
        <f t="shared" si="55"/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AA501" s="2"/>
      <c r="AB501" s="2"/>
      <c r="AC501" s="2"/>
    </row>
    <row r="502" spans="1:29" ht="30" customHeight="1" x14ac:dyDescent="0.25">
      <c r="A502" s="104" t="str">
        <f>VLOOKUP(N502,'Linien - BU'!A:B,2,FALSE)</f>
        <v>BU3</v>
      </c>
      <c r="B502" s="115">
        <f t="shared" si="49"/>
        <v>1.6</v>
      </c>
      <c r="C502" s="96">
        <f>Abfalldokumentation!$U502</f>
        <v>44454</v>
      </c>
      <c r="D502" s="90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105" t="str">
        <f>IFERROR(VLOOKUP(Abfalldokumentation!$O502,Artikel!A:C,3,FALSE),Abfalldokumentation!$O502)</f>
        <v>Div. Zipfel, Endstücke</v>
      </c>
      <c r="F502" s="105" t="str">
        <f>VLOOKUP(T502,'Liste Gründe'!A:D,2,FALSE)</f>
        <v>Linienbezogen</v>
      </c>
      <c r="G502" s="105" t="str">
        <f>IF(ISBLANK(V502),VLOOKUP(Abfalldokumentation!$P502,'Liste Gründe'!A:D,3,FALSE),V502)</f>
        <v>Maschinenabfall</v>
      </c>
      <c r="H502" s="105" t="str">
        <f>IF(ISBLANK(Abfalldokumentation!$W502),"-",Abfalldokumentation!$W502)</f>
        <v>-</v>
      </c>
      <c r="I502" s="115">
        <f t="shared" si="50"/>
        <v>37</v>
      </c>
      <c r="J502" s="105" t="str">
        <f t="shared" si="51"/>
        <v>Produkte</v>
      </c>
      <c r="K502" s="105" t="str">
        <f t="shared" si="52"/>
        <v>BUs</v>
      </c>
      <c r="L502" s="105" t="str">
        <f t="shared" si="53"/>
        <v>Symptome</v>
      </c>
      <c r="M502" s="115" t="str">
        <f>IFERROR(VLOOKUP(Abfalldokumentation!$O502,Kennzahlen!S:U,3,FALSE)*Abfalldokumentation!$B502,"0")</f>
        <v>0</v>
      </c>
      <c r="N502" s="105" t="str">
        <f>IF(ISBLANK(Q502),VLOOKUP(Abfalldokumentation!$O502,'Linien - BU'!R:S,2,FALSE),Q502)</f>
        <v>L16</v>
      </c>
      <c r="O502" s="67" t="str">
        <f t="shared" si="54"/>
        <v>Div. Zipfel, Endstücke</v>
      </c>
      <c r="P502" s="67">
        <f t="shared" si="55"/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AA502" s="2"/>
      <c r="AB502" s="2"/>
      <c r="AC502" s="2"/>
    </row>
    <row r="503" spans="1:29" ht="30" customHeight="1" x14ac:dyDescent="0.25">
      <c r="A503" s="102" t="str">
        <f>VLOOKUP(N503,'Linien - BU'!A:B,2,FALSE)</f>
        <v>BU1</v>
      </c>
      <c r="B503" s="114">
        <f t="shared" si="49"/>
        <v>9</v>
      </c>
      <c r="C503" s="95">
        <f>Abfalldokumentation!$U503</f>
        <v>44454</v>
      </c>
      <c r="D503" s="90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103" t="str">
        <f>IFERROR(VLOOKUP(Abfalldokumentation!$O503,Artikel!A:C,3,FALSE),Abfalldokumentation!$O503)</f>
        <v>Div. Zipfel, Endstücke</v>
      </c>
      <c r="F503" s="103" t="str">
        <f>VLOOKUP(T503,'Liste Gründe'!A:D,2,FALSE)</f>
        <v>Rest</v>
      </c>
      <c r="G503" s="103" t="str">
        <f>IF(ISBLANK(V503),VLOOKUP(Abfalldokumentation!$P503,'Liste Gründe'!A:D,3,FALSE),V503)</f>
        <v>geschälte Rinde</v>
      </c>
      <c r="H503" s="103" t="str">
        <f>IF(ISBLANK(Abfalldokumentation!$W503),"-",Abfalldokumentation!$W503)</f>
        <v>keine Verwendung möglich</v>
      </c>
      <c r="I503" s="114">
        <f t="shared" si="50"/>
        <v>37</v>
      </c>
      <c r="J503" s="103" t="str">
        <f t="shared" si="51"/>
        <v>Produkte</v>
      </c>
      <c r="K503" s="103" t="str">
        <f t="shared" si="52"/>
        <v>BUs</v>
      </c>
      <c r="L503" s="103" t="str">
        <f t="shared" si="53"/>
        <v>Symptome</v>
      </c>
      <c r="M503" s="114" t="str">
        <f>IFERROR(VLOOKUP(Abfalldokumentation!$O503,Kennzahlen!S:U,3,FALSE)*Abfalldokumentation!$B503,"0")</f>
        <v>0</v>
      </c>
      <c r="N503" s="103" t="str">
        <f>IF(ISBLANK(Q503),VLOOKUP(Abfalldokumentation!$O503,'Linien - BU'!R:S,2,FALSE),Q503)</f>
        <v>RWV</v>
      </c>
      <c r="O503" s="67" t="str">
        <f t="shared" si="54"/>
        <v>Div. Zipfel, Endstücke</v>
      </c>
      <c r="P503" s="67">
        <f t="shared" si="55"/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AA503" s="2"/>
      <c r="AB503" s="2"/>
      <c r="AC503" s="2"/>
    </row>
    <row r="504" spans="1:29" ht="30" customHeight="1" x14ac:dyDescent="0.25">
      <c r="A504" s="104" t="str">
        <f>VLOOKUP(N504,'Linien - BU'!A:B,2,FALSE)</f>
        <v>BU1</v>
      </c>
      <c r="B504" s="115">
        <f t="shared" si="49"/>
        <v>25</v>
      </c>
      <c r="C504" s="96">
        <f>Abfalldokumentation!$U504</f>
        <v>44454</v>
      </c>
      <c r="D504" s="90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105" t="str">
        <f>IFERROR(VLOOKUP(Abfalldokumentation!$O504,Artikel!A:C,3,FALSE),Abfalldokumentation!$O504)</f>
        <v>Div. Zipfel, Endstücke</v>
      </c>
      <c r="F504" s="105" t="str">
        <f>VLOOKUP(T504,'Liste Gründe'!A:D,2,FALSE)</f>
        <v>Rest</v>
      </c>
      <c r="G504" s="105" t="str">
        <f>IF(ISBLANK(V504),VLOOKUP(Abfalldokumentation!$P504,'Liste Gründe'!A:D,3,FALSE),V504)</f>
        <v>geschälte Rinde</v>
      </c>
      <c r="H504" s="105" t="str">
        <f>IF(ISBLANK(Abfalldokumentation!$W504),"-",Abfalldokumentation!$W504)</f>
        <v>keine Verwendung möglich</v>
      </c>
      <c r="I504" s="115">
        <f t="shared" si="50"/>
        <v>37</v>
      </c>
      <c r="J504" s="105" t="str">
        <f t="shared" si="51"/>
        <v>Produkte</v>
      </c>
      <c r="K504" s="105" t="str">
        <f t="shared" si="52"/>
        <v>BUs</v>
      </c>
      <c r="L504" s="105" t="str">
        <f t="shared" si="53"/>
        <v>Symptome</v>
      </c>
      <c r="M504" s="115" t="str">
        <f>IFERROR(VLOOKUP(Abfalldokumentation!$O504,Kennzahlen!S:U,3,FALSE)*Abfalldokumentation!$B504,"0")</f>
        <v>0</v>
      </c>
      <c r="N504" s="105" t="str">
        <f>IF(ISBLANK(Q504),VLOOKUP(Abfalldokumentation!$O504,'Linien - BU'!R:S,2,FALSE),Q504)</f>
        <v>RWV</v>
      </c>
      <c r="O504" s="67" t="str">
        <f t="shared" si="54"/>
        <v>Div. Zipfel, Endstücke</v>
      </c>
      <c r="P504" s="67">
        <f t="shared" si="55"/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AA504" s="2"/>
      <c r="AB504" s="2"/>
      <c r="AC504" s="2"/>
    </row>
    <row r="505" spans="1:29" ht="30" customHeight="1" x14ac:dyDescent="0.25">
      <c r="A505" s="102" t="str">
        <f>VLOOKUP(N505,'Linien - BU'!A:B,2,FALSE)</f>
        <v>BU1</v>
      </c>
      <c r="B505" s="114">
        <f t="shared" si="49"/>
        <v>12.600000000000001</v>
      </c>
      <c r="C505" s="95">
        <f>Abfalldokumentation!$U505</f>
        <v>44454</v>
      </c>
      <c r="D505" s="90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103" t="str">
        <f>IFERROR(VLOOKUP(Abfalldokumentation!$O505,Artikel!A:C,3,FALSE),Abfalldokumentation!$O505)</f>
        <v>Diverses</v>
      </c>
      <c r="F505" s="103" t="str">
        <f>VLOOKUP(T505,'Liste Gründe'!A:D,2,FALSE)</f>
        <v>Linienbezogen</v>
      </c>
      <c r="G505" s="103" t="str">
        <f>IF(ISBLANK(V505),VLOOKUP(Abfalldokumentation!$P505,'Liste Gründe'!A:D,3,FALSE),V505)</f>
        <v>Maschinenabfall</v>
      </c>
      <c r="H505" s="103" t="str">
        <f>IF(ISBLANK(Abfalldokumentation!$W505),"-",Abfalldokumentation!$W505)</f>
        <v>-</v>
      </c>
      <c r="I505" s="114">
        <f t="shared" si="50"/>
        <v>37</v>
      </c>
      <c r="J505" s="103" t="str">
        <f t="shared" si="51"/>
        <v>Produkte</v>
      </c>
      <c r="K505" s="103" t="str">
        <f t="shared" si="52"/>
        <v>BUs</v>
      </c>
      <c r="L505" s="103" t="str">
        <f t="shared" si="53"/>
        <v>Symptome</v>
      </c>
      <c r="M505" s="114" t="str">
        <f>IFERROR(VLOOKUP(Abfalldokumentation!$O505,Kennzahlen!S:U,3,FALSE)*Abfalldokumentation!$B505,"0")</f>
        <v>0</v>
      </c>
      <c r="N505" s="103" t="str">
        <f>IF(ISBLANK(Q505),VLOOKUP(Abfalldokumentation!$O505,'Linien - BU'!R:S,2,FALSE),Q505)</f>
        <v>Abfüllung</v>
      </c>
      <c r="O505" s="67" t="str">
        <f t="shared" si="54"/>
        <v>Diverses</v>
      </c>
      <c r="P505" s="67">
        <f t="shared" si="55"/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AA505" s="2"/>
      <c r="AB505" s="2"/>
      <c r="AC505" s="2"/>
    </row>
    <row r="506" spans="1:29" ht="30" customHeight="1" x14ac:dyDescent="0.25">
      <c r="A506" s="104" t="str">
        <f>VLOOKUP(N506,'Linien - BU'!A:B,2,FALSE)</f>
        <v>BU1</v>
      </c>
      <c r="B506" s="115">
        <f t="shared" si="49"/>
        <v>160.5</v>
      </c>
      <c r="C506" s="96">
        <f>Abfalldokumentation!$U506</f>
        <v>44454</v>
      </c>
      <c r="D506" s="90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105" t="str">
        <f>IFERROR(VLOOKUP(Abfalldokumentation!$O506,Artikel!A:C,3,FALSE),Abfalldokumentation!$O506)</f>
        <v>Diverses</v>
      </c>
      <c r="F506" s="105" t="str">
        <f>VLOOKUP(T506,'Liste Gründe'!A:D,2,FALSE)</f>
        <v>Linienbezogen</v>
      </c>
      <c r="G506" s="105" t="str">
        <f>IF(ISBLANK(V506),VLOOKUP(Abfalldokumentation!$P506,'Liste Gründe'!A:D,3,FALSE),V506)</f>
        <v>Maschinenabfall</v>
      </c>
      <c r="H506" s="105" t="str">
        <f>IF(ISBLANK(Abfalldokumentation!$W506),"-",Abfalldokumentation!$W506)</f>
        <v>-</v>
      </c>
      <c r="I506" s="115">
        <f t="shared" si="50"/>
        <v>37</v>
      </c>
      <c r="J506" s="105" t="str">
        <f t="shared" si="51"/>
        <v>Produkte</v>
      </c>
      <c r="K506" s="105" t="str">
        <f t="shared" si="52"/>
        <v>BUs</v>
      </c>
      <c r="L506" s="105" t="str">
        <f t="shared" si="53"/>
        <v>Symptome</v>
      </c>
      <c r="M506" s="115" t="str">
        <f>IFERROR(VLOOKUP(Abfalldokumentation!$O506,Kennzahlen!S:U,3,FALSE)*Abfalldokumentation!$B506,"0")</f>
        <v>0</v>
      </c>
      <c r="N506" s="105" t="str">
        <f>IF(ISBLANK(Q506),VLOOKUP(Abfalldokumentation!$O506,'Linien - BU'!R:S,2,FALSE),Q506)</f>
        <v>Strudelline</v>
      </c>
      <c r="O506" s="67" t="str">
        <f t="shared" si="54"/>
        <v>Diverses</v>
      </c>
      <c r="P506" s="67">
        <f t="shared" si="55"/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AA506" s="2"/>
      <c r="AB506" s="2"/>
      <c r="AC506" s="2"/>
    </row>
    <row r="507" spans="1:29" ht="30" customHeight="1" x14ac:dyDescent="0.25">
      <c r="A507" s="102" t="str">
        <f>VLOOKUP(N507,'Linien - BU'!A:B,2,FALSE)</f>
        <v>BU1</v>
      </c>
      <c r="B507" s="114">
        <f t="shared" si="49"/>
        <v>35</v>
      </c>
      <c r="C507" s="95">
        <f>Abfalldokumentation!$U507</f>
        <v>44454</v>
      </c>
      <c r="D507" s="90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103" t="str">
        <f>IFERROR(VLOOKUP(Abfalldokumentation!$O507,Artikel!A:C,3,FALSE),Abfalldokumentation!$O507)</f>
        <v>Diverses aus Abfüllung</v>
      </c>
      <c r="F507" s="103" t="str">
        <f>VLOOKUP(T507,'Liste Gründe'!A:D,2,FALSE)</f>
        <v>Linienbezogen</v>
      </c>
      <c r="G507" s="103" t="str">
        <f>IF(ISBLANK(V507),VLOOKUP(Abfalldokumentation!$P507,'Liste Gründe'!A:D,3,FALSE),V507)</f>
        <v>Maschinenabfall</v>
      </c>
      <c r="H507" s="103" t="str">
        <f>IF(ISBLANK(Abfalldokumentation!$W507),"-",Abfalldokumentation!$W507)</f>
        <v>-</v>
      </c>
      <c r="I507" s="114">
        <f t="shared" si="50"/>
        <v>37</v>
      </c>
      <c r="J507" s="103" t="str">
        <f t="shared" si="51"/>
        <v>Produkte</v>
      </c>
      <c r="K507" s="103" t="str">
        <f t="shared" si="52"/>
        <v>BUs</v>
      </c>
      <c r="L507" s="103" t="str">
        <f t="shared" si="53"/>
        <v>Symptome</v>
      </c>
      <c r="M507" s="114" t="str">
        <f>IFERROR(VLOOKUP(Abfalldokumentation!$O507,Kennzahlen!S:U,3,FALSE)*Abfalldokumentation!$B507,"0")</f>
        <v>0</v>
      </c>
      <c r="N507" s="103" t="str">
        <f>IF(ISBLANK(Q507),VLOOKUP(Abfalldokumentation!$O507,'Linien - BU'!R:S,2,FALSE),Q507)</f>
        <v>Abfüllung</v>
      </c>
      <c r="O507" s="67" t="str">
        <f t="shared" si="54"/>
        <v>Diverses aus Abfüllung</v>
      </c>
      <c r="P507" s="67">
        <f t="shared" si="55"/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AA507" s="2"/>
      <c r="AB507" s="2"/>
      <c r="AC507" s="2"/>
    </row>
    <row r="508" spans="1:29" ht="30" customHeight="1" x14ac:dyDescent="0.25">
      <c r="A508" s="104" t="str">
        <f>VLOOKUP(N508,'Linien - BU'!A:B,2,FALSE)</f>
        <v>BU1</v>
      </c>
      <c r="B508" s="115">
        <f t="shared" si="49"/>
        <v>62</v>
      </c>
      <c r="C508" s="96">
        <f>Abfalldokumentation!$U508</f>
        <v>44454</v>
      </c>
      <c r="D508" s="90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105" t="str">
        <f>IFERROR(VLOOKUP(Abfalldokumentation!$O508,Artikel!A:C,3,FALSE),Abfalldokumentation!$O508)</f>
        <v>Diverses aus Abfüllung</v>
      </c>
      <c r="F508" s="105" t="str">
        <f>VLOOKUP(T508,'Liste Gründe'!A:D,2,FALSE)</f>
        <v>Linienbezogen</v>
      </c>
      <c r="G508" s="105" t="str">
        <f>IF(ISBLANK(V508),VLOOKUP(Abfalldokumentation!$P508,'Liste Gründe'!A:D,3,FALSE),V508)</f>
        <v>Maschinenabfall</v>
      </c>
      <c r="H508" s="105" t="str">
        <f>IF(ISBLANK(Abfalldokumentation!$W508),"-",Abfalldokumentation!$W508)</f>
        <v>-</v>
      </c>
      <c r="I508" s="115">
        <f t="shared" si="50"/>
        <v>37</v>
      </c>
      <c r="J508" s="105" t="str">
        <f t="shared" si="51"/>
        <v>Produkte</v>
      </c>
      <c r="K508" s="105" t="str">
        <f t="shared" si="52"/>
        <v>BUs</v>
      </c>
      <c r="L508" s="105" t="str">
        <f t="shared" si="53"/>
        <v>Symptome</v>
      </c>
      <c r="M508" s="115" t="str">
        <f>IFERROR(VLOOKUP(Abfalldokumentation!$O508,Kennzahlen!S:U,3,FALSE)*Abfalldokumentation!$B508,"0")</f>
        <v>0</v>
      </c>
      <c r="N508" s="105" t="str">
        <f>IF(ISBLANK(Q508),VLOOKUP(Abfalldokumentation!$O508,'Linien - BU'!R:S,2,FALSE),Q508)</f>
        <v>Abfüllung</v>
      </c>
      <c r="O508" s="67" t="str">
        <f t="shared" si="54"/>
        <v>Diverses aus Abfüllung</v>
      </c>
      <c r="P508" s="67">
        <f t="shared" si="55"/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AA508" s="2"/>
      <c r="AB508" s="2"/>
      <c r="AC508" s="2"/>
    </row>
    <row r="509" spans="1:29" ht="30" customHeight="1" x14ac:dyDescent="0.25">
      <c r="A509" s="102" t="str">
        <f>VLOOKUP(N509,'Linien - BU'!A:B,2,FALSE)</f>
        <v>BU1</v>
      </c>
      <c r="B509" s="114">
        <f t="shared" si="49"/>
        <v>101</v>
      </c>
      <c r="C509" s="95">
        <f>Abfalldokumentation!$U509</f>
        <v>44454</v>
      </c>
      <c r="D509" s="90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103" t="str">
        <f>IFERROR(VLOOKUP(Abfalldokumentation!$O509,Artikel!A:C,3,FALSE),Abfalldokumentation!$O509)</f>
        <v>Diverses aus Abfüllung</v>
      </c>
      <c r="F509" s="103" t="str">
        <f>VLOOKUP(T509,'Liste Gründe'!A:D,2,FALSE)</f>
        <v>Linienbezogen</v>
      </c>
      <c r="G509" s="103" t="str">
        <f>IF(ISBLANK(V509),VLOOKUP(Abfalldokumentation!$P509,'Liste Gründe'!A:D,3,FALSE),V509)</f>
        <v>Maschinenabfall</v>
      </c>
      <c r="H509" s="103" t="str">
        <f>IF(ISBLANK(Abfalldokumentation!$W509),"-",Abfalldokumentation!$W509)</f>
        <v>-</v>
      </c>
      <c r="I509" s="114">
        <f t="shared" si="50"/>
        <v>37</v>
      </c>
      <c r="J509" s="103" t="str">
        <f t="shared" si="51"/>
        <v>Produkte</v>
      </c>
      <c r="K509" s="103" t="str">
        <f t="shared" si="52"/>
        <v>BUs</v>
      </c>
      <c r="L509" s="103" t="str">
        <f t="shared" si="53"/>
        <v>Symptome</v>
      </c>
      <c r="M509" s="114" t="str">
        <f>IFERROR(VLOOKUP(Abfalldokumentation!$O509,Kennzahlen!S:U,3,FALSE)*Abfalldokumentation!$B509,"0")</f>
        <v>0</v>
      </c>
      <c r="N509" s="103" t="str">
        <f>IF(ISBLANK(Q509),VLOOKUP(Abfalldokumentation!$O509,'Linien - BU'!R:S,2,FALSE),Q509)</f>
        <v>Abfüllung</v>
      </c>
      <c r="O509" s="67" t="str">
        <f t="shared" si="54"/>
        <v>Diverses aus Abfüllung</v>
      </c>
      <c r="P509" s="67">
        <f t="shared" si="55"/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AA509" s="2"/>
      <c r="AB509" s="2"/>
      <c r="AC509" s="2"/>
    </row>
    <row r="510" spans="1:29" ht="30" customHeight="1" x14ac:dyDescent="0.25">
      <c r="A510" s="104" t="str">
        <f>VLOOKUP(N510,'Linien - BU'!A:B,2,FALSE)</f>
        <v>BU1</v>
      </c>
      <c r="B510" s="115">
        <f t="shared" si="49"/>
        <v>113</v>
      </c>
      <c r="C510" s="96">
        <f>Abfalldokumentation!$U510</f>
        <v>44454</v>
      </c>
      <c r="D510" s="90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105" t="str">
        <f>IFERROR(VLOOKUP(Abfalldokumentation!$O510,Artikel!A:C,3,FALSE),Abfalldokumentation!$O510)</f>
        <v>Diverses aus Abfüllung</v>
      </c>
      <c r="F510" s="105" t="str">
        <f>VLOOKUP(T510,'Liste Gründe'!A:D,2,FALSE)</f>
        <v>Linienbezogen</v>
      </c>
      <c r="G510" s="105" t="str">
        <f>IF(ISBLANK(V510),VLOOKUP(Abfalldokumentation!$P510,'Liste Gründe'!A:D,3,FALSE),V510)</f>
        <v>Maschinenabfall</v>
      </c>
      <c r="H510" s="105" t="str">
        <f>IF(ISBLANK(Abfalldokumentation!$W510),"-",Abfalldokumentation!$W510)</f>
        <v>-</v>
      </c>
      <c r="I510" s="115">
        <f t="shared" si="50"/>
        <v>37</v>
      </c>
      <c r="J510" s="105" t="str">
        <f t="shared" si="51"/>
        <v>Produkte</v>
      </c>
      <c r="K510" s="105" t="str">
        <f t="shared" si="52"/>
        <v>BUs</v>
      </c>
      <c r="L510" s="105" t="str">
        <f t="shared" si="53"/>
        <v>Symptome</v>
      </c>
      <c r="M510" s="115" t="str">
        <f>IFERROR(VLOOKUP(Abfalldokumentation!$O510,Kennzahlen!S:U,3,FALSE)*Abfalldokumentation!$B510,"0")</f>
        <v>0</v>
      </c>
      <c r="N510" s="105" t="str">
        <f>IF(ISBLANK(Q510),VLOOKUP(Abfalldokumentation!$O510,'Linien - BU'!R:S,2,FALSE),Q510)</f>
        <v>Abfüllung</v>
      </c>
      <c r="O510" s="67" t="str">
        <f t="shared" si="54"/>
        <v>Diverses aus Abfüllung</v>
      </c>
      <c r="P510" s="67">
        <f t="shared" si="55"/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AA510" s="2"/>
      <c r="AB510" s="2"/>
      <c r="AC510" s="2"/>
    </row>
    <row r="511" spans="1:29" ht="30" customHeight="1" x14ac:dyDescent="0.25">
      <c r="A511" s="102" t="str">
        <f>VLOOKUP(N511,'Linien - BU'!A:B,2,FALSE)</f>
        <v>Rest</v>
      </c>
      <c r="B511" s="114">
        <f t="shared" si="49"/>
        <v>11.5</v>
      </c>
      <c r="C511" s="95">
        <f>Abfalldokumentation!$U511</f>
        <v>44454</v>
      </c>
      <c r="D511" s="90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103" t="str">
        <f>IFERROR(VLOOKUP(Abfalldokumentation!$O511,Artikel!A:C,3,FALSE),Abfalldokumentation!$O511)</f>
        <v>Diverses QM</v>
      </c>
      <c r="F511" s="103" t="str">
        <f>VLOOKUP(T511,'Liste Gründe'!A:D,2,FALSE)</f>
        <v>Qualitätssicherung</v>
      </c>
      <c r="G511" s="103" t="str">
        <f>IF(ISBLANK(V511),VLOOKUP(Abfalldokumentation!$P511,'Liste Gründe'!A:D,3,FALSE),V511)</f>
        <v>Sensorik</v>
      </c>
      <c r="H511" s="103" t="str">
        <f>IF(ISBLANK(Abfalldokumentation!$W511),"-",Abfalldokumentation!$W511)</f>
        <v>Sensorik</v>
      </c>
      <c r="I511" s="114">
        <f t="shared" si="50"/>
        <v>37</v>
      </c>
      <c r="J511" s="103" t="str">
        <f t="shared" si="51"/>
        <v>Produkte</v>
      </c>
      <c r="K511" s="103" t="str">
        <f t="shared" si="52"/>
        <v>BUs</v>
      </c>
      <c r="L511" s="103" t="str">
        <f t="shared" si="53"/>
        <v>Symptome</v>
      </c>
      <c r="M511" s="114" t="str">
        <f>IFERROR(VLOOKUP(Abfalldokumentation!$O511,Kennzahlen!S:U,3,FALSE)*Abfalldokumentation!$B511,"0")</f>
        <v>0</v>
      </c>
      <c r="N511" s="103" t="str">
        <f>IF(ISBLANK(Q511),VLOOKUP(Abfalldokumentation!$O511,'Linien - BU'!R:S,2,FALSE),Q511)</f>
        <v>QM</v>
      </c>
      <c r="O511" s="67" t="str">
        <f t="shared" si="54"/>
        <v>Diverses QM</v>
      </c>
      <c r="P511" s="67">
        <f t="shared" si="55"/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AA511" s="2"/>
      <c r="AB511" s="2"/>
      <c r="AC511" s="2"/>
    </row>
    <row r="512" spans="1:29" ht="30" customHeight="1" x14ac:dyDescent="0.25">
      <c r="A512" s="104" t="str">
        <f>VLOOKUP(N512,'Linien - BU'!A:B,2,FALSE)</f>
        <v>Rest</v>
      </c>
      <c r="B512" s="115">
        <f t="shared" si="49"/>
        <v>14</v>
      </c>
      <c r="C512" s="96">
        <f>Abfalldokumentation!$U512</f>
        <v>44454</v>
      </c>
      <c r="D512" s="90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105" t="str">
        <f>IFERROR(VLOOKUP(Abfalldokumentation!$O512,Artikel!A:C,3,FALSE),Abfalldokumentation!$O512)</f>
        <v>Diverses QM</v>
      </c>
      <c r="F512" s="105" t="str">
        <f>VLOOKUP(T512,'Liste Gründe'!A:D,2,FALSE)</f>
        <v>Qualitätssicherung</v>
      </c>
      <c r="G512" s="105" t="str">
        <f>IF(ISBLANK(V512),VLOOKUP(Abfalldokumentation!$P512,'Liste Gründe'!A:D,3,FALSE),V512)</f>
        <v>Sensorik</v>
      </c>
      <c r="H512" s="105" t="str">
        <f>IF(ISBLANK(Abfalldokumentation!$W512),"-",Abfalldokumentation!$W512)</f>
        <v>Sensorik</v>
      </c>
      <c r="I512" s="115">
        <f t="shared" si="50"/>
        <v>37</v>
      </c>
      <c r="J512" s="105" t="str">
        <f t="shared" si="51"/>
        <v>Produkte</v>
      </c>
      <c r="K512" s="105" t="str">
        <f t="shared" si="52"/>
        <v>BUs</v>
      </c>
      <c r="L512" s="105" t="str">
        <f t="shared" si="53"/>
        <v>Symptome</v>
      </c>
      <c r="M512" s="115" t="str">
        <f>IFERROR(VLOOKUP(Abfalldokumentation!$O512,Kennzahlen!S:U,3,FALSE)*Abfalldokumentation!$B512,"0")</f>
        <v>0</v>
      </c>
      <c r="N512" s="105" t="str">
        <f>IF(ISBLANK(Q512),VLOOKUP(Abfalldokumentation!$O512,'Linien - BU'!R:S,2,FALSE),Q512)</f>
        <v>QM</v>
      </c>
      <c r="O512" s="67" t="str">
        <f t="shared" si="54"/>
        <v>Diverses QM</v>
      </c>
      <c r="P512" s="67">
        <f t="shared" si="55"/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AA512" s="2"/>
      <c r="AB512" s="2"/>
      <c r="AC512" s="2"/>
    </row>
    <row r="513" spans="1:29" ht="30" customHeight="1" x14ac:dyDescent="0.25">
      <c r="A513" s="102" t="str">
        <f>VLOOKUP(N513,'Linien - BU'!A:B,2,FALSE)</f>
        <v>Rest</v>
      </c>
      <c r="B513" s="114">
        <f t="shared" si="49"/>
        <v>5.9</v>
      </c>
      <c r="C513" s="95">
        <f>Abfalldokumentation!$U513</f>
        <v>44454</v>
      </c>
      <c r="D513" s="90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103" t="str">
        <f>IFERROR(VLOOKUP(Abfalldokumentation!$O513,Artikel!A:C,3,FALSE),Abfalldokumentation!$O513)</f>
        <v>Laborproben</v>
      </c>
      <c r="F513" s="103" t="str">
        <f>VLOOKUP(T513,'Liste Gründe'!A:D,2,FALSE)</f>
        <v>Qualitätssicherung</v>
      </c>
      <c r="G513" s="103" t="str">
        <f>IF(ISBLANK(V513),VLOOKUP(Abfalldokumentation!$P513,'Liste Gründe'!A:D,3,FALSE),V513)</f>
        <v>Sensorik</v>
      </c>
      <c r="H513" s="103" t="str">
        <f>IF(ISBLANK(Abfalldokumentation!$W513),"-",Abfalldokumentation!$W513)</f>
        <v>Sensorik</v>
      </c>
      <c r="I513" s="114">
        <f t="shared" si="50"/>
        <v>37</v>
      </c>
      <c r="J513" s="103" t="str">
        <f t="shared" si="51"/>
        <v>Produkte</v>
      </c>
      <c r="K513" s="103" t="str">
        <f t="shared" si="52"/>
        <v>BUs</v>
      </c>
      <c r="L513" s="103" t="str">
        <f t="shared" si="53"/>
        <v>Symptome</v>
      </c>
      <c r="M513" s="114" t="str">
        <f>IFERROR(VLOOKUP(Abfalldokumentation!$O513,Kennzahlen!S:U,3,FALSE)*Abfalldokumentation!$B513,"0")</f>
        <v>0</v>
      </c>
      <c r="N513" s="103" t="str">
        <f>IF(ISBLANK(Q513),VLOOKUP(Abfalldokumentation!$O513,'Linien - BU'!R:S,2,FALSE),Q513)</f>
        <v>Labor</v>
      </c>
      <c r="O513" s="67" t="str">
        <f t="shared" si="54"/>
        <v>Laborproben</v>
      </c>
      <c r="P513" s="67">
        <f t="shared" si="55"/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AA513" s="2"/>
      <c r="AB513" s="2"/>
      <c r="AC513" s="2"/>
    </row>
    <row r="514" spans="1:29" ht="30" customHeight="1" x14ac:dyDescent="0.25">
      <c r="A514" s="104" t="str">
        <f>VLOOKUP(N514,'Linien - BU'!A:B,2,FALSE)</f>
        <v>Rest</v>
      </c>
      <c r="B514" s="115">
        <f t="shared" ref="B514:B577" si="56">S514</f>
        <v>39</v>
      </c>
      <c r="C514" s="96">
        <f>Abfalldokumentation!$U514</f>
        <v>44454</v>
      </c>
      <c r="D514" s="90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105" t="str">
        <f>IFERROR(VLOOKUP(Abfalldokumentation!$O514,Artikel!A:C,3,FALSE),Abfalldokumentation!$O514)</f>
        <v>Laborproben</v>
      </c>
      <c r="F514" s="105" t="str">
        <f>VLOOKUP(T514,'Liste Gründe'!A:D,2,FALSE)</f>
        <v>Qualitätssicherung</v>
      </c>
      <c r="G514" s="105" t="str">
        <f>IF(ISBLANK(V514),VLOOKUP(Abfalldokumentation!$P514,'Liste Gründe'!A:D,3,FALSE),V514)</f>
        <v>Laborprobe</v>
      </c>
      <c r="H514" s="105" t="str">
        <f>IF(ISBLANK(Abfalldokumentation!$W514),"-",Abfalldokumentation!$W514)</f>
        <v>Laborprobe</v>
      </c>
      <c r="I514" s="115">
        <f t="shared" ref="I514:I577" si="57">_xlfn.ISOWEEKNUM(C514)</f>
        <v>37</v>
      </c>
      <c r="J514" s="105" t="str">
        <f t="shared" ref="J514:J577" si="58">"Produkte"</f>
        <v>Produkte</v>
      </c>
      <c r="K514" s="105" t="str">
        <f t="shared" ref="K514:K577" si="59">"BUs"</f>
        <v>BUs</v>
      </c>
      <c r="L514" s="105" t="str">
        <f t="shared" ref="L514:L577" si="60">"Symptome"</f>
        <v>Symptome</v>
      </c>
      <c r="M514" s="115" t="str">
        <f>IFERROR(VLOOKUP(Abfalldokumentation!$O514,Kennzahlen!S:U,3,FALSE)*Abfalldokumentation!$B514,"0")</f>
        <v>0</v>
      </c>
      <c r="N514" s="105" t="str">
        <f>IF(ISBLANK(Q514),VLOOKUP(Abfalldokumentation!$O514,'Linien - BU'!R:S,2,FALSE),Q514)</f>
        <v>Labor</v>
      </c>
      <c r="O514" s="67" t="str">
        <f t="shared" ref="O514:O577" si="61">R514</f>
        <v>Laborproben</v>
      </c>
      <c r="P514" s="67">
        <f t="shared" ref="P514:P577" si="62"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AA514" s="2"/>
      <c r="AB514" s="2"/>
      <c r="AC514" s="2"/>
    </row>
    <row r="515" spans="1:29" ht="30" customHeight="1" x14ac:dyDescent="0.25">
      <c r="A515" s="102" t="str">
        <f>VLOOKUP(N515,'Linien - BU'!A:B,2,FALSE)</f>
        <v>Rest</v>
      </c>
      <c r="B515" s="114">
        <f t="shared" si="56"/>
        <v>58</v>
      </c>
      <c r="C515" s="95">
        <f>Abfalldokumentation!$U515</f>
        <v>44454</v>
      </c>
      <c r="D515" s="90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103" t="str">
        <f>IFERROR(VLOOKUP(Abfalldokumentation!$O515,Artikel!A:C,3,FALSE),Abfalldokumentation!$O515)</f>
        <v>Laborproben</v>
      </c>
      <c r="F515" s="103" t="str">
        <f>VLOOKUP(T515,'Liste Gründe'!A:D,2,FALSE)</f>
        <v>Qualitätssicherung</v>
      </c>
      <c r="G515" s="103" t="str">
        <f>IF(ISBLANK(V515),VLOOKUP(Abfalldokumentation!$P515,'Liste Gründe'!A:D,3,FALSE),V515)</f>
        <v>Laborprobe</v>
      </c>
      <c r="H515" s="103" t="str">
        <f>IF(ISBLANK(Abfalldokumentation!$W515),"-",Abfalldokumentation!$W515)</f>
        <v>Laborprobe</v>
      </c>
      <c r="I515" s="114">
        <f t="shared" si="57"/>
        <v>37</v>
      </c>
      <c r="J515" s="103" t="str">
        <f t="shared" si="58"/>
        <v>Produkte</v>
      </c>
      <c r="K515" s="103" t="str">
        <f t="shared" si="59"/>
        <v>BUs</v>
      </c>
      <c r="L515" s="103" t="str">
        <f t="shared" si="60"/>
        <v>Symptome</v>
      </c>
      <c r="M515" s="114" t="str">
        <f>IFERROR(VLOOKUP(Abfalldokumentation!$O515,Kennzahlen!S:U,3,FALSE)*Abfalldokumentation!$B515,"0")</f>
        <v>0</v>
      </c>
      <c r="N515" s="103" t="str">
        <f>IF(ISBLANK(Q515),VLOOKUP(Abfalldokumentation!$O515,'Linien - BU'!R:S,2,FALSE),Q515)</f>
        <v>Labor</v>
      </c>
      <c r="O515" s="67" t="str">
        <f t="shared" si="61"/>
        <v>Laborproben</v>
      </c>
      <c r="P515" s="67">
        <f t="shared" si="62"/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AA515" s="2"/>
      <c r="AB515" s="2"/>
      <c r="AC515" s="2"/>
    </row>
    <row r="516" spans="1:29" ht="30" customHeight="1" x14ac:dyDescent="0.25">
      <c r="A516" s="104" t="str">
        <f>VLOOKUP(N516,'Linien - BU'!A:B,2,FALSE)</f>
        <v>Rest</v>
      </c>
      <c r="B516" s="115">
        <f t="shared" si="56"/>
        <v>78.900000000000006</v>
      </c>
      <c r="C516" s="96">
        <f>Abfalldokumentation!$U516</f>
        <v>44454</v>
      </c>
      <c r="D516" s="90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105" t="str">
        <f>IFERROR(VLOOKUP(Abfalldokumentation!$O516,Artikel!A:C,3,FALSE),Abfalldokumentation!$O516)</f>
        <v>Laborproben</v>
      </c>
      <c r="F516" s="105" t="str">
        <f>VLOOKUP(T516,'Liste Gründe'!A:D,2,FALSE)</f>
        <v>Qualitätssicherung</v>
      </c>
      <c r="G516" s="105" t="str">
        <f>IF(ISBLANK(V516),VLOOKUP(Abfalldokumentation!$P516,'Liste Gründe'!A:D,3,FALSE),V516)</f>
        <v>Laborprobe</v>
      </c>
      <c r="H516" s="105" t="str">
        <f>IF(ISBLANK(Abfalldokumentation!$W516),"-",Abfalldokumentation!$W516)</f>
        <v>Laborprobe</v>
      </c>
      <c r="I516" s="115">
        <f t="shared" si="57"/>
        <v>37</v>
      </c>
      <c r="J516" s="105" t="str">
        <f t="shared" si="58"/>
        <v>Produkte</v>
      </c>
      <c r="K516" s="105" t="str">
        <f t="shared" si="59"/>
        <v>BUs</v>
      </c>
      <c r="L516" s="105" t="str">
        <f t="shared" si="60"/>
        <v>Symptome</v>
      </c>
      <c r="M516" s="115" t="str">
        <f>IFERROR(VLOOKUP(Abfalldokumentation!$O516,Kennzahlen!S:U,3,FALSE)*Abfalldokumentation!$B516,"0")</f>
        <v>0</v>
      </c>
      <c r="N516" s="105" t="str">
        <f>IF(ISBLANK(Q516),VLOOKUP(Abfalldokumentation!$O516,'Linien - BU'!R:S,2,FALSE),Q516)</f>
        <v>Labor</v>
      </c>
      <c r="O516" s="67" t="str">
        <f t="shared" si="61"/>
        <v>Laborproben</v>
      </c>
      <c r="P516" s="67">
        <f t="shared" si="62"/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AA516" s="2"/>
      <c r="AB516" s="2"/>
      <c r="AC516" s="2"/>
    </row>
    <row r="517" spans="1:29" ht="30" customHeight="1" x14ac:dyDescent="0.25">
      <c r="A517" s="102" t="str">
        <f>VLOOKUP(N517,'Linien - BU'!A:B,2,FALSE)</f>
        <v>Rest</v>
      </c>
      <c r="B517" s="114">
        <f t="shared" si="56"/>
        <v>20</v>
      </c>
      <c r="C517" s="95">
        <f>Abfalldokumentation!$U517</f>
        <v>44454</v>
      </c>
      <c r="D517" s="90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103" t="str">
        <f>IFERROR(VLOOKUP(Abfalldokumentation!$O517,Artikel!A:C,3,FALSE),Abfalldokumentation!$O517)</f>
        <v>Laborproben</v>
      </c>
      <c r="F517" s="103" t="str">
        <f>VLOOKUP(T517,'Liste Gründe'!A:D,2,FALSE)</f>
        <v>Qualitätssicherung</v>
      </c>
      <c r="G517" s="103" t="str">
        <f>IF(ISBLANK(V517),VLOOKUP(Abfalldokumentation!$P517,'Liste Gründe'!A:D,3,FALSE),V517)</f>
        <v>Laborprobe</v>
      </c>
      <c r="H517" s="103" t="str">
        <f>IF(ISBLANK(Abfalldokumentation!$W517),"-",Abfalldokumentation!$W517)</f>
        <v>Laborprobe</v>
      </c>
      <c r="I517" s="114">
        <f t="shared" si="57"/>
        <v>37</v>
      </c>
      <c r="J517" s="103" t="str">
        <f t="shared" si="58"/>
        <v>Produkte</v>
      </c>
      <c r="K517" s="103" t="str">
        <f t="shared" si="59"/>
        <v>BUs</v>
      </c>
      <c r="L517" s="103" t="str">
        <f t="shared" si="60"/>
        <v>Symptome</v>
      </c>
      <c r="M517" s="114" t="str">
        <f>IFERROR(VLOOKUP(Abfalldokumentation!$O517,Kennzahlen!S:U,3,FALSE)*Abfalldokumentation!$B517,"0")</f>
        <v>0</v>
      </c>
      <c r="N517" s="103" t="str">
        <f>IF(ISBLANK(Q517),VLOOKUP(Abfalldokumentation!$O517,'Linien - BU'!R:S,2,FALSE),Q517)</f>
        <v>Labor</v>
      </c>
      <c r="O517" s="67" t="str">
        <f t="shared" si="61"/>
        <v>Laborproben</v>
      </c>
      <c r="P517" s="67">
        <f t="shared" si="62"/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AA517" s="2"/>
      <c r="AB517" s="2"/>
      <c r="AC517" s="2"/>
    </row>
    <row r="518" spans="1:29" ht="30" customHeight="1" x14ac:dyDescent="0.25">
      <c r="A518" s="104" t="str">
        <f>VLOOKUP(N518,'Linien - BU'!A:B,2,FALSE)</f>
        <v>Rest</v>
      </c>
      <c r="B518" s="115">
        <f t="shared" si="56"/>
        <v>7</v>
      </c>
      <c r="C518" s="96">
        <f>Abfalldokumentation!$U518</f>
        <v>44454</v>
      </c>
      <c r="D518" s="90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105" t="str">
        <f>IFERROR(VLOOKUP(Abfalldokumentation!$O518,Artikel!A:C,3,FALSE),Abfalldokumentation!$O518)</f>
        <v>Laborproben</v>
      </c>
      <c r="F518" s="105" t="str">
        <f>VLOOKUP(T518,'Liste Gründe'!A:D,2,FALSE)</f>
        <v>Qualitätssicherung</v>
      </c>
      <c r="G518" s="105" t="str">
        <f>IF(ISBLANK(V518),VLOOKUP(Abfalldokumentation!$P518,'Liste Gründe'!A:D,3,FALSE),V518)</f>
        <v>Sensorik</v>
      </c>
      <c r="H518" s="105" t="str">
        <f>IF(ISBLANK(Abfalldokumentation!$W518),"-",Abfalldokumentation!$W518)</f>
        <v>Sensorik</v>
      </c>
      <c r="I518" s="115">
        <f t="shared" si="57"/>
        <v>37</v>
      </c>
      <c r="J518" s="105" t="str">
        <f t="shared" si="58"/>
        <v>Produkte</v>
      </c>
      <c r="K518" s="105" t="str">
        <f t="shared" si="59"/>
        <v>BUs</v>
      </c>
      <c r="L518" s="105" t="str">
        <f t="shared" si="60"/>
        <v>Symptome</v>
      </c>
      <c r="M518" s="115" t="str">
        <f>IFERROR(VLOOKUP(Abfalldokumentation!$O518,Kennzahlen!S:U,3,FALSE)*Abfalldokumentation!$B518,"0")</f>
        <v>0</v>
      </c>
      <c r="N518" s="105" t="str">
        <f>IF(ISBLANK(Q518),VLOOKUP(Abfalldokumentation!$O518,'Linien - BU'!R:S,2,FALSE),Q518)</f>
        <v>Labor</v>
      </c>
      <c r="O518" s="67" t="str">
        <f t="shared" si="61"/>
        <v>Laborproben</v>
      </c>
      <c r="P518" s="67">
        <f t="shared" si="62"/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AA518" s="2"/>
      <c r="AB518" s="2"/>
      <c r="AC518" s="2"/>
    </row>
    <row r="519" spans="1:29" ht="30" customHeight="1" x14ac:dyDescent="0.25">
      <c r="A519" s="102" t="str">
        <f>VLOOKUP(N519,'Linien - BU'!A:B,2,FALSE)</f>
        <v>BU3</v>
      </c>
      <c r="B519" s="114">
        <f t="shared" si="56"/>
        <v>21</v>
      </c>
      <c r="C519" s="95">
        <f>Abfalldokumentation!$U519</f>
        <v>44454</v>
      </c>
      <c r="D519" s="90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103" t="str">
        <f>IFERROR(VLOOKUP(Abfalldokumentation!$O519,Artikel!A:C,3,FALSE),Abfalldokumentation!$O519)</f>
        <v>RW Natur</v>
      </c>
      <c r="F519" s="103" t="str">
        <f>VLOOKUP(T519,'Liste Gründe'!A:D,2,FALSE)</f>
        <v>Linienbezogen</v>
      </c>
      <c r="G519" s="103" t="str">
        <f>IF(ISBLANK(V519),VLOOKUP(Abfalldokumentation!$P519,'Liste Gründe'!A:D,3,FALSE),V519)</f>
        <v>Maschinenabfall</v>
      </c>
      <c r="H519" s="103" t="str">
        <f>IF(ISBLANK(Abfalldokumentation!$W519),"-",Abfalldokumentation!$W519)</f>
        <v>-</v>
      </c>
      <c r="I519" s="114">
        <f t="shared" si="57"/>
        <v>37</v>
      </c>
      <c r="J519" s="103" t="str">
        <f t="shared" si="58"/>
        <v>Produkte</v>
      </c>
      <c r="K519" s="103" t="str">
        <f t="shared" si="59"/>
        <v>BUs</v>
      </c>
      <c r="L519" s="103" t="str">
        <f t="shared" si="60"/>
        <v>Symptome</v>
      </c>
      <c r="M519" s="114" t="str">
        <f>IFERROR(VLOOKUP(Abfalldokumentation!$O519,Kennzahlen!S:U,3,FALSE)*Abfalldokumentation!$B519,"0")</f>
        <v>0</v>
      </c>
      <c r="N519" s="103" t="str">
        <f>IF(ISBLANK(Q519),VLOOKUP(Abfalldokumentation!$O519,'Linien - BU'!R:S,2,FALSE),Q519)</f>
        <v>L16</v>
      </c>
      <c r="O519" s="67" t="str">
        <f t="shared" si="61"/>
        <v>RW Natur</v>
      </c>
      <c r="P519" s="67">
        <f t="shared" si="62"/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AA519" s="2"/>
      <c r="AB519" s="2"/>
      <c r="AC519" s="2"/>
    </row>
    <row r="520" spans="1:29" ht="30" customHeight="1" x14ac:dyDescent="0.25">
      <c r="A520" s="104" t="str">
        <f>VLOOKUP(N520,'Linien - BU'!A:B,2,FALSE)</f>
        <v>BU3</v>
      </c>
      <c r="B520" s="115">
        <f t="shared" si="56"/>
        <v>15</v>
      </c>
      <c r="C520" s="96">
        <f>Abfalldokumentation!$U520</f>
        <v>44455</v>
      </c>
      <c r="D520" s="90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105" t="str">
        <f>IFERROR(VLOOKUP(Abfalldokumentation!$O520,Artikel!A:C,3,FALSE),Abfalldokumentation!$O520)</f>
        <v>VOS Räucher extra natri</v>
      </c>
      <c r="F520" s="105" t="str">
        <f>VLOOKUP(T520,'Liste Gründe'!A:D,2,FALSE)</f>
        <v>Schimmel</v>
      </c>
      <c r="G520" s="105" t="str">
        <f>IF(ISBLANK(V520),VLOOKUP(Abfalldokumentation!$P520,'Liste Gründe'!A:D,3,FALSE),V520)</f>
        <v>VOS &gt; Einsatz</v>
      </c>
      <c r="H520" s="105" t="str">
        <f>IF(ISBLANK(Abfalldokumentation!$W520),"-",Abfalldokumentation!$W520)</f>
        <v>-</v>
      </c>
      <c r="I520" s="115">
        <f t="shared" si="57"/>
        <v>37</v>
      </c>
      <c r="J520" s="105" t="str">
        <f t="shared" si="58"/>
        <v>Produkte</v>
      </c>
      <c r="K520" s="105" t="str">
        <f t="shared" si="59"/>
        <v>BUs</v>
      </c>
      <c r="L520" s="105" t="str">
        <f t="shared" si="60"/>
        <v>Symptome</v>
      </c>
      <c r="M520" s="115">
        <f>IFERROR(VLOOKUP(Abfalldokumentation!$O520,Kennzahlen!S:U,3,FALSE)*Abfalldokumentation!$B520,"0")</f>
        <v>7.5</v>
      </c>
      <c r="N520" s="105" t="str">
        <f>IF(ISBLANK(Q520),VLOOKUP(Abfalldokumentation!$O520,'Linien - BU'!R:S,2,FALSE),Q520)</f>
        <v>L11</v>
      </c>
      <c r="O520" s="67">
        <f t="shared" si="61"/>
        <v>29500613</v>
      </c>
      <c r="P520" s="67">
        <f t="shared" si="62"/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AA520" s="2"/>
      <c r="AB520" s="2"/>
      <c r="AC520" s="2"/>
    </row>
    <row r="521" spans="1:29" ht="30" customHeight="1" x14ac:dyDescent="0.25">
      <c r="A521" s="102" t="str">
        <f>VLOOKUP(N521,'Linien - BU'!A:B,2,FALSE)</f>
        <v>BU4</v>
      </c>
      <c r="B521" s="114">
        <f t="shared" si="56"/>
        <v>28</v>
      </c>
      <c r="C521" s="95">
        <f>Abfalldokumentation!$U521</f>
        <v>44455</v>
      </c>
      <c r="D521" s="90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103" t="str">
        <f>IFERROR(VLOOKUP(Abfalldokumentation!$O521,Artikel!A:C,3,FALSE),Abfalldokumentation!$O521)</f>
        <v>ABS HEUBL</v>
      </c>
      <c r="F521" s="103" t="str">
        <f>VLOOKUP(T521,'Liste Gründe'!A:D,2,FALSE)</f>
        <v>keinen Verwendungszweck</v>
      </c>
      <c r="G521" s="103" t="str">
        <f>IF(ISBLANK(V521),VLOOKUP(Abfalldokumentation!$P521,'Liste Gründe'!A:D,3,FALSE),V521)</f>
        <v>keinen Verwendungszweck</v>
      </c>
      <c r="H521" s="103" t="str">
        <f>IF(ISBLANK(Abfalldokumentation!$W521),"-",Abfalldokumentation!$W521)</f>
        <v>&lt;300kg/Monat</v>
      </c>
      <c r="I521" s="114">
        <f t="shared" si="57"/>
        <v>37</v>
      </c>
      <c r="J521" s="103" t="str">
        <f t="shared" si="58"/>
        <v>Produkte</v>
      </c>
      <c r="K521" s="103" t="str">
        <f t="shared" si="59"/>
        <v>BUs</v>
      </c>
      <c r="L521" s="103" t="str">
        <f t="shared" si="60"/>
        <v>Symptome</v>
      </c>
      <c r="M521" s="114">
        <f>IFERROR(VLOOKUP(Abfalldokumentation!$O521,Kennzahlen!S:U,3,FALSE)*Abfalldokumentation!$B521,"0")</f>
        <v>0.28000000000000003</v>
      </c>
      <c r="N521" s="103" t="str">
        <f>IF(ISBLANK(Q521),VLOOKUP(Abfalldokumentation!$O521,'Linien - BU'!R:S,2,FALSE),Q521)</f>
        <v>L21</v>
      </c>
      <c r="O521" s="67">
        <f t="shared" si="61"/>
        <v>29500885</v>
      </c>
      <c r="P521" s="67">
        <f t="shared" si="62"/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AA521" s="2"/>
      <c r="AB521" s="2"/>
      <c r="AC521" s="2"/>
    </row>
    <row r="522" spans="1:29" ht="30" customHeight="1" x14ac:dyDescent="0.25">
      <c r="A522" s="104" t="str">
        <f>VLOOKUP(N522,'Linien - BU'!A:B,2,FALSE)</f>
        <v>BU4</v>
      </c>
      <c r="B522" s="115">
        <f t="shared" si="56"/>
        <v>20</v>
      </c>
      <c r="C522" s="96">
        <f>Abfalldokumentation!$U522</f>
        <v>44455</v>
      </c>
      <c r="D522" s="90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105" t="str">
        <f>IFERROR(VLOOKUP(Abfalldokumentation!$O522,Artikel!A:C,3,FALSE),Abfalldokumentation!$O522)</f>
        <v>ABS MEDI-KRÄUK</v>
      </c>
      <c r="F522" s="105" t="str">
        <f>VLOOKUP(T522,'Liste Gründe'!A:D,2,FALSE)</f>
        <v>keinen Verwendungszweck</v>
      </c>
      <c r="G522" s="105" t="str">
        <f>IF(ISBLANK(V522),VLOOKUP(Abfalldokumentation!$P522,'Liste Gründe'!A:D,3,FALSE),V522)</f>
        <v>keinen Verwendungszweck</v>
      </c>
      <c r="H522" s="105" t="str">
        <f>IF(ISBLANK(Abfalldokumentation!$W522),"-",Abfalldokumentation!$W522)</f>
        <v>&lt;500kg/Monat</v>
      </c>
      <c r="I522" s="115">
        <f t="shared" si="57"/>
        <v>37</v>
      </c>
      <c r="J522" s="105" t="str">
        <f t="shared" si="58"/>
        <v>Produkte</v>
      </c>
      <c r="K522" s="105" t="str">
        <f t="shared" si="59"/>
        <v>BUs</v>
      </c>
      <c r="L522" s="105" t="str">
        <f t="shared" si="60"/>
        <v>Symptome</v>
      </c>
      <c r="M522" s="115">
        <f>IFERROR(VLOOKUP(Abfalldokumentation!$O522,Kennzahlen!S:U,3,FALSE)*Abfalldokumentation!$B522,"0")</f>
        <v>30</v>
      </c>
      <c r="N522" s="105" t="str">
        <f>IF(ISBLANK(Q522),VLOOKUP(Abfalldokumentation!$O522,'Linien - BU'!R:S,2,FALSE),Q522)</f>
        <v>L21</v>
      </c>
      <c r="O522" s="67">
        <f t="shared" si="61"/>
        <v>29500886</v>
      </c>
      <c r="P522" s="67">
        <f t="shared" si="62"/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AA522" s="2"/>
      <c r="AB522" s="2"/>
      <c r="AC522" s="2"/>
    </row>
    <row r="523" spans="1:29" ht="30" customHeight="1" x14ac:dyDescent="0.25">
      <c r="A523" s="102" t="str">
        <f>VLOOKUP(N523,'Linien - BU'!A:B,2,FALSE)</f>
        <v>BU4</v>
      </c>
      <c r="B523" s="114">
        <f t="shared" si="56"/>
        <v>25</v>
      </c>
      <c r="C523" s="95">
        <f>Abfalldokumentation!$U523</f>
        <v>44455</v>
      </c>
      <c r="D523" s="90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103" t="str">
        <f>IFERROR(VLOOKUP(Abfalldokumentation!$O523,Artikel!A:C,3,FALSE),Abfalldokumentation!$O523)</f>
        <v>ABS SCH-PAUL</v>
      </c>
      <c r="F523" s="103" t="str">
        <f>VLOOKUP(T523,'Liste Gründe'!A:D,2,FALSE)</f>
        <v>keinen Verwendungszweck</v>
      </c>
      <c r="G523" s="103" t="str">
        <f>IF(ISBLANK(V523),VLOOKUP(Abfalldokumentation!$P523,'Liste Gründe'!A:D,3,FALSE),V523)</f>
        <v>keinen Verwendungszweck</v>
      </c>
      <c r="H523" s="103" t="str">
        <f>IF(ISBLANK(Abfalldokumentation!$W523),"-",Abfalldokumentation!$W523)</f>
        <v>&lt;300kg/Monat</v>
      </c>
      <c r="I523" s="114">
        <f t="shared" si="57"/>
        <v>37</v>
      </c>
      <c r="J523" s="103" t="str">
        <f t="shared" si="58"/>
        <v>Produkte</v>
      </c>
      <c r="K523" s="103" t="str">
        <f t="shared" si="59"/>
        <v>BUs</v>
      </c>
      <c r="L523" s="103" t="str">
        <f t="shared" si="60"/>
        <v>Symptome</v>
      </c>
      <c r="M523" s="114">
        <f>IFERROR(VLOOKUP(Abfalldokumentation!$O523,Kennzahlen!S:U,3,FALSE)*Abfalldokumentation!$B523,"0")</f>
        <v>0.25</v>
      </c>
      <c r="N523" s="103" t="str">
        <f>IF(ISBLANK(Q523),VLOOKUP(Abfalldokumentation!$O523,'Linien - BU'!R:S,2,FALSE),Q523)</f>
        <v>L21</v>
      </c>
      <c r="O523" s="67">
        <f t="shared" si="61"/>
        <v>29500906</v>
      </c>
      <c r="P523" s="67">
        <f t="shared" si="62"/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AA523" s="2"/>
      <c r="AB523" s="2"/>
      <c r="AC523" s="2"/>
    </row>
    <row r="524" spans="1:29" ht="30" customHeight="1" x14ac:dyDescent="0.25">
      <c r="A524" s="104" t="str">
        <f>VLOOKUP(N524,'Linien - BU'!A:B,2,FALSE)</f>
        <v>BU4</v>
      </c>
      <c r="B524" s="115">
        <f t="shared" si="56"/>
        <v>19</v>
      </c>
      <c r="C524" s="96">
        <f>Abfalldokumentation!$U524</f>
        <v>44455</v>
      </c>
      <c r="D524" s="90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105" t="str">
        <f>IFERROR(VLOOKUP(Abfalldokumentation!$O524,Artikel!A:C,3,FALSE),Abfalldokumentation!$O524)</f>
        <v>ABS SCH-PAUL</v>
      </c>
      <c r="F524" s="105" t="str">
        <f>VLOOKUP(T524,'Liste Gründe'!A:D,2,FALSE)</f>
        <v>keinen Verwendungszweck</v>
      </c>
      <c r="G524" s="105" t="str">
        <f>IF(ISBLANK(V524),VLOOKUP(Abfalldokumentation!$P524,'Liste Gründe'!A:D,3,FALSE),V524)</f>
        <v>keinen Verwendungszweck</v>
      </c>
      <c r="H524" s="105" t="str">
        <f>IF(ISBLANK(Abfalldokumentation!$W524),"-",Abfalldokumentation!$W524)</f>
        <v>&lt;300kg/Monat</v>
      </c>
      <c r="I524" s="115">
        <f t="shared" si="57"/>
        <v>37</v>
      </c>
      <c r="J524" s="105" t="str">
        <f t="shared" si="58"/>
        <v>Produkte</v>
      </c>
      <c r="K524" s="105" t="str">
        <f t="shared" si="59"/>
        <v>BUs</v>
      </c>
      <c r="L524" s="105" t="str">
        <f t="shared" si="60"/>
        <v>Symptome</v>
      </c>
      <c r="M524" s="115">
        <f>IFERROR(VLOOKUP(Abfalldokumentation!$O524,Kennzahlen!S:U,3,FALSE)*Abfalldokumentation!$B524,"0")</f>
        <v>0.19</v>
      </c>
      <c r="N524" s="105" t="str">
        <f>IF(ISBLANK(Q524),VLOOKUP(Abfalldokumentation!$O524,'Linien - BU'!R:S,2,FALSE),Q524)</f>
        <v>L21</v>
      </c>
      <c r="O524" s="67">
        <f t="shared" si="61"/>
        <v>29500906</v>
      </c>
      <c r="P524" s="67">
        <f t="shared" si="62"/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AA524" s="2"/>
      <c r="AB524" s="2"/>
      <c r="AC524" s="2"/>
    </row>
    <row r="525" spans="1:29" ht="30" customHeight="1" x14ac:dyDescent="0.25">
      <c r="A525" s="102" t="str">
        <f>VLOOKUP(N525,'Linien - BU'!A:B,2,FALSE)</f>
        <v>BU4</v>
      </c>
      <c r="B525" s="114">
        <f t="shared" si="56"/>
        <v>41</v>
      </c>
      <c r="C525" s="95">
        <f>Abfalldokumentation!$U525</f>
        <v>44455</v>
      </c>
      <c r="D525" s="90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103" t="str">
        <f>IFERROR(VLOOKUP(Abfalldokumentation!$O525,Artikel!A:C,3,FALSE),Abfalldokumentation!$O525)</f>
        <v>ABS Unser Blütenkäse</v>
      </c>
      <c r="F525" s="103" t="str">
        <f>VLOOKUP(T525,'Liste Gründe'!A:D,2,FALSE)</f>
        <v>keinen Verwendungszweck</v>
      </c>
      <c r="G525" s="103" t="str">
        <f>IF(ISBLANK(V525),VLOOKUP(Abfalldokumentation!$P525,'Liste Gründe'!A:D,3,FALSE),V525)</f>
        <v>keinen Verwendungszweck</v>
      </c>
      <c r="H525" s="103" t="str">
        <f>IF(ISBLANK(Abfalldokumentation!$W525),"-",Abfalldokumentation!$W525)</f>
        <v>&lt;500kg/Monat</v>
      </c>
      <c r="I525" s="114">
        <f t="shared" si="57"/>
        <v>37</v>
      </c>
      <c r="J525" s="103" t="str">
        <f t="shared" si="58"/>
        <v>Produkte</v>
      </c>
      <c r="K525" s="103" t="str">
        <f t="shared" si="59"/>
        <v>BUs</v>
      </c>
      <c r="L525" s="103" t="str">
        <f t="shared" si="60"/>
        <v>Symptome</v>
      </c>
      <c r="M525" s="114">
        <f>IFERROR(VLOOKUP(Abfalldokumentation!$O525,Kennzahlen!S:U,3,FALSE)*Abfalldokumentation!$B525,"0")</f>
        <v>0.41000000000000003</v>
      </c>
      <c r="N525" s="103" t="str">
        <f>IF(ISBLANK(Q525),VLOOKUP(Abfalldokumentation!$O525,'Linien - BU'!R:S,2,FALSE),Q525)</f>
        <v>L22</v>
      </c>
      <c r="O525" s="67">
        <f t="shared" si="61"/>
        <v>29500910</v>
      </c>
      <c r="P525" s="67">
        <f t="shared" si="62"/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AA525" s="2"/>
      <c r="AB525" s="2"/>
      <c r="AC525" s="2"/>
    </row>
    <row r="526" spans="1:29" ht="30" customHeight="1" x14ac:dyDescent="0.25">
      <c r="A526" s="104" t="str">
        <f>VLOOKUP(N526,'Linien - BU'!A:B,2,FALSE)</f>
        <v>BU4</v>
      </c>
      <c r="B526" s="115">
        <f t="shared" si="56"/>
        <v>18</v>
      </c>
      <c r="C526" s="96">
        <f>Abfalldokumentation!$U526</f>
        <v>44455</v>
      </c>
      <c r="D526" s="90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105" t="str">
        <f>IFERROR(VLOOKUP(Abfalldokumentation!$O526,Artikel!A:C,3,FALSE),Abfalldokumentation!$O526)</f>
        <v>ABS ZIEGENR</v>
      </c>
      <c r="F526" s="105" t="str">
        <f>VLOOKUP(T526,'Liste Gründe'!A:D,2,FALSE)</f>
        <v>keinen Verwendungszweck</v>
      </c>
      <c r="G526" s="105" t="str">
        <f>IF(ISBLANK(V526),VLOOKUP(Abfalldokumentation!$P526,'Liste Gründe'!A:D,3,FALSE),V526)</f>
        <v>keinen Verwendungszweck</v>
      </c>
      <c r="H526" s="105" t="str">
        <f>IF(ISBLANK(Abfalldokumentation!$W526),"-",Abfalldokumentation!$W526)</f>
        <v>&lt;100kg/Monat</v>
      </c>
      <c r="I526" s="115">
        <f t="shared" si="57"/>
        <v>37</v>
      </c>
      <c r="J526" s="105" t="str">
        <f t="shared" si="58"/>
        <v>Produkte</v>
      </c>
      <c r="K526" s="105" t="str">
        <f t="shared" si="59"/>
        <v>BUs</v>
      </c>
      <c r="L526" s="105" t="str">
        <f t="shared" si="60"/>
        <v>Symptome</v>
      </c>
      <c r="M526" s="115">
        <f>IFERROR(VLOOKUP(Abfalldokumentation!$O526,Kennzahlen!S:U,3,FALSE)*Abfalldokumentation!$B526,"0")</f>
        <v>0.18</v>
      </c>
      <c r="N526" s="105" t="str">
        <f>IF(ISBLANK(Q526),VLOOKUP(Abfalldokumentation!$O526,'Linien - BU'!R:S,2,FALSE),Q526)</f>
        <v>L20</v>
      </c>
      <c r="O526" s="67">
        <f t="shared" si="61"/>
        <v>29500913</v>
      </c>
      <c r="P526" s="67">
        <f t="shared" si="62"/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AA526" s="2"/>
      <c r="AB526" s="2"/>
      <c r="AC526" s="2"/>
    </row>
    <row r="527" spans="1:29" ht="30" customHeight="1" x14ac:dyDescent="0.25">
      <c r="A527" s="102" t="str">
        <f>VLOOKUP(N527,'Linien - BU'!A:B,2,FALSE)</f>
        <v>BU4</v>
      </c>
      <c r="B527" s="114">
        <f t="shared" si="56"/>
        <v>40</v>
      </c>
      <c r="C527" s="95">
        <f>Abfalldokumentation!$U527</f>
        <v>44455</v>
      </c>
      <c r="D527" s="90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103" t="str">
        <f>IFERROR(VLOOKUP(Abfalldokumentation!$O527,Artikel!A:C,3,FALSE),Abfalldokumentation!$O527)</f>
        <v>ABS OLD-AMSTERDAM</v>
      </c>
      <c r="F527" s="103" t="str">
        <f>VLOOKUP(T527,'Liste Gründe'!A:D,2,FALSE)</f>
        <v>keinen Verwendungszweck</v>
      </c>
      <c r="G527" s="103" t="str">
        <f>IF(ISBLANK(V527),VLOOKUP(Abfalldokumentation!$P527,'Liste Gründe'!A:D,3,FALSE),V527)</f>
        <v>keinen Verwendungszweck</v>
      </c>
      <c r="H527" s="103" t="str">
        <f>IF(ISBLANK(Abfalldokumentation!$W527),"-",Abfalldokumentation!$W527)</f>
        <v>&lt;1000kg/Monat</v>
      </c>
      <c r="I527" s="114">
        <f t="shared" si="57"/>
        <v>37</v>
      </c>
      <c r="J527" s="103" t="str">
        <f t="shared" si="58"/>
        <v>Produkte</v>
      </c>
      <c r="K527" s="103" t="str">
        <f t="shared" si="59"/>
        <v>BUs</v>
      </c>
      <c r="L527" s="103" t="str">
        <f t="shared" si="60"/>
        <v>Symptome</v>
      </c>
      <c r="M527" s="114">
        <f>IFERROR(VLOOKUP(Abfalldokumentation!$O527,Kennzahlen!S:U,3,FALSE)*Abfalldokumentation!$B527,"0")</f>
        <v>4.0000000000000001E-3</v>
      </c>
      <c r="N527" s="103" t="str">
        <f>IF(ISBLANK(Q527),VLOOKUP(Abfalldokumentation!$O527,'Linien - BU'!R:S,2,FALSE),Q527)</f>
        <v>L22</v>
      </c>
      <c r="O527" s="67">
        <f t="shared" si="61"/>
        <v>29501039</v>
      </c>
      <c r="P527" s="67">
        <f t="shared" si="62"/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AA527" s="2"/>
      <c r="AB527" s="2"/>
      <c r="AC527" s="2"/>
    </row>
    <row r="528" spans="1:29" ht="30" customHeight="1" x14ac:dyDescent="0.25">
      <c r="A528" s="104" t="str">
        <f>VLOOKUP(N528,'Linien - BU'!A:B,2,FALSE)</f>
        <v>BU4</v>
      </c>
      <c r="B528" s="115">
        <f t="shared" si="56"/>
        <v>17</v>
      </c>
      <c r="C528" s="96">
        <f>Abfalldokumentation!$U528</f>
        <v>44455</v>
      </c>
      <c r="D528" s="90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105" t="str">
        <f>IFERROR(VLOOKUP(Abfalldokumentation!$O528,Artikel!A:C,3,FALSE),Abfalldokumentation!$O528)</f>
        <v>ABS OLD-AMSTERDAM</v>
      </c>
      <c r="F528" s="105" t="str">
        <f>VLOOKUP(T528,'Liste Gründe'!A:D,2,FALSE)</f>
        <v>keinen Verwendungszweck</v>
      </c>
      <c r="G528" s="105" t="str">
        <f>IF(ISBLANK(V528),VLOOKUP(Abfalldokumentation!$P528,'Liste Gründe'!A:D,3,FALSE),V528)</f>
        <v>keinen Verwendungszweck</v>
      </c>
      <c r="H528" s="105" t="str">
        <f>IF(ISBLANK(Abfalldokumentation!$W528),"-",Abfalldokumentation!$W528)</f>
        <v>&lt;1000kg/Monat</v>
      </c>
      <c r="I528" s="115">
        <f t="shared" si="57"/>
        <v>37</v>
      </c>
      <c r="J528" s="105" t="str">
        <f t="shared" si="58"/>
        <v>Produkte</v>
      </c>
      <c r="K528" s="105" t="str">
        <f t="shared" si="59"/>
        <v>BUs</v>
      </c>
      <c r="L528" s="105" t="str">
        <f t="shared" si="60"/>
        <v>Symptome</v>
      </c>
      <c r="M528" s="115">
        <f>IFERROR(VLOOKUP(Abfalldokumentation!$O528,Kennzahlen!S:U,3,FALSE)*Abfalldokumentation!$B528,"0")</f>
        <v>1.7000000000000001E-3</v>
      </c>
      <c r="N528" s="105" t="str">
        <f>IF(ISBLANK(Q528),VLOOKUP(Abfalldokumentation!$O528,'Linien - BU'!R:S,2,FALSE),Q528)</f>
        <v>L22</v>
      </c>
      <c r="O528" s="67">
        <f t="shared" si="61"/>
        <v>29501039</v>
      </c>
      <c r="P528" s="67">
        <f t="shared" si="62"/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AA528" s="2"/>
      <c r="AB528" s="2"/>
      <c r="AC528" s="2"/>
    </row>
    <row r="529" spans="1:29" ht="30" customHeight="1" x14ac:dyDescent="0.25">
      <c r="A529" s="102" t="str">
        <f>VLOOKUP(N529,'Linien - BU'!A:B,2,FALSE)</f>
        <v>Verkauf</v>
      </c>
      <c r="B529" s="114">
        <f t="shared" si="56"/>
        <v>24</v>
      </c>
      <c r="C529" s="95">
        <f>Abfalldokumentation!$U529</f>
        <v>44455</v>
      </c>
      <c r="D529" s="90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103" t="str">
        <f>IFERROR(VLOOKUP(Abfalldokumentation!$O529,Artikel!A:C,3,FALSE),Abfalldokumentation!$O529)</f>
        <v>VOS GRW-NATUR ZIPFEL 35</v>
      </c>
      <c r="F529" s="103" t="str">
        <f>VLOOKUP(T529,'Liste Gründe'!A:D,2,FALSE)</f>
        <v>Schimmel</v>
      </c>
      <c r="G529" s="103" t="str">
        <f>IF(ISBLANK(V529),VLOOKUP(Abfalldokumentation!$P529,'Liste Gründe'!A:D,3,FALSE),V529)</f>
        <v>keinen Abnehmer/kein Schälpersonal</v>
      </c>
      <c r="H529" s="103" t="str">
        <f>IF(ISBLANK(Abfalldokumentation!$W529),"-",Abfalldokumentation!$W529)</f>
        <v>keinen Abnehmer/Schälen</v>
      </c>
      <c r="I529" s="114">
        <f t="shared" si="57"/>
        <v>37</v>
      </c>
      <c r="J529" s="103" t="str">
        <f t="shared" si="58"/>
        <v>Produkte</v>
      </c>
      <c r="K529" s="103" t="str">
        <f t="shared" si="59"/>
        <v>BUs</v>
      </c>
      <c r="L529" s="103" t="str">
        <f t="shared" si="60"/>
        <v>Symptome</v>
      </c>
      <c r="M529" s="114">
        <f>IFERROR(VLOOKUP(Abfalldokumentation!$O529,Kennzahlen!S:U,3,FALSE)*Abfalldokumentation!$B529,"0")</f>
        <v>12</v>
      </c>
      <c r="N529" s="103" t="str">
        <f>IF(ISBLANK(Q529),VLOOKUP(Abfalldokumentation!$O529,'Linien - BU'!R:S,2,FALSE),Q529)</f>
        <v>Verkauf</v>
      </c>
      <c r="O529" s="67">
        <f t="shared" si="61"/>
        <v>29501063</v>
      </c>
      <c r="P529" s="6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AA529" s="2"/>
      <c r="AB529" s="2"/>
      <c r="AC529" s="2"/>
    </row>
    <row r="530" spans="1:29" ht="30" customHeight="1" x14ac:dyDescent="0.25">
      <c r="A530" s="104" t="str">
        <f>VLOOKUP(N530,'Linien - BU'!A:B,2,FALSE)</f>
        <v>BU1</v>
      </c>
      <c r="B530" s="115">
        <f t="shared" si="56"/>
        <v>52</v>
      </c>
      <c r="C530" s="96">
        <f>Abfalldokumentation!$U530</f>
        <v>44455</v>
      </c>
      <c r="D530" s="90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105" t="str">
        <f>IFERROR(VLOOKUP(Abfalldokumentation!$O530,Artikel!A:C,3,FALSE),Abfalldokumentation!$O530)</f>
        <v>GRW NATUR 7,2KG</v>
      </c>
      <c r="F530" s="105" t="str">
        <f>VLOOKUP(T530,'Liste Gründe'!A:D,2,FALSE)</f>
        <v>Linienbezogen</v>
      </c>
      <c r="G530" s="105" t="str">
        <f>IF(ISBLANK(V530),VLOOKUP(Abfalldokumentation!$P530,'Liste Gründe'!A:D,3,FALSE),V530)</f>
        <v>Bodenabfall Abfüllung</v>
      </c>
      <c r="H530" s="105" t="str">
        <f>IF(ISBLANK(Abfalldokumentation!$W530),"-",Abfalldokumentation!$W530)</f>
        <v>aus der Hand gerutscht</v>
      </c>
      <c r="I530" s="115">
        <f t="shared" si="57"/>
        <v>37</v>
      </c>
      <c r="J530" s="105" t="str">
        <f t="shared" si="58"/>
        <v>Produkte</v>
      </c>
      <c r="K530" s="105" t="str">
        <f t="shared" si="59"/>
        <v>BUs</v>
      </c>
      <c r="L530" s="105" t="str">
        <f t="shared" si="60"/>
        <v>Symptome</v>
      </c>
      <c r="M530" s="115" t="str">
        <f>IFERROR(VLOOKUP(Abfalldokumentation!$O530,Kennzahlen!S:U,3,FALSE)*Abfalldokumentation!$B530,"0")</f>
        <v>0</v>
      </c>
      <c r="N530" s="105" t="str">
        <f>IF(ISBLANK(Q530),VLOOKUP(Abfalldokumentation!$O530,'Linien - BU'!R:S,2,FALSE),Q530)</f>
        <v>Abfüllung</v>
      </c>
      <c r="O530" s="67">
        <f t="shared" si="61"/>
        <v>32000049</v>
      </c>
      <c r="P530" s="67">
        <f t="shared" si="62"/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AA530" s="2"/>
      <c r="AB530" s="2"/>
      <c r="AC530" s="2"/>
    </row>
    <row r="531" spans="1:29" ht="30" customHeight="1" x14ac:dyDescent="0.25">
      <c r="A531" s="102" t="str">
        <f>VLOOKUP(N531,'Linien - BU'!A:B,2,FALSE)</f>
        <v>BU1</v>
      </c>
      <c r="B531" s="114">
        <f t="shared" si="56"/>
        <v>27.6</v>
      </c>
      <c r="C531" s="95">
        <f>Abfalldokumentation!$U531</f>
        <v>44455</v>
      </c>
      <c r="D531" s="90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103" t="str">
        <f>IFERROR(VLOOKUP(Abfalldokumentation!$O531,Artikel!A:C,3,FALSE),Abfalldokumentation!$O531)</f>
        <v>GRW CHILI-NAT 7,2GK NEU</v>
      </c>
      <c r="F531" s="103" t="str">
        <f>VLOOKUP(T531,'Liste Gründe'!A:D,2,FALSE)</f>
        <v>Linienbezogen</v>
      </c>
      <c r="G531" s="103" t="str">
        <f>IF(ISBLANK(V531),VLOOKUP(Abfalldokumentation!$P531,'Liste Gründe'!A:D,3,FALSE),V531)</f>
        <v>Bodenabfall Abfüllung</v>
      </c>
      <c r="H531" s="103" t="str">
        <f>IF(ISBLANK(Abfalldokumentation!$W531),"-",Abfalldokumentation!$W531)</f>
        <v>Schlaufe gerissen</v>
      </c>
      <c r="I531" s="114">
        <f t="shared" si="57"/>
        <v>37</v>
      </c>
      <c r="J531" s="103" t="str">
        <f t="shared" si="58"/>
        <v>Produkte</v>
      </c>
      <c r="K531" s="103" t="str">
        <f t="shared" si="59"/>
        <v>BUs</v>
      </c>
      <c r="L531" s="103" t="str">
        <f t="shared" si="60"/>
        <v>Symptome</v>
      </c>
      <c r="M531" s="114" t="str">
        <f>IFERROR(VLOOKUP(Abfalldokumentation!$O531,Kennzahlen!S:U,3,FALSE)*Abfalldokumentation!$B531,"0")</f>
        <v>0</v>
      </c>
      <c r="N531" s="103" t="str">
        <f>IF(ISBLANK(Q531),VLOOKUP(Abfalldokumentation!$O531,'Linien - BU'!R:S,2,FALSE),Q531)</f>
        <v>Abfüllung</v>
      </c>
      <c r="O531" s="67">
        <f t="shared" si="61"/>
        <v>32000107</v>
      </c>
      <c r="P531" s="67">
        <f t="shared" si="62"/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AA531" s="2"/>
      <c r="AB531" s="2"/>
      <c r="AC531" s="2"/>
    </row>
    <row r="532" spans="1:29" ht="30" customHeight="1" x14ac:dyDescent="0.25">
      <c r="A532" s="104" t="str">
        <f>VLOOKUP(N532,'Linien - BU'!A:B,2,FALSE)</f>
        <v>BU3</v>
      </c>
      <c r="B532" s="115">
        <f t="shared" si="56"/>
        <v>24.400000000000006</v>
      </c>
      <c r="C532" s="96">
        <f>Abfalldokumentation!$U532</f>
        <v>44455</v>
      </c>
      <c r="D532" s="90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105" t="str">
        <f>IFERROR(VLOOKUP(Abfalldokumentation!$O532,Artikel!A:C,3,FALSE),Abfalldokumentation!$O532)</f>
        <v>Diverses</v>
      </c>
      <c r="F532" s="105" t="str">
        <f>VLOOKUP(T532,'Liste Gründe'!A:D,2,FALSE)</f>
        <v>Linienbezogen</v>
      </c>
      <c r="G532" s="105" t="str">
        <f>IF(ISBLANK(V532),VLOOKUP(Abfalldokumentation!$P532,'Liste Gründe'!A:D,3,FALSE),V532)</f>
        <v>Maschinenabfall</v>
      </c>
      <c r="H532" s="105" t="str">
        <f>IF(ISBLANK(Abfalldokumentation!$W532),"-",Abfalldokumentation!$W532)</f>
        <v>-</v>
      </c>
      <c r="I532" s="115">
        <f t="shared" si="57"/>
        <v>37</v>
      </c>
      <c r="J532" s="105" t="str">
        <f t="shared" si="58"/>
        <v>Produkte</v>
      </c>
      <c r="K532" s="105" t="str">
        <f t="shared" si="59"/>
        <v>BUs</v>
      </c>
      <c r="L532" s="105" t="str">
        <f t="shared" si="60"/>
        <v>Symptome</v>
      </c>
      <c r="M532" s="115" t="str">
        <f>IFERROR(VLOOKUP(Abfalldokumentation!$O532,Kennzahlen!S:U,3,FALSE)*Abfalldokumentation!$B532,"0")</f>
        <v>0</v>
      </c>
      <c r="N532" s="105" t="str">
        <f>IF(ISBLANK(Q532),VLOOKUP(Abfalldokumentation!$O532,'Linien - BU'!R:S,2,FALSE),Q532)</f>
        <v>L16</v>
      </c>
      <c r="O532" s="67" t="str">
        <f t="shared" si="61"/>
        <v>Diverses</v>
      </c>
      <c r="P532" s="67">
        <f t="shared" si="62"/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AA532" s="2"/>
      <c r="AB532" s="2"/>
      <c r="AC532" s="2"/>
    </row>
    <row r="533" spans="1:29" ht="30" customHeight="1" x14ac:dyDescent="0.25">
      <c r="A533" s="102" t="str">
        <f>VLOOKUP(N533,'Linien - BU'!A:B,2,FALSE)</f>
        <v>Verkauf</v>
      </c>
      <c r="B533" s="114">
        <f t="shared" si="56"/>
        <v>54.2</v>
      </c>
      <c r="C533" s="95">
        <f>Abfalldokumentation!$U533</f>
        <v>44455</v>
      </c>
      <c r="D533" s="90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103" t="str">
        <f>IFERROR(VLOOKUP(Abfalldokumentation!$O533,Artikel!A:C,3,FALSE),Abfalldokumentation!$O533)</f>
        <v>Diverses</v>
      </c>
      <c r="F533" s="103" t="str">
        <f>VLOOKUP(T533,'Liste Gründe'!A:D,2,FALSE)</f>
        <v>Schimmel</v>
      </c>
      <c r="G533" s="103" t="str">
        <f>IF(ISBLANK(V533),VLOOKUP(Abfalldokumentation!$P533,'Liste Gründe'!A:D,3,FALSE),V533)</f>
        <v>keinen Abnehmer/kein Schälpersonal</v>
      </c>
      <c r="H533" s="103" t="str">
        <f>IF(ISBLANK(Abfalldokumentation!$W533),"-",Abfalldokumentation!$W533)</f>
        <v>keinen Abnehmer/Schälen</v>
      </c>
      <c r="I533" s="114">
        <f t="shared" si="57"/>
        <v>37</v>
      </c>
      <c r="J533" s="103" t="str">
        <f t="shared" si="58"/>
        <v>Produkte</v>
      </c>
      <c r="K533" s="103" t="str">
        <f t="shared" si="59"/>
        <v>BUs</v>
      </c>
      <c r="L533" s="103" t="str">
        <f t="shared" si="60"/>
        <v>Symptome</v>
      </c>
      <c r="M533" s="114" t="str">
        <f>IFERROR(VLOOKUP(Abfalldokumentation!$O533,Kennzahlen!S:U,3,FALSE)*Abfalldokumentation!$B533,"0")</f>
        <v>0</v>
      </c>
      <c r="N533" s="103" t="str">
        <f>IF(ISBLANK(Q533),VLOOKUP(Abfalldokumentation!$O533,'Linien - BU'!R:S,2,FALSE),Q533)</f>
        <v>Verkauf</v>
      </c>
      <c r="O533" s="67" t="str">
        <f t="shared" si="61"/>
        <v>Diverses</v>
      </c>
      <c r="P533" s="67">
        <f t="shared" si="62"/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AA533" s="2"/>
      <c r="AB533" s="2"/>
      <c r="AC533" s="2"/>
    </row>
    <row r="534" spans="1:29" ht="30" customHeight="1" x14ac:dyDescent="0.25">
      <c r="A534" s="104" t="str">
        <f>VLOOKUP(N534,'Linien - BU'!A:B,2,FALSE)</f>
        <v>BU1</v>
      </c>
      <c r="B534" s="115">
        <f t="shared" si="56"/>
        <v>28</v>
      </c>
      <c r="C534" s="96">
        <f>Abfalldokumentation!$U534</f>
        <v>44455</v>
      </c>
      <c r="D534" s="90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105" t="str">
        <f>IFERROR(VLOOKUP(Abfalldokumentation!$O534,Artikel!A:C,3,FALSE),Abfalldokumentation!$O534)</f>
        <v>Diverses</v>
      </c>
      <c r="F534" s="105" t="str">
        <f>VLOOKUP(T534,'Liste Gründe'!A:D,2,FALSE)</f>
        <v>Schimmel</v>
      </c>
      <c r="G534" s="105" t="str">
        <f>IF(ISBLANK(V534),VLOOKUP(Abfalldokumentation!$P534,'Liste Gründe'!A:D,3,FALSE),V534)</f>
        <v>keine Verarbeitung</v>
      </c>
      <c r="H534" s="105" t="str">
        <f>IF(ISBLANK(Abfalldokumentation!$W534),"-",Abfalldokumentation!$W534)</f>
        <v>Keinen Einsatz</v>
      </c>
      <c r="I534" s="115">
        <f t="shared" si="57"/>
        <v>37</v>
      </c>
      <c r="J534" s="105" t="str">
        <f t="shared" si="58"/>
        <v>Produkte</v>
      </c>
      <c r="K534" s="105" t="str">
        <f t="shared" si="59"/>
        <v>BUs</v>
      </c>
      <c r="L534" s="105" t="str">
        <f t="shared" si="60"/>
        <v>Symptome</v>
      </c>
      <c r="M534" s="115" t="str">
        <f>IFERROR(VLOOKUP(Abfalldokumentation!$O534,Kennzahlen!S:U,3,FALSE)*Abfalldokumentation!$B534,"0")</f>
        <v>0</v>
      </c>
      <c r="N534" s="105" t="str">
        <f>IF(ISBLANK(Q534),VLOOKUP(Abfalldokumentation!$O534,'Linien - BU'!R:S,2,FALSE),Q534)</f>
        <v>RWV</v>
      </c>
      <c r="O534" s="67" t="str">
        <f t="shared" si="61"/>
        <v>Diverses</v>
      </c>
      <c r="P534" s="67">
        <f t="shared" si="62"/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AA534" s="2"/>
      <c r="AB534" s="2"/>
      <c r="AC534" s="2"/>
    </row>
    <row r="535" spans="1:29" ht="30" customHeight="1" x14ac:dyDescent="0.25">
      <c r="A535" s="102" t="str">
        <f>VLOOKUP(N535,'Linien - BU'!A:B,2,FALSE)</f>
        <v>BU1</v>
      </c>
      <c r="B535" s="114">
        <f t="shared" si="56"/>
        <v>77.400000000000006</v>
      </c>
      <c r="C535" s="95">
        <f>Abfalldokumentation!$U535</f>
        <v>44455</v>
      </c>
      <c r="D535" s="90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103" t="str">
        <f>IFERROR(VLOOKUP(Abfalldokumentation!$O535,Artikel!A:C,3,FALSE),Abfalldokumentation!$O535)</f>
        <v>Diverses aus Abfüllung</v>
      </c>
      <c r="F535" s="103" t="str">
        <f>VLOOKUP(T535,'Liste Gründe'!A:D,2,FALSE)</f>
        <v>Linienbezogen</v>
      </c>
      <c r="G535" s="103" t="str">
        <f>IF(ISBLANK(V535),VLOOKUP(Abfalldokumentation!$P535,'Liste Gründe'!A:D,3,FALSE),V535)</f>
        <v>Bodenabfall Abfüllung</v>
      </c>
      <c r="H535" s="103" t="str">
        <f>IF(ISBLANK(Abfalldokumentation!$W535),"-",Abfalldokumentation!$W535)</f>
        <v>Clip gerissen</v>
      </c>
      <c r="I535" s="114">
        <f t="shared" si="57"/>
        <v>37</v>
      </c>
      <c r="J535" s="103" t="str">
        <f t="shared" si="58"/>
        <v>Produkte</v>
      </c>
      <c r="K535" s="103" t="str">
        <f t="shared" si="59"/>
        <v>BUs</v>
      </c>
      <c r="L535" s="103" t="str">
        <f t="shared" si="60"/>
        <v>Symptome</v>
      </c>
      <c r="M535" s="114" t="str">
        <f>IFERROR(VLOOKUP(Abfalldokumentation!$O535,Kennzahlen!S:U,3,FALSE)*Abfalldokumentation!$B535,"0")</f>
        <v>0</v>
      </c>
      <c r="N535" s="103" t="str">
        <f>IF(ISBLANK(Q535),VLOOKUP(Abfalldokumentation!$O535,'Linien - BU'!R:S,2,FALSE),Q535)</f>
        <v>Abfüllung</v>
      </c>
      <c r="O535" s="67" t="str">
        <f t="shared" si="61"/>
        <v>Diverses aus Abfüllung</v>
      </c>
      <c r="P535" s="67">
        <f t="shared" si="62"/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AA535" s="2"/>
      <c r="AB535" s="2"/>
      <c r="AC535" s="2"/>
    </row>
    <row r="536" spans="1:29" ht="30" customHeight="1" x14ac:dyDescent="0.25">
      <c r="A536" s="104" t="str">
        <f>VLOOKUP(N536,'Linien - BU'!A:B,2,FALSE)</f>
        <v>BU1</v>
      </c>
      <c r="B536" s="115">
        <f t="shared" si="56"/>
        <v>57.8</v>
      </c>
      <c r="C536" s="96">
        <f>Abfalldokumentation!$U536</f>
        <v>44455</v>
      </c>
      <c r="D536" s="90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105" t="str">
        <f>IFERROR(VLOOKUP(Abfalldokumentation!$O536,Artikel!A:C,3,FALSE),Abfalldokumentation!$O536)</f>
        <v>Diverses aus Abfüllung</v>
      </c>
      <c r="F536" s="105" t="str">
        <f>VLOOKUP(T536,'Liste Gründe'!A:D,2,FALSE)</f>
        <v>Linienbezogen</v>
      </c>
      <c r="G536" s="105" t="str">
        <f>IF(ISBLANK(V536),VLOOKUP(Abfalldokumentation!$P536,'Liste Gründe'!A:D,3,FALSE),V536)</f>
        <v>Maschinenabfall</v>
      </c>
      <c r="H536" s="105" t="str">
        <f>IF(ISBLANK(Abfalldokumentation!$W536),"-",Abfalldokumentation!$W536)</f>
        <v>-</v>
      </c>
      <c r="I536" s="115">
        <f t="shared" si="57"/>
        <v>37</v>
      </c>
      <c r="J536" s="105" t="str">
        <f t="shared" si="58"/>
        <v>Produkte</v>
      </c>
      <c r="K536" s="105" t="str">
        <f t="shared" si="59"/>
        <v>BUs</v>
      </c>
      <c r="L536" s="105" t="str">
        <f t="shared" si="60"/>
        <v>Symptome</v>
      </c>
      <c r="M536" s="115" t="str">
        <f>IFERROR(VLOOKUP(Abfalldokumentation!$O536,Kennzahlen!S:U,3,FALSE)*Abfalldokumentation!$B536,"0")</f>
        <v>0</v>
      </c>
      <c r="N536" s="105" t="str">
        <f>IF(ISBLANK(Q536),VLOOKUP(Abfalldokumentation!$O536,'Linien - BU'!R:S,2,FALSE),Q536)</f>
        <v>Abfüllung</v>
      </c>
      <c r="O536" s="67" t="str">
        <f t="shared" si="61"/>
        <v>Diverses aus Abfüllung</v>
      </c>
      <c r="P536" s="67">
        <f t="shared" si="62"/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AA536" s="2"/>
      <c r="AB536" s="2"/>
      <c r="AC536" s="2"/>
    </row>
    <row r="537" spans="1:29" ht="30" customHeight="1" x14ac:dyDescent="0.25">
      <c r="A537" s="102" t="str">
        <f>VLOOKUP(N537,'Linien - BU'!A:B,2,FALSE)</f>
        <v>BU1</v>
      </c>
      <c r="B537" s="114">
        <f t="shared" si="56"/>
        <v>97.8</v>
      </c>
      <c r="C537" s="95">
        <f>Abfalldokumentation!$U537</f>
        <v>44455</v>
      </c>
      <c r="D537" s="90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103" t="str">
        <f>IFERROR(VLOOKUP(Abfalldokumentation!$O537,Artikel!A:C,3,FALSE),Abfalldokumentation!$O537)</f>
        <v>Diverses aus Abfüllung</v>
      </c>
      <c r="F537" s="103" t="str">
        <f>VLOOKUP(T537,'Liste Gründe'!A:D,2,FALSE)</f>
        <v>Linienbezogen</v>
      </c>
      <c r="G537" s="103" t="str">
        <f>IF(ISBLANK(V537),VLOOKUP(Abfalldokumentation!$P537,'Liste Gründe'!A:D,3,FALSE),V537)</f>
        <v>Maschinenabfall</v>
      </c>
      <c r="H537" s="103" t="str">
        <f>IF(ISBLANK(Abfalldokumentation!$W537),"-",Abfalldokumentation!$W537)</f>
        <v>-</v>
      </c>
      <c r="I537" s="114">
        <f t="shared" si="57"/>
        <v>37</v>
      </c>
      <c r="J537" s="103" t="str">
        <f t="shared" si="58"/>
        <v>Produkte</v>
      </c>
      <c r="K537" s="103" t="str">
        <f t="shared" si="59"/>
        <v>BUs</v>
      </c>
      <c r="L537" s="103" t="str">
        <f t="shared" si="60"/>
        <v>Symptome</v>
      </c>
      <c r="M537" s="114" t="str">
        <f>IFERROR(VLOOKUP(Abfalldokumentation!$O537,Kennzahlen!S:U,3,FALSE)*Abfalldokumentation!$B537,"0")</f>
        <v>0</v>
      </c>
      <c r="N537" s="103" t="str">
        <f>IF(ISBLANK(Q537),VLOOKUP(Abfalldokumentation!$O537,'Linien - BU'!R:S,2,FALSE),Q537)</f>
        <v>Abfüllung</v>
      </c>
      <c r="O537" s="67" t="str">
        <f t="shared" si="61"/>
        <v>Diverses aus Abfüllung</v>
      </c>
      <c r="P537" s="67">
        <f t="shared" si="62"/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AA537" s="2"/>
      <c r="AB537" s="2"/>
      <c r="AC537" s="2"/>
    </row>
    <row r="538" spans="1:29" ht="30" customHeight="1" x14ac:dyDescent="0.25">
      <c r="A538" s="104" t="str">
        <f>VLOOKUP(N538,'Linien - BU'!A:B,2,FALSE)</f>
        <v>Rest</v>
      </c>
      <c r="B538" s="115">
        <f t="shared" si="56"/>
        <v>11</v>
      </c>
      <c r="C538" s="96">
        <f>Abfalldokumentation!$U538</f>
        <v>44455</v>
      </c>
      <c r="D538" s="90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105" t="str">
        <f>IFERROR(VLOOKUP(Abfalldokumentation!$O538,Artikel!A:C,3,FALSE),Abfalldokumentation!$O538)</f>
        <v>Laborproben</v>
      </c>
      <c r="F538" s="105" t="str">
        <f>VLOOKUP(T538,'Liste Gründe'!A:D,2,FALSE)</f>
        <v>Qualitätssicherung</v>
      </c>
      <c r="G538" s="105" t="str">
        <f>IF(ISBLANK(V538),VLOOKUP(Abfalldokumentation!$P538,'Liste Gründe'!A:D,3,FALSE),V538)</f>
        <v>Laborprobe</v>
      </c>
      <c r="H538" s="105" t="str">
        <f>IF(ISBLANK(Abfalldokumentation!$W538),"-",Abfalldokumentation!$W538)</f>
        <v>Laborprobe</v>
      </c>
      <c r="I538" s="115">
        <f t="shared" si="57"/>
        <v>37</v>
      </c>
      <c r="J538" s="105" t="str">
        <f t="shared" si="58"/>
        <v>Produkte</v>
      </c>
      <c r="K538" s="105" t="str">
        <f t="shared" si="59"/>
        <v>BUs</v>
      </c>
      <c r="L538" s="105" t="str">
        <f t="shared" si="60"/>
        <v>Symptome</v>
      </c>
      <c r="M538" s="115" t="str">
        <f>IFERROR(VLOOKUP(Abfalldokumentation!$O538,Kennzahlen!S:U,3,FALSE)*Abfalldokumentation!$B538,"0")</f>
        <v>0</v>
      </c>
      <c r="N538" s="105" t="str">
        <f>IF(ISBLANK(Q538),VLOOKUP(Abfalldokumentation!$O538,'Linien - BU'!R:S,2,FALSE),Q538)</f>
        <v>Labor</v>
      </c>
      <c r="O538" s="67" t="str">
        <f t="shared" si="61"/>
        <v>Laborproben</v>
      </c>
      <c r="P538" s="67">
        <f t="shared" si="62"/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AA538" s="2"/>
      <c r="AB538" s="2"/>
      <c r="AC538" s="2"/>
    </row>
    <row r="539" spans="1:29" ht="30" customHeight="1" x14ac:dyDescent="0.25">
      <c r="A539" s="102" t="str">
        <f>VLOOKUP(N539,'Linien - BU'!A:B,2,FALSE)</f>
        <v>Rest</v>
      </c>
      <c r="B539" s="114">
        <f t="shared" si="56"/>
        <v>56</v>
      </c>
      <c r="C539" s="95">
        <f>Abfalldokumentation!$U539</f>
        <v>44455</v>
      </c>
      <c r="D539" s="90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103" t="str">
        <f>IFERROR(VLOOKUP(Abfalldokumentation!$O539,Artikel!A:C,3,FALSE),Abfalldokumentation!$O539)</f>
        <v>Laborproben</v>
      </c>
      <c r="F539" s="103" t="str">
        <f>VLOOKUP(T539,'Liste Gründe'!A:D,2,FALSE)</f>
        <v>Qualitätssicherung</v>
      </c>
      <c r="G539" s="103" t="str">
        <f>IF(ISBLANK(V539),VLOOKUP(Abfalldokumentation!$P539,'Liste Gründe'!A:D,3,FALSE),V539)</f>
        <v>Laborprobe</v>
      </c>
      <c r="H539" s="103" t="str">
        <f>IF(ISBLANK(Abfalldokumentation!$W539),"-",Abfalldokumentation!$W539)</f>
        <v>Laborprobe</v>
      </c>
      <c r="I539" s="114">
        <f t="shared" si="57"/>
        <v>37</v>
      </c>
      <c r="J539" s="103" t="str">
        <f t="shared" si="58"/>
        <v>Produkte</v>
      </c>
      <c r="K539" s="103" t="str">
        <f t="shared" si="59"/>
        <v>BUs</v>
      </c>
      <c r="L539" s="103" t="str">
        <f t="shared" si="60"/>
        <v>Symptome</v>
      </c>
      <c r="M539" s="114" t="str">
        <f>IFERROR(VLOOKUP(Abfalldokumentation!$O539,Kennzahlen!S:U,3,FALSE)*Abfalldokumentation!$B539,"0")</f>
        <v>0</v>
      </c>
      <c r="N539" s="103" t="str">
        <f>IF(ISBLANK(Q539),VLOOKUP(Abfalldokumentation!$O539,'Linien - BU'!R:S,2,FALSE),Q539)</f>
        <v>labor</v>
      </c>
      <c r="O539" s="67" t="str">
        <f t="shared" si="61"/>
        <v>Laborproben</v>
      </c>
      <c r="P539" s="67">
        <f t="shared" si="62"/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AA539" s="2"/>
      <c r="AB539" s="2"/>
      <c r="AC539" s="2"/>
    </row>
    <row r="540" spans="1:29" ht="30" customHeight="1" x14ac:dyDescent="0.25">
      <c r="A540" s="104" t="str">
        <f>VLOOKUP(N540,'Linien - BU'!A:B,2,FALSE)</f>
        <v>Rest</v>
      </c>
      <c r="B540" s="115">
        <f t="shared" si="56"/>
        <v>8</v>
      </c>
      <c r="C540" s="96">
        <f>Abfalldokumentation!$U540</f>
        <v>44455</v>
      </c>
      <c r="D540" s="90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105" t="str">
        <f>IFERROR(VLOOKUP(Abfalldokumentation!$O540,Artikel!A:C,3,FALSE),Abfalldokumentation!$O540)</f>
        <v>Muster</v>
      </c>
      <c r="F540" s="105" t="str">
        <f>VLOOKUP(T540,'Liste Gründe'!A:D,2,FALSE)</f>
        <v>Qualitätssicherung</v>
      </c>
      <c r="G540" s="105" t="str">
        <f>IF(ISBLANK(V540),VLOOKUP(Abfalldokumentation!$P540,'Liste Gründe'!A:D,3,FALSE),V540)</f>
        <v>Muster</v>
      </c>
      <c r="H540" s="105" t="str">
        <f>IF(ISBLANK(Abfalldokumentation!$W540),"-",Abfalldokumentation!$W540)</f>
        <v>Muster</v>
      </c>
      <c r="I540" s="115">
        <f t="shared" si="57"/>
        <v>37</v>
      </c>
      <c r="J540" s="105" t="str">
        <f t="shared" si="58"/>
        <v>Produkte</v>
      </c>
      <c r="K540" s="105" t="str">
        <f t="shared" si="59"/>
        <v>BUs</v>
      </c>
      <c r="L540" s="105" t="str">
        <f t="shared" si="60"/>
        <v>Symptome</v>
      </c>
      <c r="M540" s="115" t="str">
        <f>IFERROR(VLOOKUP(Abfalldokumentation!$O540,Kennzahlen!S:U,3,FALSE)*Abfalldokumentation!$B540,"0")</f>
        <v>0</v>
      </c>
      <c r="N540" s="105" t="str">
        <f>IF(ISBLANK(Q540),VLOOKUP(Abfalldokumentation!$O540,'Linien - BU'!R:S,2,FALSE),Q540)</f>
        <v>Labor</v>
      </c>
      <c r="O540" s="67" t="str">
        <f t="shared" si="61"/>
        <v>Muster</v>
      </c>
      <c r="P540" s="67">
        <f t="shared" si="62"/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AA540" s="2"/>
      <c r="AB540" s="2"/>
      <c r="AC540" s="2"/>
    </row>
    <row r="541" spans="1:29" ht="30" customHeight="1" x14ac:dyDescent="0.25">
      <c r="A541" s="102" t="str">
        <f>VLOOKUP(N541,'Linien - BU'!A:B,2,FALSE)</f>
        <v>BU3</v>
      </c>
      <c r="B541" s="114">
        <f t="shared" si="56"/>
        <v>99.13</v>
      </c>
      <c r="C541" s="95">
        <f>Abfalldokumentation!$U541</f>
        <v>44456</v>
      </c>
      <c r="D541" s="90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103" t="str">
        <f>IFERROR(VLOOKUP(Abfalldokumentation!$O541,Artikel!A:C,3,FALSE),Abfalldokumentation!$O541)</f>
        <v>ABS Bio Gouda 48%, mitt</v>
      </c>
      <c r="F541" s="103" t="str">
        <f>VLOOKUP(T541,'Liste Gründe'!A:D,2,FALSE)</f>
        <v>Schimmel</v>
      </c>
      <c r="G541" s="103" t="str">
        <f>IF(ISBLANK(V541),VLOOKUP(Abfalldokumentation!$P541,'Liste Gründe'!A:D,3,FALSE),V541)</f>
        <v>Rest</v>
      </c>
      <c r="H541" s="103" t="str">
        <f>IF(ISBLANK(Abfalldokumentation!$W541),"-",Abfalldokumentation!$W541)</f>
        <v>wurde nicht eingesetzt</v>
      </c>
      <c r="I541" s="114">
        <f t="shared" si="57"/>
        <v>37</v>
      </c>
      <c r="J541" s="103" t="str">
        <f t="shared" si="58"/>
        <v>Produkte</v>
      </c>
      <c r="K541" s="103" t="str">
        <f t="shared" si="59"/>
        <v>BUs</v>
      </c>
      <c r="L541" s="103" t="str">
        <f t="shared" si="60"/>
        <v>Symptome</v>
      </c>
      <c r="M541" s="114">
        <f>IFERROR(VLOOKUP(Abfalldokumentation!$O541,Kennzahlen!S:U,3,FALSE)*Abfalldokumentation!$B541,"0")</f>
        <v>218.08600000000001</v>
      </c>
      <c r="N541" s="103" t="str">
        <f>IF(ISBLANK(Q541),VLOOKUP(Abfalldokumentation!$O541,'Linien - BU'!R:S,2,FALSE),Q541)</f>
        <v>L18</v>
      </c>
      <c r="O541" s="67">
        <f t="shared" si="61"/>
        <v>29500754</v>
      </c>
      <c r="P541" s="67">
        <f t="shared" si="62"/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AA541" s="2"/>
      <c r="AB541" s="2"/>
      <c r="AC541" s="2"/>
    </row>
    <row r="542" spans="1:29" ht="30" customHeight="1" x14ac:dyDescent="0.25">
      <c r="A542" s="104" t="str">
        <f>VLOOKUP(N542,'Linien - BU'!A:B,2,FALSE)</f>
        <v>BU3</v>
      </c>
      <c r="B542" s="115">
        <f t="shared" si="56"/>
        <v>13</v>
      </c>
      <c r="C542" s="96">
        <f>Abfalldokumentation!$U542</f>
        <v>44456</v>
      </c>
      <c r="D542" s="90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105" t="str">
        <f>IFERROR(VLOOKUP(Abfalldokumentation!$O542,Artikel!A:C,3,FALSE),Abfalldokumentation!$O542)</f>
        <v>ABS Cheddar rot</v>
      </c>
      <c r="F542" s="105" t="str">
        <f>VLOOKUP(T542,'Liste Gründe'!A:D,2,FALSE)</f>
        <v>Schimmel</v>
      </c>
      <c r="G542" s="105" t="str">
        <f>IF(ISBLANK(V542),VLOOKUP(Abfalldokumentation!$P542,'Liste Gründe'!A:D,3,FALSE),V542)</f>
        <v>spezifischer Einsatz</v>
      </c>
      <c r="H542" s="105" t="str">
        <f>IF(ISBLANK(Abfalldokumentation!$W542),"-",Abfalldokumentation!$W542)</f>
        <v>unrelmäßige Produktion</v>
      </c>
      <c r="I542" s="115">
        <f t="shared" si="57"/>
        <v>37</v>
      </c>
      <c r="J542" s="105" t="str">
        <f t="shared" si="58"/>
        <v>Produkte</v>
      </c>
      <c r="K542" s="105" t="str">
        <f t="shared" si="59"/>
        <v>BUs</v>
      </c>
      <c r="L542" s="105" t="str">
        <f t="shared" si="60"/>
        <v>Symptome</v>
      </c>
      <c r="M542" s="115" t="str">
        <f>IFERROR(VLOOKUP(Abfalldokumentation!$O542,Kennzahlen!S:U,3,FALSE)*Abfalldokumentation!$B542,"0")</f>
        <v>0</v>
      </c>
      <c r="N542" s="105" t="str">
        <f>IF(ISBLANK(Q542),VLOOKUP(Abfalldokumentation!$O542,'Linien - BU'!R:S,2,FALSE),Q542)</f>
        <v>L1</v>
      </c>
      <c r="O542" s="67">
        <f t="shared" si="61"/>
        <v>29500776</v>
      </c>
      <c r="P542" s="67">
        <f t="shared" si="62"/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AA542" s="2"/>
      <c r="AB542" s="2"/>
      <c r="AC542" s="2"/>
    </row>
    <row r="543" spans="1:29" ht="30" customHeight="1" x14ac:dyDescent="0.25">
      <c r="A543" s="102" t="str">
        <f>VLOOKUP(N543,'Linien - BU'!A:B,2,FALSE)</f>
        <v>BU4</v>
      </c>
      <c r="B543" s="114">
        <f t="shared" si="56"/>
        <v>16</v>
      </c>
      <c r="C543" s="95">
        <f>Abfalldokumentation!$U543</f>
        <v>44456</v>
      </c>
      <c r="D543" s="90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103" t="str">
        <f>IFERROR(VLOOKUP(Abfalldokumentation!$O543,Artikel!A:C,3,FALSE),Abfalldokumentation!$O543)</f>
        <v>ABS ROVIN</v>
      </c>
      <c r="F543" s="103" t="str">
        <f>VLOOKUP(T543,'Liste Gründe'!A:D,2,FALSE)</f>
        <v>keinen Verwendungszweck</v>
      </c>
      <c r="G543" s="103" t="str">
        <f>IF(ISBLANK(V543),VLOOKUP(Abfalldokumentation!$P543,'Liste Gründe'!A:D,3,FALSE),V543)</f>
        <v>keinen Verwendungszweck</v>
      </c>
      <c r="H543" s="103" t="str">
        <f>IF(ISBLANK(Abfalldokumentation!$W543),"-",Abfalldokumentation!$W543)</f>
        <v>&lt;300kg/Monat</v>
      </c>
      <c r="I543" s="114">
        <f t="shared" si="57"/>
        <v>37</v>
      </c>
      <c r="J543" s="103" t="str">
        <f t="shared" si="58"/>
        <v>Produkte</v>
      </c>
      <c r="K543" s="103" t="str">
        <f t="shared" si="59"/>
        <v>BUs</v>
      </c>
      <c r="L543" s="103" t="str">
        <f t="shared" si="60"/>
        <v>Symptome</v>
      </c>
      <c r="M543" s="114">
        <f>IFERROR(VLOOKUP(Abfalldokumentation!$O543,Kennzahlen!S:U,3,FALSE)*Abfalldokumentation!$B543,"0")</f>
        <v>0.16</v>
      </c>
      <c r="N543" s="103" t="str">
        <f>IF(ISBLANK(Q543),VLOOKUP(Abfalldokumentation!$O543,'Linien - BU'!R:S,2,FALSE),Q543)</f>
        <v>L23</v>
      </c>
      <c r="O543" s="67">
        <f t="shared" si="61"/>
        <v>29500900</v>
      </c>
      <c r="P543" s="67">
        <f t="shared" si="62"/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AA543" s="2"/>
      <c r="AB543" s="2"/>
      <c r="AC543" s="2"/>
    </row>
    <row r="544" spans="1:29" ht="30" customHeight="1" x14ac:dyDescent="0.25">
      <c r="A544" s="104" t="str">
        <f>VLOOKUP(N544,'Linien - BU'!A:B,2,FALSE)</f>
        <v>BU1</v>
      </c>
      <c r="B544" s="115">
        <f t="shared" si="56"/>
        <v>20</v>
      </c>
      <c r="C544" s="96">
        <f>Abfalldokumentation!$U544</f>
        <v>44456</v>
      </c>
      <c r="D544" s="90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105" t="str">
        <f>IFERROR(VLOOKUP(Abfalldokumentation!$O544,Artikel!A:C,3,FALSE),Abfalldokumentation!$O544)</f>
        <v>VOS URW-NATUR</v>
      </c>
      <c r="F544" s="105" t="str">
        <f>VLOOKUP(T544,'Liste Gründe'!A:D,2,FALSE)</f>
        <v>Schimmel</v>
      </c>
      <c r="G544" s="105" t="str">
        <f>IF(ISBLANK(V544),VLOOKUP(Abfalldokumentation!$P544,'Liste Gründe'!A:D,3,FALSE),V544)</f>
        <v>keine Verarbeitung</v>
      </c>
      <c r="H544" s="105" t="str">
        <f>IF(ISBLANK(Abfalldokumentation!$W544),"-",Abfalldokumentation!$W544)</f>
        <v>Aufgrund Konsistenz nicht genommen. Zu wenig VOS verarbeitet. Vom Warmen ins Kalte -&gt; Schimmel</v>
      </c>
      <c r="I544" s="115">
        <f t="shared" si="57"/>
        <v>37</v>
      </c>
      <c r="J544" s="105" t="str">
        <f t="shared" si="58"/>
        <v>Produkte</v>
      </c>
      <c r="K544" s="105" t="str">
        <f t="shared" si="59"/>
        <v>BUs</v>
      </c>
      <c r="L544" s="105" t="str">
        <f t="shared" si="60"/>
        <v>Symptome</v>
      </c>
      <c r="M544" s="115">
        <f>IFERROR(VLOOKUP(Abfalldokumentation!$O544,Kennzahlen!S:U,3,FALSE)*Abfalldokumentation!$B544,"0")</f>
        <v>10</v>
      </c>
      <c r="N544" s="105" t="str">
        <f>IF(ISBLANK(Q544),VLOOKUP(Abfalldokumentation!$O544,'Linien - BU'!R:S,2,FALSE),Q544)</f>
        <v>Schmelze</v>
      </c>
      <c r="O544" s="67">
        <f t="shared" si="61"/>
        <v>29500929</v>
      </c>
      <c r="P544" s="67">
        <f t="shared" si="62"/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AA544" s="2"/>
      <c r="AB544" s="2"/>
      <c r="AC544" s="2"/>
    </row>
    <row r="545" spans="1:29" ht="30" customHeight="1" x14ac:dyDescent="0.25">
      <c r="A545" s="102" t="str">
        <f>VLOOKUP(N545,'Linien - BU'!A:B,2,FALSE)</f>
        <v>BU3</v>
      </c>
      <c r="B545" s="114">
        <f t="shared" si="56"/>
        <v>105</v>
      </c>
      <c r="C545" s="95">
        <f>Abfalldokumentation!$U545</f>
        <v>44456</v>
      </c>
      <c r="D545" s="90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103" t="str">
        <f>IFERROR(VLOOKUP(Abfalldokumentation!$O545,Artikel!A:C,3,FALSE),Abfalldokumentation!$O545)</f>
        <v>ABS CHED-PF-KRÄUK gemis</v>
      </c>
      <c r="F545" s="103" t="str">
        <f>VLOOKUP(T545,'Liste Gründe'!A:D,2,FALSE)</f>
        <v>Linienbezogen</v>
      </c>
      <c r="G545" s="103" t="str">
        <f>IF(ISBLANK(V545),VLOOKUP(Abfalldokumentation!$P545,'Liste Gründe'!A:D,3,FALSE),V545)</f>
        <v>gemischtes Produkt</v>
      </c>
      <c r="H545" s="103" t="str">
        <f>IF(ISBLANK(Abfalldokumentation!$W545),"-",Abfalldokumentation!$W545)</f>
        <v>-</v>
      </c>
      <c r="I545" s="114">
        <f t="shared" si="57"/>
        <v>37</v>
      </c>
      <c r="J545" s="103" t="str">
        <f t="shared" si="58"/>
        <v>Produkte</v>
      </c>
      <c r="K545" s="103" t="str">
        <f t="shared" si="59"/>
        <v>BUs</v>
      </c>
      <c r="L545" s="103" t="str">
        <f t="shared" si="60"/>
        <v>Symptome</v>
      </c>
      <c r="M545" s="114">
        <f>IFERROR(VLOOKUP(Abfalldokumentation!$O545,Kennzahlen!S:U,3,FALSE)*Abfalldokumentation!$B545,"0")</f>
        <v>105</v>
      </c>
      <c r="N545" s="103" t="str">
        <f>IF(ISBLANK(Q545),VLOOKUP(Abfalldokumentation!$O545,'Linien - BU'!R:S,2,FALSE),Q545)</f>
        <v>L33</v>
      </c>
      <c r="O545" s="67">
        <f t="shared" si="61"/>
        <v>29501003</v>
      </c>
      <c r="P545" s="67">
        <f t="shared" si="62"/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AA545" s="2"/>
      <c r="AB545" s="2"/>
      <c r="AC545" s="2"/>
    </row>
    <row r="546" spans="1:29" ht="30" customHeight="1" x14ac:dyDescent="0.25">
      <c r="A546" s="104" t="str">
        <f>VLOOKUP(N546,'Linien - BU'!A:B,2,FALSE)</f>
        <v>BU4</v>
      </c>
      <c r="B546" s="115">
        <f t="shared" si="56"/>
        <v>40</v>
      </c>
      <c r="C546" s="96">
        <f>Abfalldokumentation!$U546</f>
        <v>44456</v>
      </c>
      <c r="D546" s="90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105" t="str">
        <f>IFERROR(VLOOKUP(Abfalldokumentation!$O546,Artikel!A:C,3,FALSE),Abfalldokumentation!$O546)</f>
        <v>ABS OLD-AMSTERDAM</v>
      </c>
      <c r="F546" s="105" t="str">
        <f>VLOOKUP(T546,'Liste Gründe'!A:D,2,FALSE)</f>
        <v>keinen Verwendungszweck</v>
      </c>
      <c r="G546" s="105" t="str">
        <f>IF(ISBLANK(V546),VLOOKUP(Abfalldokumentation!$P546,'Liste Gründe'!A:D,3,FALSE),V546)</f>
        <v>keinen Verwendungszweck</v>
      </c>
      <c r="H546" s="105" t="str">
        <f>IF(ISBLANK(Abfalldokumentation!$W546),"-",Abfalldokumentation!$W546)</f>
        <v>&lt;1000kg/Monat</v>
      </c>
      <c r="I546" s="115">
        <f t="shared" si="57"/>
        <v>37</v>
      </c>
      <c r="J546" s="105" t="str">
        <f t="shared" si="58"/>
        <v>Produkte</v>
      </c>
      <c r="K546" s="105" t="str">
        <f t="shared" si="59"/>
        <v>BUs</v>
      </c>
      <c r="L546" s="105" t="str">
        <f t="shared" si="60"/>
        <v>Symptome</v>
      </c>
      <c r="M546" s="115">
        <f>IFERROR(VLOOKUP(Abfalldokumentation!$O546,Kennzahlen!S:U,3,FALSE)*Abfalldokumentation!$B546,"0")</f>
        <v>4.0000000000000001E-3</v>
      </c>
      <c r="N546" s="105" t="str">
        <f>IF(ISBLANK(Q546),VLOOKUP(Abfalldokumentation!$O546,'Linien - BU'!R:S,2,FALSE),Q546)</f>
        <v>L22</v>
      </c>
      <c r="O546" s="67">
        <f t="shared" si="61"/>
        <v>29501039</v>
      </c>
      <c r="P546" s="67">
        <f t="shared" si="62"/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AA546" s="2"/>
      <c r="AB546" s="2"/>
      <c r="AC546" s="2"/>
    </row>
    <row r="547" spans="1:29" ht="30" customHeight="1" x14ac:dyDescent="0.25">
      <c r="A547" s="102" t="str">
        <f>VLOOKUP(N547,'Linien - BU'!A:B,2,FALSE)</f>
        <v>BU4</v>
      </c>
      <c r="B547" s="114">
        <f t="shared" si="56"/>
        <v>2</v>
      </c>
      <c r="C547" s="95">
        <f>Abfalldokumentation!$U547</f>
        <v>44456</v>
      </c>
      <c r="D547" s="90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103" t="str">
        <f>IFERROR(VLOOKUP(Abfalldokumentation!$O547,Artikel!A:C,3,FALSE),Abfalldokumentation!$O547)</f>
        <v>ABS BRIE-PAP</v>
      </c>
      <c r="F547" s="103" t="str">
        <f>VLOOKUP(T547,'Liste Gründe'!A:D,2,FALSE)</f>
        <v>keinen Verwendungszweck</v>
      </c>
      <c r="G547" s="103" t="str">
        <f>IF(ISBLANK(V547),VLOOKUP(Abfalldokumentation!$P547,'Liste Gründe'!A:D,3,FALSE),V547)</f>
        <v>keinen Verwendungszweck</v>
      </c>
      <c r="H547" s="103" t="str">
        <f>IF(ISBLANK(Abfalldokumentation!$W547),"-",Abfalldokumentation!$W547)</f>
        <v>&lt;50kg/Monat</v>
      </c>
      <c r="I547" s="114">
        <f t="shared" si="57"/>
        <v>37</v>
      </c>
      <c r="J547" s="103" t="str">
        <f t="shared" si="58"/>
        <v>Produkte</v>
      </c>
      <c r="K547" s="103" t="str">
        <f t="shared" si="59"/>
        <v>BUs</v>
      </c>
      <c r="L547" s="103" t="str">
        <f t="shared" si="60"/>
        <v>Symptome</v>
      </c>
      <c r="M547" s="114">
        <f>IFERROR(VLOOKUP(Abfalldokumentation!$O547,Kennzahlen!S:U,3,FALSE)*Abfalldokumentation!$B547,"0")</f>
        <v>0.02</v>
      </c>
      <c r="N547" s="103" t="str">
        <f>IF(ISBLANK(Q547),VLOOKUP(Abfalldokumentation!$O547,'Linien - BU'!R:S,2,FALSE),Q547)</f>
        <v>L29</v>
      </c>
      <c r="O547" s="67">
        <f t="shared" si="61"/>
        <v>29501101</v>
      </c>
      <c r="P547" s="67">
        <f t="shared" si="62"/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AA547" s="2"/>
      <c r="AB547" s="2"/>
      <c r="AC547" s="2"/>
    </row>
    <row r="548" spans="1:29" ht="30" customHeight="1" x14ac:dyDescent="0.25">
      <c r="A548" s="104" t="str">
        <f>VLOOKUP(N548,'Linien - BU'!A:B,2,FALSE)</f>
        <v>BU4</v>
      </c>
      <c r="B548" s="115">
        <f t="shared" si="56"/>
        <v>2</v>
      </c>
      <c r="C548" s="96">
        <f>Abfalldokumentation!$U548</f>
        <v>44456</v>
      </c>
      <c r="D548" s="90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105" t="str">
        <f>IFERROR(VLOOKUP(Abfalldokumentation!$O548,Artikel!A:C,3,FALSE),Abfalldokumentation!$O548)</f>
        <v>ABS BRIE-PAP</v>
      </c>
      <c r="F548" s="105" t="str">
        <f>VLOOKUP(T548,'Liste Gründe'!A:D,2,FALSE)</f>
        <v>keinen Verwendungszweck</v>
      </c>
      <c r="G548" s="105" t="str">
        <f>IF(ISBLANK(V548),VLOOKUP(Abfalldokumentation!$P548,'Liste Gründe'!A:D,3,FALSE),V548)</f>
        <v>keinen Verwendungszweck</v>
      </c>
      <c r="H548" s="105" t="str">
        <f>IF(ISBLANK(Abfalldokumentation!$W548),"-",Abfalldokumentation!$W548)</f>
        <v>&lt;50kg/Monat</v>
      </c>
      <c r="I548" s="115">
        <f t="shared" si="57"/>
        <v>37</v>
      </c>
      <c r="J548" s="105" t="str">
        <f t="shared" si="58"/>
        <v>Produkte</v>
      </c>
      <c r="K548" s="105" t="str">
        <f t="shared" si="59"/>
        <v>BUs</v>
      </c>
      <c r="L548" s="105" t="str">
        <f t="shared" si="60"/>
        <v>Symptome</v>
      </c>
      <c r="M548" s="115">
        <f>IFERROR(VLOOKUP(Abfalldokumentation!$O548,Kennzahlen!S:U,3,FALSE)*Abfalldokumentation!$B548,"0")</f>
        <v>0.02</v>
      </c>
      <c r="N548" s="105" t="str">
        <f>IF(ISBLANK(Q548),VLOOKUP(Abfalldokumentation!$O548,'Linien - BU'!R:S,2,FALSE),Q548)</f>
        <v>Bu4</v>
      </c>
      <c r="O548" s="67">
        <f t="shared" si="61"/>
        <v>29501101</v>
      </c>
      <c r="P548" s="67">
        <f t="shared" si="62"/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AA548" s="2"/>
      <c r="AB548" s="2"/>
      <c r="AC548" s="2"/>
    </row>
    <row r="549" spans="1:29" ht="30" customHeight="1" x14ac:dyDescent="0.25">
      <c r="A549" s="102" t="str">
        <f>VLOOKUP(N549,'Linien - BU'!A:B,2,FALSE)</f>
        <v>BU4</v>
      </c>
      <c r="B549" s="114">
        <f t="shared" si="56"/>
        <v>1</v>
      </c>
      <c r="C549" s="95">
        <f>Abfalldokumentation!$U549</f>
        <v>44456</v>
      </c>
      <c r="D549" s="90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103" t="str">
        <f>IFERROR(VLOOKUP(Abfalldokumentation!$O549,Artikel!A:C,3,FALSE),Abfalldokumentation!$O549)</f>
        <v>ABS BRIE-PAP</v>
      </c>
      <c r="F549" s="103" t="str">
        <f>VLOOKUP(T549,'Liste Gründe'!A:D,2,FALSE)</f>
        <v>keinen Verwendungszweck</v>
      </c>
      <c r="G549" s="103" t="str">
        <f>IF(ISBLANK(V549),VLOOKUP(Abfalldokumentation!$P549,'Liste Gründe'!A:D,3,FALSE),V549)</f>
        <v>keinen Verwendungszweck</v>
      </c>
      <c r="H549" s="103" t="str">
        <f>IF(ISBLANK(Abfalldokumentation!$W549),"-",Abfalldokumentation!$W549)</f>
        <v>&lt;50kg/Monat</v>
      </c>
      <c r="I549" s="114">
        <f t="shared" si="57"/>
        <v>37</v>
      </c>
      <c r="J549" s="103" t="str">
        <f t="shared" si="58"/>
        <v>Produkte</v>
      </c>
      <c r="K549" s="103" t="str">
        <f t="shared" si="59"/>
        <v>BUs</v>
      </c>
      <c r="L549" s="103" t="str">
        <f t="shared" si="60"/>
        <v>Symptome</v>
      </c>
      <c r="M549" s="114">
        <f>IFERROR(VLOOKUP(Abfalldokumentation!$O549,Kennzahlen!S:U,3,FALSE)*Abfalldokumentation!$B549,"0")</f>
        <v>0.01</v>
      </c>
      <c r="N549" s="103" t="str">
        <f>IF(ISBLANK(Q549),VLOOKUP(Abfalldokumentation!$O549,'Linien - BU'!R:S,2,FALSE),Q549)</f>
        <v>Bu4</v>
      </c>
      <c r="O549" s="67">
        <f t="shared" si="61"/>
        <v>29501101</v>
      </c>
      <c r="P549" s="67">
        <f t="shared" si="62"/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AA549" s="2"/>
      <c r="AB549" s="2"/>
      <c r="AC549" s="2"/>
    </row>
    <row r="550" spans="1:29" ht="30" customHeight="1" x14ac:dyDescent="0.25">
      <c r="A550" s="104" t="str">
        <f>VLOOKUP(N550,'Linien - BU'!A:B,2,FALSE)</f>
        <v>BU1</v>
      </c>
      <c r="B550" s="115">
        <f t="shared" si="56"/>
        <v>80</v>
      </c>
      <c r="C550" s="96">
        <f>Abfalldokumentation!$U550</f>
        <v>44456</v>
      </c>
      <c r="D550" s="90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105" t="str">
        <f>IFERROR(VLOOKUP(Abfalldokumentation!$O550,Artikel!A:C,3,FALSE),Abfalldokumentation!$O550)</f>
        <v>ABS 40-45% Konventionel</v>
      </c>
      <c r="F550" s="105" t="str">
        <f>VLOOKUP(T550,'Liste Gründe'!A:D,2,FALSE)</f>
        <v>Schimmel</v>
      </c>
      <c r="G550" s="105" t="str">
        <f>IF(ISBLANK(V550),VLOOKUP(Abfalldokumentation!$P550,'Liste Gründe'!A:D,3,FALSE),V550)</f>
        <v>keine Verarbeitung</v>
      </c>
      <c r="H550" s="105" t="str">
        <f>IF(ISBLANK(Abfalldokumentation!$W550),"-",Abfalldokumentation!$W550)</f>
        <v>Aufgrund Konsistenz nicht genommen. Zu wenig VOS verarbeitet. Vom Warmen ins Kalte -&gt; Schimmel</v>
      </c>
      <c r="I550" s="115">
        <f t="shared" si="57"/>
        <v>37</v>
      </c>
      <c r="J550" s="105" t="str">
        <f t="shared" si="58"/>
        <v>Produkte</v>
      </c>
      <c r="K550" s="105" t="str">
        <f t="shared" si="59"/>
        <v>BUs</v>
      </c>
      <c r="L550" s="105" t="str">
        <f t="shared" si="60"/>
        <v>Symptome</v>
      </c>
      <c r="M550" s="115">
        <f>IFERROR(VLOOKUP(Abfalldokumentation!$O550,Kennzahlen!S:U,3,FALSE)*Abfalldokumentation!$B550,"0")</f>
        <v>160</v>
      </c>
      <c r="N550" s="105" t="str">
        <f>IF(ISBLANK(Q550),VLOOKUP(Abfalldokumentation!$O550,'Linien - BU'!R:S,2,FALSE),Q550)</f>
        <v>Schmelze</v>
      </c>
      <c r="O550" s="67">
        <f t="shared" si="61"/>
        <v>29600002</v>
      </c>
      <c r="P550" s="67">
        <f t="shared" si="62"/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AA550" s="2"/>
      <c r="AB550" s="2"/>
      <c r="AC550" s="2"/>
    </row>
    <row r="551" spans="1:29" ht="30" customHeight="1" x14ac:dyDescent="0.25">
      <c r="A551" s="102" t="str">
        <f>VLOOKUP(N551,'Linien - BU'!A:B,2,FALSE)</f>
        <v>Rest</v>
      </c>
      <c r="B551" s="114">
        <f t="shared" si="56"/>
        <v>153</v>
      </c>
      <c r="C551" s="95">
        <f>Abfalldokumentation!$U551</f>
        <v>44456</v>
      </c>
      <c r="D551" s="90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103" t="str">
        <f>IFERROR(VLOOKUP(Abfalldokumentation!$O551,Artikel!A:C,3,FALSE),Abfalldokumentation!$O551)</f>
        <v>ABS 40-45% Konventionel</v>
      </c>
      <c r="F551" s="103" t="str">
        <f>VLOOKUP(T551,'Liste Gründe'!A:D,2,FALSE)</f>
        <v>Rest</v>
      </c>
      <c r="G551" s="103" t="str">
        <f>IF(ISBLANK(V551),VLOOKUP(Abfalldokumentation!$P551,'Liste Gründe'!A:D,3,FALSE),V551)</f>
        <v>Retoure</v>
      </c>
      <c r="H551" s="103" t="str">
        <f>IF(ISBLANK(Abfalldokumentation!$W551),"-",Abfalldokumentation!$W551)</f>
        <v>kam zurück Nagel und wurde als Abschnitte reduziert. Schimmel im Produkt entdeckt</v>
      </c>
      <c r="I551" s="114">
        <f t="shared" si="57"/>
        <v>37</v>
      </c>
      <c r="J551" s="103" t="str">
        <f t="shared" si="58"/>
        <v>Produkte</v>
      </c>
      <c r="K551" s="103" t="str">
        <f t="shared" si="59"/>
        <v>BUs</v>
      </c>
      <c r="L551" s="103" t="str">
        <f t="shared" si="60"/>
        <v>Symptome</v>
      </c>
      <c r="M551" s="114">
        <f>IFERROR(VLOOKUP(Abfalldokumentation!$O551,Kennzahlen!S:U,3,FALSE)*Abfalldokumentation!$B551,"0")</f>
        <v>306</v>
      </c>
      <c r="N551" s="103" t="str">
        <f>IF(ISBLANK(Q551),VLOOKUP(Abfalldokumentation!$O551,'Linien - BU'!R:S,2,FALSE),Q551)</f>
        <v>Retoure</v>
      </c>
      <c r="O551" s="67">
        <f t="shared" si="61"/>
        <v>29600002</v>
      </c>
      <c r="P551" s="67">
        <f t="shared" si="62"/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AA551" s="2"/>
      <c r="AB551" s="2"/>
      <c r="AC551" s="2"/>
    </row>
    <row r="552" spans="1:29" ht="30" customHeight="1" x14ac:dyDescent="0.25">
      <c r="A552" s="104" t="str">
        <f>VLOOKUP(N552,'Linien - BU'!A:B,2,FALSE)</f>
        <v>BU1</v>
      </c>
      <c r="B552" s="115">
        <f t="shared" si="56"/>
        <v>162</v>
      </c>
      <c r="C552" s="96">
        <f>Abfalldokumentation!$U552</f>
        <v>44456</v>
      </c>
      <c r="D552" s="90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105" t="str">
        <f>IFERROR(VLOOKUP(Abfalldokumentation!$O552,Artikel!A:C,3,FALSE),Abfalldokumentation!$O552)</f>
        <v>VS Chili geschält</v>
      </c>
      <c r="F552" s="105" t="str">
        <f>VLOOKUP(T552,'Liste Gründe'!A:D,2,FALSE)</f>
        <v>Schimmel</v>
      </c>
      <c r="G552" s="105" t="str">
        <f>IF(ISBLANK(V552),VLOOKUP(Abfalldokumentation!$P552,'Liste Gründe'!A:D,3,FALSE),V552)</f>
        <v>keine Verarbeitung</v>
      </c>
      <c r="H552" s="105" t="str">
        <f>IF(ISBLANK(Abfalldokumentation!$W552),"-",Abfalldokumentation!$W552)</f>
        <v>Aufgrund Konsistenz nicht genommen. Zu wenig VOS verarbeitet. Vom Warmen ins Kalte -&gt; Schimmel</v>
      </c>
      <c r="I552" s="115">
        <f t="shared" si="57"/>
        <v>37</v>
      </c>
      <c r="J552" s="105" t="str">
        <f t="shared" si="58"/>
        <v>Produkte</v>
      </c>
      <c r="K552" s="105" t="str">
        <f t="shared" si="59"/>
        <v>BUs</v>
      </c>
      <c r="L552" s="105" t="str">
        <f t="shared" si="60"/>
        <v>Symptome</v>
      </c>
      <c r="M552" s="115">
        <f>IFERROR(VLOOKUP(Abfalldokumentation!$O552,Kennzahlen!S:U,3,FALSE)*Abfalldokumentation!$B552,"0")</f>
        <v>151.00020000000001</v>
      </c>
      <c r="N552" s="105" t="str">
        <f>IF(ISBLANK(Q552),VLOOKUP(Abfalldokumentation!$O552,'Linien - BU'!R:S,2,FALSE),Q552)</f>
        <v>Schmelze</v>
      </c>
      <c r="O552" s="67">
        <f t="shared" si="61"/>
        <v>29600027</v>
      </c>
      <c r="P552" s="67">
        <f t="shared" si="62"/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AA552" s="2"/>
      <c r="AB552" s="2"/>
      <c r="AC552" s="2"/>
    </row>
    <row r="553" spans="1:29" ht="30" customHeight="1" x14ac:dyDescent="0.25">
      <c r="A553" s="102" t="str">
        <f>VLOOKUP(N553,'Linien - BU'!A:B,2,FALSE)</f>
        <v>BU2</v>
      </c>
      <c r="B553" s="114">
        <f t="shared" si="56"/>
        <v>45</v>
      </c>
      <c r="C553" s="95">
        <f>Abfalldokumentation!$U553</f>
        <v>44456</v>
      </c>
      <c r="D553" s="90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103" t="str">
        <f>IFERROR(VLOOKUP(Abfalldokumentation!$O553,Artikel!A:C,3,FALSE),Abfalldokumentation!$O553)</f>
        <v>Blöcke</v>
      </c>
      <c r="F553" s="103" t="str">
        <f>VLOOKUP(T553,'Liste Gründe'!A:D,2,FALSE)</f>
        <v>Schimmel</v>
      </c>
      <c r="G553" s="103" t="str">
        <f>IF(ISBLANK(V553),VLOOKUP(Abfalldokumentation!$P553,'Liste Gründe'!A:D,3,FALSE),V553)</f>
        <v>Luftzieher/Folienriss durch Transport</v>
      </c>
      <c r="H553" s="103" t="str">
        <f>IF(ISBLANK(Abfalldokumentation!$W553),"-",Abfalldokumentation!$W553)</f>
        <v>Luftzieher/Folienriss durch Transport</v>
      </c>
      <c r="I553" s="114">
        <f t="shared" si="57"/>
        <v>37</v>
      </c>
      <c r="J553" s="103" t="str">
        <f t="shared" si="58"/>
        <v>Produkte</v>
      </c>
      <c r="K553" s="103" t="str">
        <f t="shared" si="59"/>
        <v>BUs</v>
      </c>
      <c r="L553" s="103" t="str">
        <f t="shared" si="60"/>
        <v>Symptome</v>
      </c>
      <c r="M553" s="114" t="str">
        <f>IFERROR(VLOOKUP(Abfalldokumentation!$O553,Kennzahlen!S:U,3,FALSE)*Abfalldokumentation!$B553,"0")</f>
        <v>0</v>
      </c>
      <c r="N553" s="103" t="str">
        <f>IF(ISBLANK(Q553),VLOOKUP(Abfalldokumentation!$O553,'Linien - BU'!R:S,2,FALSE),Q553)</f>
        <v>BU2</v>
      </c>
      <c r="O553" s="67" t="str">
        <f t="shared" si="61"/>
        <v>Blöcke</v>
      </c>
      <c r="P553" s="67">
        <f t="shared" si="62"/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AA553" s="2"/>
      <c r="AB553" s="2"/>
      <c r="AC553" s="2"/>
    </row>
    <row r="554" spans="1:29" ht="30" customHeight="1" x14ac:dyDescent="0.25">
      <c r="A554" s="104" t="str">
        <f>VLOOKUP(N554,'Linien - BU'!A:B,2,FALSE)</f>
        <v>BU2</v>
      </c>
      <c r="B554" s="115">
        <f t="shared" si="56"/>
        <v>75</v>
      </c>
      <c r="C554" s="96">
        <f>Abfalldokumentation!$U554</f>
        <v>44456</v>
      </c>
      <c r="D554" s="90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105" t="str">
        <f>IFERROR(VLOOKUP(Abfalldokumentation!$O554,Artikel!A:C,3,FALSE),Abfalldokumentation!$O554)</f>
        <v>Blöcke</v>
      </c>
      <c r="F554" s="105" t="str">
        <f>VLOOKUP(T554,'Liste Gründe'!A:D,2,FALSE)</f>
        <v>Schimmel</v>
      </c>
      <c r="G554" s="105" t="str">
        <f>IF(ISBLANK(V554),VLOOKUP(Abfalldokumentation!$P554,'Liste Gründe'!A:D,3,FALSE),V554)</f>
        <v>Luftzieher/Folienriss durch Transport</v>
      </c>
      <c r="H554" s="105" t="str">
        <f>IF(ISBLANK(Abfalldokumentation!$W554),"-",Abfalldokumentation!$W554)</f>
        <v>Luftzieher/Folienriss durch Transport</v>
      </c>
      <c r="I554" s="115">
        <f t="shared" si="57"/>
        <v>37</v>
      </c>
      <c r="J554" s="105" t="str">
        <f t="shared" si="58"/>
        <v>Produkte</v>
      </c>
      <c r="K554" s="105" t="str">
        <f t="shared" si="59"/>
        <v>BUs</v>
      </c>
      <c r="L554" s="105" t="str">
        <f t="shared" si="60"/>
        <v>Symptome</v>
      </c>
      <c r="M554" s="115" t="str">
        <f>IFERROR(VLOOKUP(Abfalldokumentation!$O554,Kennzahlen!S:U,3,FALSE)*Abfalldokumentation!$B554,"0")</f>
        <v>0</v>
      </c>
      <c r="N554" s="105" t="str">
        <f>IF(ISBLANK(Q554),VLOOKUP(Abfalldokumentation!$O554,'Linien - BU'!R:S,2,FALSE),Q554)</f>
        <v>BU2</v>
      </c>
      <c r="O554" s="67" t="str">
        <f t="shared" si="61"/>
        <v>Blöcke</v>
      </c>
      <c r="P554" s="67">
        <f t="shared" si="62"/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AA554" s="2"/>
      <c r="AB554" s="2"/>
      <c r="AC554" s="2"/>
    </row>
    <row r="555" spans="1:29" ht="30" customHeight="1" x14ac:dyDescent="0.25">
      <c r="A555" s="102" t="str">
        <f>VLOOKUP(N555,'Linien - BU'!A:B,2,FALSE)</f>
        <v>BU2</v>
      </c>
      <c r="B555" s="114">
        <f t="shared" si="56"/>
        <v>150</v>
      </c>
      <c r="C555" s="95">
        <f>Abfalldokumentation!$U555</f>
        <v>44456</v>
      </c>
      <c r="D555" s="90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103" t="str">
        <f>IFERROR(VLOOKUP(Abfalldokumentation!$O555,Artikel!A:C,3,FALSE),Abfalldokumentation!$O555)</f>
        <v>Blöcke</v>
      </c>
      <c r="F555" s="103" t="str">
        <f>VLOOKUP(T555,'Liste Gründe'!A:D,2,FALSE)</f>
        <v>Schimmel</v>
      </c>
      <c r="G555" s="103" t="str">
        <f>IF(ISBLANK(V555),VLOOKUP(Abfalldokumentation!$P555,'Liste Gründe'!A:D,3,FALSE),V555)</f>
        <v>Luftzieher/Folienriss durch Transport</v>
      </c>
      <c r="H555" s="103" t="str">
        <f>IF(ISBLANK(Abfalldokumentation!$W555),"-",Abfalldokumentation!$W555)</f>
        <v>Luftzieher/Folienriss durch Transport</v>
      </c>
      <c r="I555" s="114">
        <f t="shared" si="57"/>
        <v>37</v>
      </c>
      <c r="J555" s="103" t="str">
        <f t="shared" si="58"/>
        <v>Produkte</v>
      </c>
      <c r="K555" s="103" t="str">
        <f t="shared" si="59"/>
        <v>BUs</v>
      </c>
      <c r="L555" s="103" t="str">
        <f t="shared" si="60"/>
        <v>Symptome</v>
      </c>
      <c r="M555" s="114" t="str">
        <f>IFERROR(VLOOKUP(Abfalldokumentation!$O555,Kennzahlen!S:U,3,FALSE)*Abfalldokumentation!$B555,"0")</f>
        <v>0</v>
      </c>
      <c r="N555" s="103" t="str">
        <f>IF(ISBLANK(Q555),VLOOKUP(Abfalldokumentation!$O555,'Linien - BU'!R:S,2,FALSE),Q555)</f>
        <v>BU2</v>
      </c>
      <c r="O555" s="67" t="str">
        <f t="shared" si="61"/>
        <v>Blöcke</v>
      </c>
      <c r="P555" s="67">
        <f t="shared" si="62"/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AA555" s="2"/>
      <c r="AB555" s="2"/>
      <c r="AC555" s="2"/>
    </row>
    <row r="556" spans="1:29" ht="30" customHeight="1" x14ac:dyDescent="0.25">
      <c r="A556" s="104" t="str">
        <f>VLOOKUP(N556,'Linien - BU'!A:B,2,FALSE)</f>
        <v>BU3</v>
      </c>
      <c r="B556" s="115">
        <f t="shared" si="56"/>
        <v>42</v>
      </c>
      <c r="C556" s="96">
        <f>Abfalldokumentation!$U556</f>
        <v>44456</v>
      </c>
      <c r="D556" s="90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105" t="str">
        <f>IFERROR(VLOOKUP(Abfalldokumentation!$O556,Artikel!A:C,3,FALSE),Abfalldokumentation!$O556)</f>
        <v>Div. Zipfel, Endstücke</v>
      </c>
      <c r="F556" s="105" t="str">
        <f>VLOOKUP(T556,'Liste Gründe'!A:D,2,FALSE)</f>
        <v>Linienbezogen</v>
      </c>
      <c r="G556" s="105" t="str">
        <f>IF(ISBLANK(V556),VLOOKUP(Abfalldokumentation!$P556,'Liste Gründe'!A:D,3,FALSE),V556)</f>
        <v>Maschinenabfall</v>
      </c>
      <c r="H556" s="105" t="str">
        <f>IF(ISBLANK(Abfalldokumentation!$W556),"-",Abfalldokumentation!$W556)</f>
        <v>-</v>
      </c>
      <c r="I556" s="115">
        <f t="shared" si="57"/>
        <v>37</v>
      </c>
      <c r="J556" s="105" t="str">
        <f t="shared" si="58"/>
        <v>Produkte</v>
      </c>
      <c r="K556" s="105" t="str">
        <f t="shared" si="59"/>
        <v>BUs</v>
      </c>
      <c r="L556" s="105" t="str">
        <f t="shared" si="60"/>
        <v>Symptome</v>
      </c>
      <c r="M556" s="115" t="str">
        <f>IFERROR(VLOOKUP(Abfalldokumentation!$O556,Kennzahlen!S:U,3,FALSE)*Abfalldokumentation!$B556,"0")</f>
        <v>0</v>
      </c>
      <c r="N556" s="105" t="str">
        <f>IF(ISBLANK(Q556),VLOOKUP(Abfalldokumentation!$O556,'Linien - BU'!R:S,2,FALSE),Q556)</f>
        <v>L9</v>
      </c>
      <c r="O556" s="67" t="str">
        <f t="shared" si="61"/>
        <v>Div. Zipfel, Endstücke</v>
      </c>
      <c r="P556" s="67">
        <f t="shared" si="62"/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AA556" s="2"/>
      <c r="AB556" s="2"/>
      <c r="AC556" s="2"/>
    </row>
    <row r="557" spans="1:29" ht="30" customHeight="1" x14ac:dyDescent="0.25">
      <c r="A557" s="102" t="str">
        <f>VLOOKUP(N557,'Linien - BU'!A:B,2,FALSE)</f>
        <v>BU1</v>
      </c>
      <c r="B557" s="114">
        <f t="shared" si="56"/>
        <v>20</v>
      </c>
      <c r="C557" s="95">
        <f>Abfalldokumentation!$U557</f>
        <v>44456</v>
      </c>
      <c r="D557" s="90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103" t="str">
        <f>IFERROR(VLOOKUP(Abfalldokumentation!$O557,Artikel!A:C,3,FALSE),Abfalldokumentation!$O557)</f>
        <v>Div. Zipfel, Endstücke</v>
      </c>
      <c r="F557" s="103" t="str">
        <f>VLOOKUP(T557,'Liste Gründe'!A:D,2,FALSE)</f>
        <v>Rest</v>
      </c>
      <c r="G557" s="103" t="str">
        <f>IF(ISBLANK(V557),VLOOKUP(Abfalldokumentation!$P557,'Liste Gründe'!A:D,3,FALSE),V557)</f>
        <v>geschälte Rinde</v>
      </c>
      <c r="H557" s="103" t="str">
        <f>IF(ISBLANK(Abfalldokumentation!$W557),"-",Abfalldokumentation!$W557)</f>
        <v>keine Verwendung möglich</v>
      </c>
      <c r="I557" s="114">
        <f t="shared" si="57"/>
        <v>37</v>
      </c>
      <c r="J557" s="103" t="str">
        <f t="shared" si="58"/>
        <v>Produkte</v>
      </c>
      <c r="K557" s="103" t="str">
        <f t="shared" si="59"/>
        <v>BUs</v>
      </c>
      <c r="L557" s="103" t="str">
        <f t="shared" si="60"/>
        <v>Symptome</v>
      </c>
      <c r="M557" s="114" t="str">
        <f>IFERROR(VLOOKUP(Abfalldokumentation!$O557,Kennzahlen!S:U,3,FALSE)*Abfalldokumentation!$B557,"0")</f>
        <v>0</v>
      </c>
      <c r="N557" s="103" t="str">
        <f>IF(ISBLANK(Q557),VLOOKUP(Abfalldokumentation!$O557,'Linien - BU'!R:S,2,FALSE),Q557)</f>
        <v>RWV</v>
      </c>
      <c r="O557" s="67" t="str">
        <f t="shared" si="61"/>
        <v>Div. Zipfel, Endstücke</v>
      </c>
      <c r="P557" s="67">
        <f t="shared" si="62"/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AA557" s="2"/>
      <c r="AB557" s="2"/>
      <c r="AC557" s="2"/>
    </row>
    <row r="558" spans="1:29" ht="30" customHeight="1" x14ac:dyDescent="0.25">
      <c r="A558" s="104" t="str">
        <f>VLOOKUP(N558,'Linien - BU'!A:B,2,FALSE)</f>
        <v>BU2</v>
      </c>
      <c r="B558" s="115">
        <f t="shared" si="56"/>
        <v>33</v>
      </c>
      <c r="C558" s="96">
        <f>Abfalldokumentation!$U558</f>
        <v>44456</v>
      </c>
      <c r="D558" s="90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105" t="str">
        <f>IFERROR(VLOOKUP(Abfalldokumentation!$O558,Artikel!A:C,3,FALSE),Abfalldokumentation!$O558)</f>
        <v>Diverses</v>
      </c>
      <c r="F558" s="105" t="str">
        <f>VLOOKUP(T558,'Liste Gründe'!A:D,2,FALSE)</f>
        <v>Linienbezogen</v>
      </c>
      <c r="G558" s="105" t="str">
        <f>IF(ISBLANK(V558),VLOOKUP(Abfalldokumentation!$P558,'Liste Gründe'!A:D,3,FALSE),V558)</f>
        <v>Maschinenabfall</v>
      </c>
      <c r="H558" s="105" t="str">
        <f>IF(ISBLANK(Abfalldokumentation!$W558),"-",Abfalldokumentation!$W558)</f>
        <v>-</v>
      </c>
      <c r="I558" s="115">
        <f t="shared" si="57"/>
        <v>37</v>
      </c>
      <c r="J558" s="105" t="str">
        <f t="shared" si="58"/>
        <v>Produkte</v>
      </c>
      <c r="K558" s="105" t="str">
        <f t="shared" si="59"/>
        <v>BUs</v>
      </c>
      <c r="L558" s="105" t="str">
        <f t="shared" si="60"/>
        <v>Symptome</v>
      </c>
      <c r="M558" s="115" t="str">
        <f>IFERROR(VLOOKUP(Abfalldokumentation!$O558,Kennzahlen!S:U,3,FALSE)*Abfalldokumentation!$B558,"0")</f>
        <v>0</v>
      </c>
      <c r="N558" s="105" t="str">
        <f>IF(ISBLANK(Q558),VLOOKUP(Abfalldokumentation!$O558,'Linien - BU'!R:S,2,FALSE),Q558)</f>
        <v>L31</v>
      </c>
      <c r="O558" s="67" t="str">
        <f t="shared" si="61"/>
        <v>Diverses</v>
      </c>
      <c r="P558" s="67">
        <f t="shared" si="62"/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AA558" s="2"/>
      <c r="AB558" s="2"/>
      <c r="AC558" s="2"/>
    </row>
    <row r="559" spans="1:29" ht="30" customHeight="1" x14ac:dyDescent="0.25">
      <c r="A559" s="102" t="str">
        <f>VLOOKUP(N559,'Linien - BU'!A:B,2,FALSE)</f>
        <v>BU3</v>
      </c>
      <c r="B559" s="114">
        <f t="shared" si="56"/>
        <v>1.4</v>
      </c>
      <c r="C559" s="95">
        <f>Abfalldokumentation!$U559</f>
        <v>44456</v>
      </c>
      <c r="D559" s="90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103" t="str">
        <f>IFERROR(VLOOKUP(Abfalldokumentation!$O559,Artikel!A:C,3,FALSE),Abfalldokumentation!$O559)</f>
        <v>DIverses</v>
      </c>
      <c r="F559" s="103" t="str">
        <f>VLOOKUP(T559,'Liste Gründe'!A:D,2,FALSE)</f>
        <v>Linienbezogen</v>
      </c>
      <c r="G559" s="103" t="str">
        <f>IF(ISBLANK(V559),VLOOKUP(Abfalldokumentation!$P559,'Liste Gründe'!A:D,3,FALSE),V559)</f>
        <v>Maschinenabfall</v>
      </c>
      <c r="H559" s="103" t="str">
        <f>IF(ISBLANK(Abfalldokumentation!$W559),"-",Abfalldokumentation!$W559)</f>
        <v>-</v>
      </c>
      <c r="I559" s="114">
        <f t="shared" si="57"/>
        <v>37</v>
      </c>
      <c r="J559" s="103" t="str">
        <f t="shared" si="58"/>
        <v>Produkte</v>
      </c>
      <c r="K559" s="103" t="str">
        <f t="shared" si="59"/>
        <v>BUs</v>
      </c>
      <c r="L559" s="103" t="str">
        <f t="shared" si="60"/>
        <v>Symptome</v>
      </c>
      <c r="M559" s="114" t="str">
        <f>IFERROR(VLOOKUP(Abfalldokumentation!$O559,Kennzahlen!S:U,3,FALSE)*Abfalldokumentation!$B559,"0")</f>
        <v>0</v>
      </c>
      <c r="N559" s="103" t="str">
        <f>IF(ISBLANK(Q559),VLOOKUP(Abfalldokumentation!$O559,'Linien - BU'!R:S,2,FALSE),Q559)</f>
        <v>L16</v>
      </c>
      <c r="O559" s="67" t="str">
        <f t="shared" si="61"/>
        <v>DIverses</v>
      </c>
      <c r="P559" s="67">
        <f t="shared" si="62"/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AA559" s="2"/>
      <c r="AB559" s="2"/>
      <c r="AC559" s="2"/>
    </row>
    <row r="560" spans="1:29" ht="30" customHeight="1" x14ac:dyDescent="0.25">
      <c r="A560" s="104" t="str">
        <f>VLOOKUP(N560,'Linien - BU'!A:B,2,FALSE)</f>
        <v>BU3</v>
      </c>
      <c r="B560" s="115">
        <f t="shared" si="56"/>
        <v>151.5</v>
      </c>
      <c r="C560" s="96">
        <f>Abfalldokumentation!$U560</f>
        <v>44456</v>
      </c>
      <c r="D560" s="90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105" t="str">
        <f>IFERROR(VLOOKUP(Abfalldokumentation!$O560,Artikel!A:C,3,FALSE),Abfalldokumentation!$O560)</f>
        <v>Diverses</v>
      </c>
      <c r="F560" s="105" t="str">
        <f>VLOOKUP(T560,'Liste Gründe'!A:D,2,FALSE)</f>
        <v>Linienbezogen</v>
      </c>
      <c r="G560" s="105" t="str">
        <f>IF(ISBLANK(V560),VLOOKUP(Abfalldokumentation!$P560,'Liste Gründe'!A:D,3,FALSE),V560)</f>
        <v>Maschinenabfall</v>
      </c>
      <c r="H560" s="105" t="str">
        <f>IF(ISBLANK(Abfalldokumentation!$W560),"-",Abfalldokumentation!$W560)</f>
        <v>-</v>
      </c>
      <c r="I560" s="115">
        <f t="shared" si="57"/>
        <v>37</v>
      </c>
      <c r="J560" s="105" t="str">
        <f t="shared" si="58"/>
        <v>Produkte</v>
      </c>
      <c r="K560" s="105" t="str">
        <f t="shared" si="59"/>
        <v>BUs</v>
      </c>
      <c r="L560" s="105" t="str">
        <f t="shared" si="60"/>
        <v>Symptome</v>
      </c>
      <c r="M560" s="115" t="str">
        <f>IFERROR(VLOOKUP(Abfalldokumentation!$O560,Kennzahlen!S:U,3,FALSE)*Abfalldokumentation!$B560,"0")</f>
        <v>0</v>
      </c>
      <c r="N560" s="105" t="str">
        <f>IF(ISBLANK(Q560),VLOOKUP(Abfalldokumentation!$O560,'Linien - BU'!R:S,2,FALSE),Q560)</f>
        <v>Spezialitäten</v>
      </c>
      <c r="O560" s="67" t="str">
        <f t="shared" si="61"/>
        <v>Diverses</v>
      </c>
      <c r="P560" s="67">
        <f t="shared" si="62"/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AA560" s="2"/>
      <c r="AB560" s="2"/>
      <c r="AC560" s="2"/>
    </row>
    <row r="561" spans="1:29" ht="30" customHeight="1" x14ac:dyDescent="0.25">
      <c r="A561" s="102" t="str">
        <f>VLOOKUP(N561,'Linien - BU'!A:B,2,FALSE)</f>
        <v>BU4</v>
      </c>
      <c r="B561" s="114">
        <f t="shared" si="56"/>
        <v>1</v>
      </c>
      <c r="C561" s="95">
        <f>Abfalldokumentation!$U561</f>
        <v>44456</v>
      </c>
      <c r="D561" s="90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103" t="str">
        <f>IFERROR(VLOOKUP(Abfalldokumentation!$O561,Artikel!A:C,3,FALSE),Abfalldokumentation!$O561)</f>
        <v>Diverses</v>
      </c>
      <c r="F561" s="103" t="str">
        <f>VLOOKUP(T561,'Liste Gründe'!A:D,2,FALSE)</f>
        <v>Linienbezogen</v>
      </c>
      <c r="G561" s="103" t="str">
        <f>IF(ISBLANK(V561),VLOOKUP(Abfalldokumentation!$P561,'Liste Gründe'!A:D,3,FALSE),V561)</f>
        <v>Maschinenabfall</v>
      </c>
      <c r="H561" s="103" t="str">
        <f>IF(ISBLANK(Abfalldokumentation!$W561),"-",Abfalldokumentation!$W561)</f>
        <v>-</v>
      </c>
      <c r="I561" s="114">
        <f t="shared" si="57"/>
        <v>37</v>
      </c>
      <c r="J561" s="103" t="str">
        <f t="shared" si="58"/>
        <v>Produkte</v>
      </c>
      <c r="K561" s="103" t="str">
        <f t="shared" si="59"/>
        <v>BUs</v>
      </c>
      <c r="L561" s="103" t="str">
        <f t="shared" si="60"/>
        <v>Symptome</v>
      </c>
      <c r="M561" s="114" t="str">
        <f>IFERROR(VLOOKUP(Abfalldokumentation!$O561,Kennzahlen!S:U,3,FALSE)*Abfalldokumentation!$B561,"0")</f>
        <v>0</v>
      </c>
      <c r="N561" s="103" t="str">
        <f>IF(ISBLANK(Q561),VLOOKUP(Abfalldokumentation!$O561,'Linien - BU'!R:S,2,FALSE),Q561)</f>
        <v>BU4</v>
      </c>
      <c r="O561" s="67" t="str">
        <f t="shared" si="61"/>
        <v>Diverses</v>
      </c>
      <c r="P561" s="67">
        <f t="shared" si="62"/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AA561" s="2"/>
      <c r="AB561" s="2"/>
      <c r="AC561" s="2"/>
    </row>
    <row r="562" spans="1:29" ht="30" customHeight="1" x14ac:dyDescent="0.25">
      <c r="A562" s="104" t="str">
        <f>VLOOKUP(N562,'Linien - BU'!A:B,2,FALSE)</f>
        <v>BU2</v>
      </c>
      <c r="B562" s="115">
        <f t="shared" si="56"/>
        <v>77</v>
      </c>
      <c r="C562" s="96">
        <f>Abfalldokumentation!$U562</f>
        <v>44456</v>
      </c>
      <c r="D562" s="90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105" t="str">
        <f>IFERROR(VLOOKUP(Abfalldokumentation!$O562,Artikel!A:C,3,FALSE),Abfalldokumentation!$O562)</f>
        <v>Diverses</v>
      </c>
      <c r="F562" s="105" t="str">
        <f>VLOOKUP(T562,'Liste Gründe'!A:D,2,FALSE)</f>
        <v>Linienbezogen</v>
      </c>
      <c r="G562" s="105" t="str">
        <f>IF(ISBLANK(V562),VLOOKUP(Abfalldokumentation!$P562,'Liste Gründe'!A:D,3,FALSE),V562)</f>
        <v>Maschinenabfall</v>
      </c>
      <c r="H562" s="105" t="str">
        <f>IF(ISBLANK(Abfalldokumentation!$W562),"-",Abfalldokumentation!$W562)</f>
        <v>-</v>
      </c>
      <c r="I562" s="115">
        <f t="shared" si="57"/>
        <v>37</v>
      </c>
      <c r="J562" s="105" t="str">
        <f t="shared" si="58"/>
        <v>Produkte</v>
      </c>
      <c r="K562" s="105" t="str">
        <f t="shared" si="59"/>
        <v>BUs</v>
      </c>
      <c r="L562" s="105" t="str">
        <f t="shared" si="60"/>
        <v>Symptome</v>
      </c>
      <c r="M562" s="115" t="str">
        <f>IFERROR(VLOOKUP(Abfalldokumentation!$O562,Kennzahlen!S:U,3,FALSE)*Abfalldokumentation!$B562,"0")</f>
        <v>0</v>
      </c>
      <c r="N562" s="105" t="str">
        <f>IF(ISBLANK(Q562),VLOOKUP(Abfalldokumentation!$O562,'Linien - BU'!R:S,2,FALSE),Q562)</f>
        <v>BU2</v>
      </c>
      <c r="O562" s="67" t="str">
        <f t="shared" si="61"/>
        <v>Diverses</v>
      </c>
      <c r="P562" s="67">
        <f t="shared" si="62"/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AA562" s="2"/>
      <c r="AB562" s="2"/>
      <c r="AC562" s="2"/>
    </row>
    <row r="563" spans="1:29" ht="30" customHeight="1" x14ac:dyDescent="0.25">
      <c r="A563" s="102" t="str">
        <f>VLOOKUP(N563,'Linien - BU'!A:B,2,FALSE)</f>
        <v>BU1</v>
      </c>
      <c r="B563" s="114">
        <f t="shared" si="56"/>
        <v>200</v>
      </c>
      <c r="C563" s="95">
        <f>Abfalldokumentation!$U563</f>
        <v>44456</v>
      </c>
      <c r="D563" s="90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103" t="str">
        <f>IFERROR(VLOOKUP(Abfalldokumentation!$O563,Artikel!A:C,3,FALSE),Abfalldokumentation!$O563)</f>
        <v>Diverses aus Abfüllung</v>
      </c>
      <c r="F563" s="103" t="str">
        <f>VLOOKUP(T563,'Liste Gründe'!A:D,2,FALSE)</f>
        <v>Linienbezogen</v>
      </c>
      <c r="G563" s="103" t="str">
        <f>IF(ISBLANK(V563),VLOOKUP(Abfalldokumentation!$P563,'Liste Gründe'!A:D,3,FALSE),V563)</f>
        <v>Maschinenabfall</v>
      </c>
      <c r="H563" s="103" t="str">
        <f>IF(ISBLANK(Abfalldokumentation!$W563),"-",Abfalldokumentation!$W563)</f>
        <v>-</v>
      </c>
      <c r="I563" s="114">
        <f t="shared" si="57"/>
        <v>37</v>
      </c>
      <c r="J563" s="103" t="str">
        <f t="shared" si="58"/>
        <v>Produkte</v>
      </c>
      <c r="K563" s="103" t="str">
        <f t="shared" si="59"/>
        <v>BUs</v>
      </c>
      <c r="L563" s="103" t="str">
        <f t="shared" si="60"/>
        <v>Symptome</v>
      </c>
      <c r="M563" s="114" t="str">
        <f>IFERROR(VLOOKUP(Abfalldokumentation!$O563,Kennzahlen!S:U,3,FALSE)*Abfalldokumentation!$B563,"0")</f>
        <v>0</v>
      </c>
      <c r="N563" s="103" t="str">
        <f>IF(ISBLANK(Q563),VLOOKUP(Abfalldokumentation!$O563,'Linien - BU'!R:S,2,FALSE),Q563)</f>
        <v>Abfüllung</v>
      </c>
      <c r="O563" s="67" t="str">
        <f t="shared" si="61"/>
        <v>Diverses aus Abfüllung</v>
      </c>
      <c r="P563" s="67">
        <f t="shared" si="62"/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AA563" s="2"/>
      <c r="AB563" s="2"/>
      <c r="AC563" s="2"/>
    </row>
    <row r="564" spans="1:29" ht="30" customHeight="1" x14ac:dyDescent="0.25">
      <c r="A564" s="104" t="str">
        <f>VLOOKUP(N564,'Linien - BU'!A:B,2,FALSE)</f>
        <v>BU1</v>
      </c>
      <c r="B564" s="115">
        <f t="shared" si="56"/>
        <v>160</v>
      </c>
      <c r="C564" s="96">
        <f>Abfalldokumentation!$U564</f>
        <v>44456</v>
      </c>
      <c r="D564" s="90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105" t="str">
        <f>IFERROR(VLOOKUP(Abfalldokumentation!$O564,Artikel!A:C,3,FALSE),Abfalldokumentation!$O564)</f>
        <v>Diverses aus Abfüllung</v>
      </c>
      <c r="F564" s="105" t="str">
        <f>VLOOKUP(T564,'Liste Gründe'!A:D,2,FALSE)</f>
        <v>Linienbezogen</v>
      </c>
      <c r="G564" s="105" t="str">
        <f>IF(ISBLANK(V564),VLOOKUP(Abfalldokumentation!$P564,'Liste Gründe'!A:D,3,FALSE),V564)</f>
        <v>Reinigung</v>
      </c>
      <c r="H564" s="105" t="str">
        <f>IF(ISBLANK(Abfalldokumentation!$W564),"-",Abfalldokumentation!$W564)</f>
        <v>-</v>
      </c>
      <c r="I564" s="115">
        <f t="shared" si="57"/>
        <v>37</v>
      </c>
      <c r="J564" s="105" t="str">
        <f t="shared" si="58"/>
        <v>Produkte</v>
      </c>
      <c r="K564" s="105" t="str">
        <f t="shared" si="59"/>
        <v>BUs</v>
      </c>
      <c r="L564" s="105" t="str">
        <f t="shared" si="60"/>
        <v>Symptome</v>
      </c>
      <c r="M564" s="115" t="str">
        <f>IFERROR(VLOOKUP(Abfalldokumentation!$O564,Kennzahlen!S:U,3,FALSE)*Abfalldokumentation!$B564,"0")</f>
        <v>0</v>
      </c>
      <c r="N564" s="105" t="str">
        <f>IF(ISBLANK(Q564),VLOOKUP(Abfalldokumentation!$O564,'Linien - BU'!R:S,2,FALSE),Q564)</f>
        <v>Abfüllung</v>
      </c>
      <c r="O564" s="67" t="str">
        <f t="shared" si="61"/>
        <v>Diverses aus Abfüllung</v>
      </c>
      <c r="P564" s="67">
        <f t="shared" si="62"/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AA564" s="2"/>
      <c r="AB564" s="2"/>
      <c r="AC564" s="2"/>
    </row>
    <row r="565" spans="1:29" ht="30" customHeight="1" x14ac:dyDescent="0.25">
      <c r="A565" s="102" t="str">
        <f>VLOOKUP(N565,'Linien - BU'!A:B,2,FALSE)</f>
        <v>Rest</v>
      </c>
      <c r="B565" s="114">
        <f t="shared" si="56"/>
        <v>5.3</v>
      </c>
      <c r="C565" s="95">
        <f>Abfalldokumentation!$U565</f>
        <v>44456</v>
      </c>
      <c r="D565" s="90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103" t="str">
        <f>IFERROR(VLOOKUP(Abfalldokumentation!$O565,Artikel!A:C,3,FALSE),Abfalldokumentation!$O565)</f>
        <v>Diverses QM</v>
      </c>
      <c r="F565" s="103" t="str">
        <f>VLOOKUP(T565,'Liste Gründe'!A:D,2,FALSE)</f>
        <v>Qualitätssicherung</v>
      </c>
      <c r="G565" s="103" t="str">
        <f>IF(ISBLANK(V565),VLOOKUP(Abfalldokumentation!$P565,'Liste Gründe'!A:D,3,FALSE),V565)</f>
        <v>Sensorik</v>
      </c>
      <c r="H565" s="103" t="str">
        <f>IF(ISBLANK(Abfalldokumentation!$W565),"-",Abfalldokumentation!$W565)</f>
        <v>Sensorik</v>
      </c>
      <c r="I565" s="114">
        <f t="shared" si="57"/>
        <v>37</v>
      </c>
      <c r="J565" s="103" t="str">
        <f t="shared" si="58"/>
        <v>Produkte</v>
      </c>
      <c r="K565" s="103" t="str">
        <f t="shared" si="59"/>
        <v>BUs</v>
      </c>
      <c r="L565" s="103" t="str">
        <f t="shared" si="60"/>
        <v>Symptome</v>
      </c>
      <c r="M565" s="114" t="str">
        <f>IFERROR(VLOOKUP(Abfalldokumentation!$O565,Kennzahlen!S:U,3,FALSE)*Abfalldokumentation!$B565,"0")</f>
        <v>0</v>
      </c>
      <c r="N565" s="103" t="str">
        <f>IF(ISBLANK(Q565),VLOOKUP(Abfalldokumentation!$O565,'Linien - BU'!R:S,2,FALSE),Q565)</f>
        <v>QM</v>
      </c>
      <c r="O565" s="67" t="str">
        <f t="shared" si="61"/>
        <v>Diverses QM</v>
      </c>
      <c r="P565" s="67">
        <f t="shared" si="62"/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AA565" s="2"/>
      <c r="AB565" s="2"/>
      <c r="AC565" s="2"/>
    </row>
    <row r="566" spans="1:29" ht="30" customHeight="1" x14ac:dyDescent="0.25">
      <c r="A566" s="104" t="str">
        <f>VLOOKUP(N566,'Linien - BU'!A:B,2,FALSE)</f>
        <v>Rest</v>
      </c>
      <c r="B566" s="115">
        <f t="shared" si="56"/>
        <v>16.2</v>
      </c>
      <c r="C566" s="96">
        <f>Abfalldokumentation!$U566</f>
        <v>44456</v>
      </c>
      <c r="D566" s="90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105" t="str">
        <f>IFERROR(VLOOKUP(Abfalldokumentation!$O566,Artikel!A:C,3,FALSE),Abfalldokumentation!$O566)</f>
        <v>Diverses QM</v>
      </c>
      <c r="F566" s="105" t="str">
        <f>VLOOKUP(T566,'Liste Gründe'!A:D,2,FALSE)</f>
        <v>Qualitätssicherung</v>
      </c>
      <c r="G566" s="105" t="str">
        <f>IF(ISBLANK(V566),VLOOKUP(Abfalldokumentation!$P566,'Liste Gründe'!A:D,3,FALSE),V566)</f>
        <v>Sensorik</v>
      </c>
      <c r="H566" s="105" t="str">
        <f>IF(ISBLANK(Abfalldokumentation!$W566),"-",Abfalldokumentation!$W566)</f>
        <v>Sensorik</v>
      </c>
      <c r="I566" s="115">
        <f t="shared" si="57"/>
        <v>37</v>
      </c>
      <c r="J566" s="105" t="str">
        <f t="shared" si="58"/>
        <v>Produkte</v>
      </c>
      <c r="K566" s="105" t="str">
        <f t="shared" si="59"/>
        <v>BUs</v>
      </c>
      <c r="L566" s="105" t="str">
        <f t="shared" si="60"/>
        <v>Symptome</v>
      </c>
      <c r="M566" s="115" t="str">
        <f>IFERROR(VLOOKUP(Abfalldokumentation!$O566,Kennzahlen!S:U,3,FALSE)*Abfalldokumentation!$B566,"0")</f>
        <v>0</v>
      </c>
      <c r="N566" s="105" t="str">
        <f>IF(ISBLANK(Q566),VLOOKUP(Abfalldokumentation!$O566,'Linien - BU'!R:S,2,FALSE),Q566)</f>
        <v>QM</v>
      </c>
      <c r="O566" s="67" t="str">
        <f t="shared" si="61"/>
        <v>Diverses QM</v>
      </c>
      <c r="P566" s="67">
        <f t="shared" si="62"/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AA566" s="2"/>
      <c r="AB566" s="2"/>
      <c r="AC566" s="2"/>
    </row>
    <row r="567" spans="1:29" ht="30" customHeight="1" x14ac:dyDescent="0.25">
      <c r="A567" s="102" t="str">
        <f>VLOOKUP(N567,'Linien - BU'!A:B,2,FALSE)</f>
        <v>Rest</v>
      </c>
      <c r="B567" s="114">
        <f t="shared" si="56"/>
        <v>3.4</v>
      </c>
      <c r="C567" s="95">
        <f>Abfalldokumentation!$U567</f>
        <v>44456</v>
      </c>
      <c r="D567" s="90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103" t="str">
        <f>IFERROR(VLOOKUP(Abfalldokumentation!$O567,Artikel!A:C,3,FALSE),Abfalldokumentation!$O567)</f>
        <v>Laborproben</v>
      </c>
      <c r="F567" s="103" t="str">
        <f>VLOOKUP(T567,'Liste Gründe'!A:D,2,FALSE)</f>
        <v>Qualitätssicherung</v>
      </c>
      <c r="G567" s="103" t="str">
        <f>IF(ISBLANK(V567),VLOOKUP(Abfalldokumentation!$P567,'Liste Gründe'!A:D,3,FALSE),V567)</f>
        <v>Sensorik</v>
      </c>
      <c r="H567" s="103" t="str">
        <f>IF(ISBLANK(Abfalldokumentation!$W567),"-",Abfalldokumentation!$W567)</f>
        <v>Sensorik</v>
      </c>
      <c r="I567" s="114">
        <f t="shared" si="57"/>
        <v>37</v>
      </c>
      <c r="J567" s="103" t="str">
        <f t="shared" si="58"/>
        <v>Produkte</v>
      </c>
      <c r="K567" s="103" t="str">
        <f t="shared" si="59"/>
        <v>BUs</v>
      </c>
      <c r="L567" s="103" t="str">
        <f t="shared" si="60"/>
        <v>Symptome</v>
      </c>
      <c r="M567" s="114" t="str">
        <f>IFERROR(VLOOKUP(Abfalldokumentation!$O567,Kennzahlen!S:U,3,FALSE)*Abfalldokumentation!$B567,"0")</f>
        <v>0</v>
      </c>
      <c r="N567" s="103" t="str">
        <f>IF(ISBLANK(Q567),VLOOKUP(Abfalldokumentation!$O567,'Linien - BU'!R:S,2,FALSE),Q567)</f>
        <v>Labor</v>
      </c>
      <c r="O567" s="67" t="str">
        <f t="shared" si="61"/>
        <v>Laborproben</v>
      </c>
      <c r="P567" s="67">
        <f t="shared" si="62"/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AA567" s="2"/>
      <c r="AB567" s="2"/>
      <c r="AC567" s="2"/>
    </row>
    <row r="568" spans="1:29" ht="30" customHeight="1" x14ac:dyDescent="0.25">
      <c r="A568" s="104" t="str">
        <f>VLOOKUP(N568,'Linien - BU'!A:B,2,FALSE)</f>
        <v>Rest</v>
      </c>
      <c r="B568" s="115">
        <f t="shared" si="56"/>
        <v>43.7</v>
      </c>
      <c r="C568" s="96">
        <f>Abfalldokumentation!$U568</f>
        <v>44456</v>
      </c>
      <c r="D568" s="90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105" t="str">
        <f>IFERROR(VLOOKUP(Abfalldokumentation!$O568,Artikel!A:C,3,FALSE),Abfalldokumentation!$O568)</f>
        <v>Laborproben</v>
      </c>
      <c r="F568" s="105" t="str">
        <f>VLOOKUP(T568,'Liste Gründe'!A:D,2,FALSE)</f>
        <v>Qualitätssicherung</v>
      </c>
      <c r="G568" s="105" t="str">
        <f>IF(ISBLANK(V568),VLOOKUP(Abfalldokumentation!$P568,'Liste Gründe'!A:D,3,FALSE),V568)</f>
        <v>Einwaage Labor</v>
      </c>
      <c r="H568" s="105" t="str">
        <f>IF(ISBLANK(Abfalldokumentation!$W568),"-",Abfalldokumentation!$W568)</f>
        <v>Einwaage Labor</v>
      </c>
      <c r="I568" s="115">
        <f t="shared" si="57"/>
        <v>37</v>
      </c>
      <c r="J568" s="105" t="str">
        <f t="shared" si="58"/>
        <v>Produkte</v>
      </c>
      <c r="K568" s="105" t="str">
        <f t="shared" si="59"/>
        <v>BUs</v>
      </c>
      <c r="L568" s="105" t="str">
        <f t="shared" si="60"/>
        <v>Symptome</v>
      </c>
      <c r="M568" s="115" t="str">
        <f>IFERROR(VLOOKUP(Abfalldokumentation!$O568,Kennzahlen!S:U,3,FALSE)*Abfalldokumentation!$B568,"0")</f>
        <v>0</v>
      </c>
      <c r="N568" s="105" t="str">
        <f>IF(ISBLANK(Q568),VLOOKUP(Abfalldokumentation!$O568,'Linien - BU'!R:S,2,FALSE),Q568)</f>
        <v>labor</v>
      </c>
      <c r="O568" s="67" t="str">
        <f t="shared" si="61"/>
        <v>Laborproben</v>
      </c>
      <c r="P568" s="67">
        <f t="shared" si="62"/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AA568" s="2"/>
      <c r="AB568" s="2"/>
      <c r="AC568" s="2"/>
    </row>
    <row r="569" spans="1:29" ht="30" customHeight="1" x14ac:dyDescent="0.25">
      <c r="A569" s="102" t="str">
        <f>VLOOKUP(N569,'Linien - BU'!A:B,2,FALSE)</f>
        <v>Rest</v>
      </c>
      <c r="B569" s="114">
        <f t="shared" si="56"/>
        <v>105.5</v>
      </c>
      <c r="C569" s="95">
        <f>Abfalldokumentation!$U569</f>
        <v>44456</v>
      </c>
      <c r="D569" s="90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103" t="str">
        <f>IFERROR(VLOOKUP(Abfalldokumentation!$O569,Artikel!A:C,3,FALSE),Abfalldokumentation!$O569)</f>
        <v>Laborproben</v>
      </c>
      <c r="F569" s="103" t="str">
        <f>VLOOKUP(T569,'Liste Gründe'!A:D,2,FALSE)</f>
        <v>Qualitätssicherung</v>
      </c>
      <c r="G569" s="103" t="str">
        <f>IF(ISBLANK(V569),VLOOKUP(Abfalldokumentation!$P569,'Liste Gründe'!A:D,3,FALSE),V569)</f>
        <v>Laborprobe</v>
      </c>
      <c r="H569" s="103" t="str">
        <f>IF(ISBLANK(Abfalldokumentation!$W569),"-",Abfalldokumentation!$W569)</f>
        <v>Laborprobe</v>
      </c>
      <c r="I569" s="114">
        <f t="shared" si="57"/>
        <v>37</v>
      </c>
      <c r="J569" s="103" t="str">
        <f t="shared" si="58"/>
        <v>Produkte</v>
      </c>
      <c r="K569" s="103" t="str">
        <f t="shared" si="59"/>
        <v>BUs</v>
      </c>
      <c r="L569" s="103" t="str">
        <f t="shared" si="60"/>
        <v>Symptome</v>
      </c>
      <c r="M569" s="114" t="str">
        <f>IFERROR(VLOOKUP(Abfalldokumentation!$O569,Kennzahlen!S:U,3,FALSE)*Abfalldokumentation!$B569,"0")</f>
        <v>0</v>
      </c>
      <c r="N569" s="103" t="str">
        <f>IF(ISBLANK(Q569),VLOOKUP(Abfalldokumentation!$O569,'Linien - BU'!R:S,2,FALSE),Q569)</f>
        <v>Labor</v>
      </c>
      <c r="O569" s="67" t="str">
        <f t="shared" si="61"/>
        <v>Laborproben</v>
      </c>
      <c r="P569" s="67">
        <f t="shared" si="62"/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AA569" s="2"/>
      <c r="AB569" s="2"/>
      <c r="AC569" s="2"/>
    </row>
    <row r="570" spans="1:29" ht="30" customHeight="1" x14ac:dyDescent="0.25">
      <c r="A570" s="104" t="str">
        <f>VLOOKUP(N570,'Linien - BU'!A:B,2,FALSE)</f>
        <v>Rest</v>
      </c>
      <c r="B570" s="115">
        <f t="shared" si="56"/>
        <v>2</v>
      </c>
      <c r="C570" s="96">
        <f>Abfalldokumentation!$U570</f>
        <v>44456</v>
      </c>
      <c r="D570" s="90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105" t="str">
        <f>IFERROR(VLOOKUP(Abfalldokumentation!$O570,Artikel!A:C,3,FALSE),Abfalldokumentation!$O570)</f>
        <v>Laborproben</v>
      </c>
      <c r="F570" s="105" t="str">
        <f>VLOOKUP(T570,'Liste Gründe'!A:D,2,FALSE)</f>
        <v>Qualitätssicherung</v>
      </c>
      <c r="G570" s="105" t="str">
        <f>IF(ISBLANK(V570),VLOOKUP(Abfalldokumentation!$P570,'Liste Gründe'!A:D,3,FALSE),V570)</f>
        <v>Sensorik</v>
      </c>
      <c r="H570" s="105" t="str">
        <f>IF(ISBLANK(Abfalldokumentation!$W570),"-",Abfalldokumentation!$W570)</f>
        <v>Sensorik</v>
      </c>
      <c r="I570" s="115">
        <f t="shared" si="57"/>
        <v>37</v>
      </c>
      <c r="J570" s="105" t="str">
        <f t="shared" si="58"/>
        <v>Produkte</v>
      </c>
      <c r="K570" s="105" t="str">
        <f t="shared" si="59"/>
        <v>BUs</v>
      </c>
      <c r="L570" s="105" t="str">
        <f t="shared" si="60"/>
        <v>Symptome</v>
      </c>
      <c r="M570" s="115" t="str">
        <f>IFERROR(VLOOKUP(Abfalldokumentation!$O570,Kennzahlen!S:U,3,FALSE)*Abfalldokumentation!$B570,"0")</f>
        <v>0</v>
      </c>
      <c r="N570" s="105" t="str">
        <f>IF(ISBLANK(Q570),VLOOKUP(Abfalldokumentation!$O570,'Linien - BU'!R:S,2,FALSE),Q570)</f>
        <v>Labor</v>
      </c>
      <c r="O570" s="67" t="str">
        <f t="shared" si="61"/>
        <v>Laborproben</v>
      </c>
      <c r="P570" s="67">
        <f t="shared" si="62"/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AA570" s="2"/>
      <c r="AB570" s="2"/>
      <c r="AC570" s="2"/>
    </row>
    <row r="571" spans="1:29" ht="30" customHeight="1" x14ac:dyDescent="0.25">
      <c r="A571" s="102" t="str">
        <f>VLOOKUP(N571,'Linien - BU'!A:B,2,FALSE)</f>
        <v>BU3</v>
      </c>
      <c r="B571" s="114">
        <f t="shared" si="56"/>
        <v>35</v>
      </c>
      <c r="C571" s="95">
        <f>Abfalldokumentation!$U571</f>
        <v>44456</v>
      </c>
      <c r="D571" s="90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103" t="str">
        <f>IFERROR(VLOOKUP(Abfalldokumentation!$O571,Artikel!A:C,3,FALSE),Abfalldokumentation!$O571)</f>
        <v>Reste Zipfel</v>
      </c>
      <c r="F571" s="103" t="str">
        <f>VLOOKUP(T571,'Liste Gründe'!A:D,2,FALSE)</f>
        <v>keinen Verwendungszweck</v>
      </c>
      <c r="G571" s="103" t="str">
        <f>IF(ISBLANK(V571),VLOOKUP(Abfalldokumentation!$P571,'Liste Gründe'!A:D,3,FALSE),V571)</f>
        <v>Reste von Würste beim Köpfen</v>
      </c>
      <c r="H571" s="103" t="str">
        <f>IF(ISBLANK(Abfalldokumentation!$W571),"-",Abfalldokumentation!$W571)</f>
        <v>Reste von Würste beim Köpfen</v>
      </c>
      <c r="I571" s="114">
        <f t="shared" si="57"/>
        <v>37</v>
      </c>
      <c r="J571" s="103" t="str">
        <f t="shared" si="58"/>
        <v>Produkte</v>
      </c>
      <c r="K571" s="103" t="str">
        <f t="shared" si="59"/>
        <v>BUs</v>
      </c>
      <c r="L571" s="103" t="str">
        <f t="shared" si="60"/>
        <v>Symptome</v>
      </c>
      <c r="M571" s="114" t="str">
        <f>IFERROR(VLOOKUP(Abfalldokumentation!$O571,Kennzahlen!S:U,3,FALSE)*Abfalldokumentation!$B571,"0")</f>
        <v>0</v>
      </c>
      <c r="N571" s="103" t="str">
        <f>IF(ISBLANK(Q571),VLOOKUP(Abfalldokumentation!$O571,'Linien - BU'!R:S,2,FALSE),Q571)</f>
        <v>WVP</v>
      </c>
      <c r="O571" s="67" t="str">
        <f t="shared" si="61"/>
        <v>Reste Zipfel</v>
      </c>
      <c r="P571" s="67">
        <f t="shared" si="62"/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AA571" s="2"/>
      <c r="AB571" s="2"/>
      <c r="AC571" s="2"/>
    </row>
    <row r="572" spans="1:29" ht="30" customHeight="1" x14ac:dyDescent="0.25">
      <c r="A572" s="104" t="str">
        <f>VLOOKUP(N572,'Linien - BU'!A:B,2,FALSE)</f>
        <v>BU4</v>
      </c>
      <c r="B572" s="115">
        <f t="shared" si="56"/>
        <v>20</v>
      </c>
      <c r="C572" s="96">
        <f>Abfalldokumentation!$U572</f>
        <v>44459</v>
      </c>
      <c r="D572" s="90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105" t="str">
        <f>IFERROR(VLOOKUP(Abfalldokumentation!$O572,Artikel!A:C,3,FALSE),Abfalldokumentation!$O572)</f>
        <v>ABS PECO</v>
      </c>
      <c r="F572" s="105" t="str">
        <f>VLOOKUP(T572,'Liste Gründe'!A:D,2,FALSE)</f>
        <v>keinen Verwendungszweck</v>
      </c>
      <c r="G572" s="105" t="str">
        <f>IF(ISBLANK(V572),VLOOKUP(Abfalldokumentation!$P572,'Liste Gründe'!A:D,3,FALSE),V572)</f>
        <v>keinen Verwendungszweck</v>
      </c>
      <c r="H572" s="105" t="str">
        <f>IF(ISBLANK(Abfalldokumentation!$W572),"-",Abfalldokumentation!$W572)</f>
        <v>&lt;300kg/Monat</v>
      </c>
      <c r="I572" s="115">
        <f t="shared" si="57"/>
        <v>38</v>
      </c>
      <c r="J572" s="105" t="str">
        <f t="shared" si="58"/>
        <v>Produkte</v>
      </c>
      <c r="K572" s="105" t="str">
        <f t="shared" si="59"/>
        <v>BUs</v>
      </c>
      <c r="L572" s="105" t="str">
        <f t="shared" si="60"/>
        <v>Symptome</v>
      </c>
      <c r="M572" s="115">
        <f>IFERROR(VLOOKUP(Abfalldokumentation!$O572,Kennzahlen!S:U,3,FALSE)*Abfalldokumentation!$B572,"0")</f>
        <v>29.411764705882355</v>
      </c>
      <c r="N572" s="105" t="str">
        <f>IF(ISBLANK(Q572),VLOOKUP(Abfalldokumentation!$O572,'Linien - BU'!R:S,2,FALSE),Q572)</f>
        <v>L23</v>
      </c>
      <c r="O572" s="67">
        <f t="shared" si="61"/>
        <v>29500891</v>
      </c>
      <c r="P572" s="67">
        <f t="shared" si="62"/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AA572" s="2"/>
      <c r="AB572" s="2"/>
      <c r="AC572" s="2"/>
    </row>
    <row r="573" spans="1:29" ht="30" customHeight="1" x14ac:dyDescent="0.25">
      <c r="A573" s="102" t="str">
        <f>VLOOKUP(N573,'Linien - BU'!A:B,2,FALSE)</f>
        <v>BU1</v>
      </c>
      <c r="B573" s="114">
        <f t="shared" si="56"/>
        <v>60</v>
      </c>
      <c r="C573" s="95">
        <f>Abfalldokumentation!$U573</f>
        <v>44459</v>
      </c>
      <c r="D573" s="90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103" t="str">
        <f>IFERROR(VLOOKUP(Abfalldokumentation!$O573,Artikel!A:C,3,FALSE),Abfalldokumentation!$O573)</f>
        <v>VOS-ABS ENTSORGUNG</v>
      </c>
      <c r="F573" s="103" t="str">
        <f>VLOOKUP(T573,'Liste Gründe'!A:D,2,FALSE)</f>
        <v>Rest</v>
      </c>
      <c r="G573" s="103" t="str">
        <f>IF(ISBLANK(V573),VLOOKUP(Abfalldokumentation!$P573,'Liste Gründe'!A:D,3,FALSE),V573)</f>
        <v>geschälte Rinde</v>
      </c>
      <c r="H573" s="103" t="str">
        <f>IF(ISBLANK(Abfalldokumentation!$W573),"-",Abfalldokumentation!$W573)</f>
        <v>keine Verwendung möglich</v>
      </c>
      <c r="I573" s="114">
        <f t="shared" si="57"/>
        <v>38</v>
      </c>
      <c r="J573" s="103" t="str">
        <f t="shared" si="58"/>
        <v>Produkte</v>
      </c>
      <c r="K573" s="103" t="str">
        <f t="shared" si="59"/>
        <v>BUs</v>
      </c>
      <c r="L573" s="103" t="str">
        <f t="shared" si="60"/>
        <v>Symptome</v>
      </c>
      <c r="M573" s="114">
        <f>IFERROR(VLOOKUP(Abfalldokumentation!$O573,Kennzahlen!S:U,3,FALSE)*Abfalldokumentation!$B573,"0")</f>
        <v>0.6</v>
      </c>
      <c r="N573" s="103" t="str">
        <f>IF(ISBLANK(Q573),VLOOKUP(Abfalldokumentation!$O573,'Linien - BU'!R:S,2,FALSE),Q573)</f>
        <v>RWV</v>
      </c>
      <c r="O573" s="67">
        <f t="shared" si="61"/>
        <v>29500917</v>
      </c>
      <c r="P573" s="67">
        <f t="shared" si="62"/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AA573" s="2"/>
      <c r="AB573" s="2"/>
      <c r="AC573" s="2"/>
    </row>
    <row r="574" spans="1:29" ht="30" customHeight="1" x14ac:dyDescent="0.25">
      <c r="A574" s="104" t="str">
        <f>VLOOKUP(N574,'Linien - BU'!A:B,2,FALSE)</f>
        <v>BU1</v>
      </c>
      <c r="B574" s="115">
        <f t="shared" si="56"/>
        <v>121</v>
      </c>
      <c r="C574" s="96">
        <f>Abfalldokumentation!$U574</f>
        <v>44459</v>
      </c>
      <c r="D574" s="90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105" t="str">
        <f>IFERROR(VLOOKUP(Abfalldokumentation!$O574,Artikel!A:C,3,FALSE),Abfalldokumentation!$O574)</f>
        <v>VOS URW-SCHI</v>
      </c>
      <c r="F574" s="105" t="str">
        <f>VLOOKUP(T574,'Liste Gründe'!A:D,2,FALSE)</f>
        <v>Schimmel</v>
      </c>
      <c r="G574" s="105" t="str">
        <f>IF(ISBLANK(V574),VLOOKUP(Abfalldokumentation!$P574,'Liste Gründe'!A:D,3,FALSE),V574)</f>
        <v>keine Verarbeitung</v>
      </c>
      <c r="H574" s="105" t="str">
        <f>IF(ISBLANK(Abfalldokumentation!$W574),"-",Abfalldokumentation!$W574)</f>
        <v>Aufgrund Konsistenz nicht genommen. Zu wenig VOS verarbeitet. Vom Warmen ins Kalte -&gt; Schimmel</v>
      </c>
      <c r="I574" s="115">
        <f t="shared" si="57"/>
        <v>38</v>
      </c>
      <c r="J574" s="105" t="str">
        <f t="shared" si="58"/>
        <v>Produkte</v>
      </c>
      <c r="K574" s="105" t="str">
        <f t="shared" si="59"/>
        <v>BUs</v>
      </c>
      <c r="L574" s="105" t="str">
        <f t="shared" si="60"/>
        <v>Symptome</v>
      </c>
      <c r="M574" s="115" t="str">
        <f>IFERROR(VLOOKUP(Abfalldokumentation!$O574,Kennzahlen!S:U,3,FALSE)*Abfalldokumentation!$B574,"0")</f>
        <v>0</v>
      </c>
      <c r="N574" s="105" t="str">
        <f>IF(ISBLANK(Q574),VLOOKUP(Abfalldokumentation!$O574,'Linien - BU'!R:S,2,FALSE),Q574)</f>
        <v>Schmelze</v>
      </c>
      <c r="O574" s="67">
        <f t="shared" si="61"/>
        <v>29500930</v>
      </c>
      <c r="P574" s="67">
        <f t="shared" si="62"/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AA574" s="2"/>
      <c r="AB574" s="2"/>
      <c r="AC574" s="2"/>
    </row>
    <row r="575" spans="1:29" ht="30" customHeight="1" x14ac:dyDescent="0.25">
      <c r="A575" s="102" t="str">
        <f>VLOOKUP(N575,'Linien - BU'!A:B,2,FALSE)</f>
        <v>BU3</v>
      </c>
      <c r="B575" s="114">
        <f t="shared" si="56"/>
        <v>150</v>
      </c>
      <c r="C575" s="95">
        <f>Abfalldokumentation!$U575</f>
        <v>44459</v>
      </c>
      <c r="D575" s="90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103" t="str">
        <f>IFERROR(VLOOKUP(Abfalldokumentation!$O575,Artikel!A:C,3,FALSE),Abfalldokumentation!$O575)</f>
        <v>ABS CHED-PF-KRÄUK gemis</v>
      </c>
      <c r="F575" s="103" t="str">
        <f>VLOOKUP(T575,'Liste Gründe'!A:D,2,FALSE)</f>
        <v>Linienbezogen</v>
      </c>
      <c r="G575" s="103" t="str">
        <f>IF(ISBLANK(V575),VLOOKUP(Abfalldokumentation!$P575,'Liste Gründe'!A:D,3,FALSE),V575)</f>
        <v>gemischtes Produkt</v>
      </c>
      <c r="H575" s="103" t="str">
        <f>IF(ISBLANK(Abfalldokumentation!$W575),"-",Abfalldokumentation!$W575)</f>
        <v>-</v>
      </c>
      <c r="I575" s="114">
        <f t="shared" si="57"/>
        <v>38</v>
      </c>
      <c r="J575" s="103" t="str">
        <f t="shared" si="58"/>
        <v>Produkte</v>
      </c>
      <c r="K575" s="103" t="str">
        <f t="shared" si="59"/>
        <v>BUs</v>
      </c>
      <c r="L575" s="103" t="str">
        <f t="shared" si="60"/>
        <v>Symptome</v>
      </c>
      <c r="M575" s="114">
        <f>IFERROR(VLOOKUP(Abfalldokumentation!$O575,Kennzahlen!S:U,3,FALSE)*Abfalldokumentation!$B575,"0")</f>
        <v>150</v>
      </c>
      <c r="N575" s="103" t="str">
        <f>IF(ISBLANK(Q575),VLOOKUP(Abfalldokumentation!$O575,'Linien - BU'!R:S,2,FALSE),Q575)</f>
        <v>L33</v>
      </c>
      <c r="O575" s="67">
        <f t="shared" si="61"/>
        <v>29501003</v>
      </c>
      <c r="P575" s="67">
        <f t="shared" si="62"/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AA575" s="2"/>
      <c r="AB575" s="2"/>
      <c r="AC575" s="2"/>
    </row>
    <row r="576" spans="1:29" ht="30" customHeight="1" x14ac:dyDescent="0.25">
      <c r="A576" s="104" t="str">
        <f>VLOOKUP(N576,'Linien - BU'!A:B,2,FALSE)</f>
        <v>BU4</v>
      </c>
      <c r="B576" s="115">
        <f t="shared" si="56"/>
        <v>25</v>
      </c>
      <c r="C576" s="96">
        <f>Abfalldokumentation!$U576</f>
        <v>44459</v>
      </c>
      <c r="D576" s="90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105" t="str">
        <f>IFERROR(VLOOKUP(Abfalldokumentation!$O576,Artikel!A:C,3,FALSE),Abfalldokumentation!$O576)</f>
        <v>ABS BRUSCHETTA</v>
      </c>
      <c r="F576" s="105" t="str">
        <f>VLOOKUP(T576,'Liste Gründe'!A:D,2,FALSE)</f>
        <v>keinen Verwendungszweck</v>
      </c>
      <c r="G576" s="105" t="str">
        <f>IF(ISBLANK(V576),VLOOKUP(Abfalldokumentation!$P576,'Liste Gründe'!A:D,3,FALSE),V576)</f>
        <v>keinen Verwendungszweck</v>
      </c>
      <c r="H576" s="105" t="str">
        <f>IF(ISBLANK(Abfalldokumentation!$W576),"-",Abfalldokumentation!$W576)</f>
        <v>&lt;300kg/Monat</v>
      </c>
      <c r="I576" s="115">
        <f t="shared" si="57"/>
        <v>38</v>
      </c>
      <c r="J576" s="105" t="str">
        <f t="shared" si="58"/>
        <v>Produkte</v>
      </c>
      <c r="K576" s="105" t="str">
        <f t="shared" si="59"/>
        <v>BUs</v>
      </c>
      <c r="L576" s="105" t="str">
        <f t="shared" si="60"/>
        <v>Symptome</v>
      </c>
      <c r="M576" s="115">
        <f>IFERROR(VLOOKUP(Abfalldokumentation!$O576,Kennzahlen!S:U,3,FALSE)*Abfalldokumentation!$B576,"0")</f>
        <v>37.5</v>
      </c>
      <c r="N576" s="105" t="str">
        <f>IF(ISBLANK(Q576),VLOOKUP(Abfalldokumentation!$O576,'Linien - BU'!R:S,2,FALSE),Q576)</f>
        <v>L21</v>
      </c>
      <c r="O576" s="67">
        <f t="shared" si="61"/>
        <v>29501029</v>
      </c>
      <c r="P576" s="67">
        <f t="shared" si="62"/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AA576" s="2"/>
      <c r="AB576" s="2"/>
      <c r="AC576" s="2"/>
    </row>
    <row r="577" spans="1:29" ht="30" customHeight="1" x14ac:dyDescent="0.25">
      <c r="A577" s="102" t="str">
        <f>VLOOKUP(N577,'Linien - BU'!A:B,2,FALSE)</f>
        <v>BU3</v>
      </c>
      <c r="B577" s="114">
        <f t="shared" si="56"/>
        <v>30</v>
      </c>
      <c r="C577" s="95">
        <f>Abfalldokumentation!$U577</f>
        <v>44459</v>
      </c>
      <c r="D577" s="90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103" t="str">
        <f>IFERROR(VLOOKUP(Abfalldokumentation!$O577,Artikel!A:C,3,FALSE),Abfalldokumentation!$O577)</f>
        <v>ABS CHED-ROT MIT ß-CARO</v>
      </c>
      <c r="F577" s="103" t="str">
        <f>VLOOKUP(T577,'Liste Gründe'!A:D,2,FALSE)</f>
        <v>Rest</v>
      </c>
      <c r="G577" s="103" t="str">
        <f>IF(ISBLANK(V577),VLOOKUP(Abfalldokumentation!$P577,'Liste Gründe'!A:D,3,FALSE),V577)</f>
        <v>Fremdkörper</v>
      </c>
      <c r="H577" s="103" t="str">
        <f>IF(ISBLANK(Abfalldokumentation!$W577),"-",Abfalldokumentation!$W577)</f>
        <v>Schmutz</v>
      </c>
      <c r="I577" s="114">
        <f t="shared" si="57"/>
        <v>38</v>
      </c>
      <c r="J577" s="103" t="str">
        <f t="shared" si="58"/>
        <v>Produkte</v>
      </c>
      <c r="K577" s="103" t="str">
        <f t="shared" si="59"/>
        <v>BUs</v>
      </c>
      <c r="L577" s="103" t="str">
        <f t="shared" si="60"/>
        <v>Symptome</v>
      </c>
      <c r="M577" s="114">
        <f>IFERROR(VLOOKUP(Abfalldokumentation!$O577,Kennzahlen!S:U,3,FALSE)*Abfalldokumentation!$B577,"0")</f>
        <v>30</v>
      </c>
      <c r="N577" s="103" t="str">
        <f>IF(ISBLANK(Q577),VLOOKUP(Abfalldokumentation!$O577,'Linien - BU'!R:S,2,FALSE),Q577)</f>
        <v>L33</v>
      </c>
      <c r="O577" s="67">
        <f t="shared" si="61"/>
        <v>29501032</v>
      </c>
      <c r="P577" s="67">
        <f t="shared" si="62"/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AA577" s="2"/>
      <c r="AB577" s="2"/>
      <c r="AC577" s="2"/>
    </row>
    <row r="578" spans="1:29" ht="30" customHeight="1" x14ac:dyDescent="0.25">
      <c r="A578" s="104" t="str">
        <f>VLOOKUP(N578,'Linien - BU'!A:B,2,FALSE)</f>
        <v>BU4</v>
      </c>
      <c r="B578" s="115">
        <f t="shared" ref="B578:B641" si="63">S578</f>
        <v>50</v>
      </c>
      <c r="C578" s="96">
        <f>Abfalldokumentation!$U578</f>
        <v>44459</v>
      </c>
      <c r="D578" s="90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105" t="str">
        <f>IFERROR(VLOOKUP(Abfalldokumentation!$O578,Artikel!A:C,3,FALSE),Abfalldokumentation!$O578)</f>
        <v>ABS OLD-AMSTERDAM</v>
      </c>
      <c r="F578" s="105" t="str">
        <f>VLOOKUP(T578,'Liste Gründe'!A:D,2,FALSE)</f>
        <v>keinen Verwendungszweck</v>
      </c>
      <c r="G578" s="105" t="str">
        <f>IF(ISBLANK(V578),VLOOKUP(Abfalldokumentation!$P578,'Liste Gründe'!A:D,3,FALSE),V578)</f>
        <v>keinen Verwendungszweck</v>
      </c>
      <c r="H578" s="105" t="str">
        <f>IF(ISBLANK(Abfalldokumentation!$W578),"-",Abfalldokumentation!$W578)</f>
        <v>&lt;1000kg/Monat</v>
      </c>
      <c r="I578" s="115">
        <f t="shared" ref="I578:I641" si="64">_xlfn.ISOWEEKNUM(C578)</f>
        <v>38</v>
      </c>
      <c r="J578" s="105" t="str">
        <f t="shared" ref="J578:J641" si="65">"Produkte"</f>
        <v>Produkte</v>
      </c>
      <c r="K578" s="105" t="str">
        <f t="shared" ref="K578:K641" si="66">"BUs"</f>
        <v>BUs</v>
      </c>
      <c r="L578" s="105" t="str">
        <f t="shared" ref="L578:L641" si="67">"Symptome"</f>
        <v>Symptome</v>
      </c>
      <c r="M578" s="115">
        <f>IFERROR(VLOOKUP(Abfalldokumentation!$O578,Kennzahlen!S:U,3,FALSE)*Abfalldokumentation!$B578,"0")</f>
        <v>5.0000000000000001E-3</v>
      </c>
      <c r="N578" s="105" t="str">
        <f>IF(ISBLANK(Q578),VLOOKUP(Abfalldokumentation!$O578,'Linien - BU'!R:S,2,FALSE),Q578)</f>
        <v>L22</v>
      </c>
      <c r="O578" s="67">
        <f t="shared" ref="O578:O641" si="68">R578</f>
        <v>29501039</v>
      </c>
      <c r="P578" s="67">
        <f t="shared" ref="P578:P641" si="69"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AA578" s="2"/>
      <c r="AB578" s="2"/>
      <c r="AC578" s="2"/>
    </row>
    <row r="579" spans="1:29" ht="30" customHeight="1" x14ac:dyDescent="0.25">
      <c r="A579" s="102" t="str">
        <f>VLOOKUP(N579,'Linien - BU'!A:B,2,FALSE)</f>
        <v>Verkauf</v>
      </c>
      <c r="B579" s="114">
        <f t="shared" si="63"/>
        <v>362.5</v>
      </c>
      <c r="C579" s="95">
        <f>Abfalldokumentation!$U579</f>
        <v>44459</v>
      </c>
      <c r="D579" s="90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103" t="str">
        <f>IFERROR(VLOOKUP(Abfalldokumentation!$O579,Artikel!A:C,3,FALSE),Abfalldokumentation!$O579)</f>
        <v>VOS GRW-NATUR ZIPFEL 35</v>
      </c>
      <c r="F579" s="103" t="str">
        <f>VLOOKUP(T579,'Liste Gründe'!A:D,2,FALSE)</f>
        <v>Schimmel</v>
      </c>
      <c r="G579" s="103" t="str">
        <f>IF(ISBLANK(V579),VLOOKUP(Abfalldokumentation!$P579,'Liste Gründe'!A:D,3,FALSE),V579)</f>
        <v>keinen Abnehmer/kein Schälpersonal</v>
      </c>
      <c r="H579" s="103" t="str">
        <f>IF(ISBLANK(Abfalldokumentation!$W579),"-",Abfalldokumentation!$W579)</f>
        <v>keinen Abnehmer/Schälen</v>
      </c>
      <c r="I579" s="114">
        <f t="shared" si="64"/>
        <v>38</v>
      </c>
      <c r="J579" s="103" t="str">
        <f t="shared" si="65"/>
        <v>Produkte</v>
      </c>
      <c r="K579" s="103" t="str">
        <f t="shared" si="66"/>
        <v>BUs</v>
      </c>
      <c r="L579" s="103" t="str">
        <f t="shared" si="67"/>
        <v>Symptome</v>
      </c>
      <c r="M579" s="114">
        <f>IFERROR(VLOOKUP(Abfalldokumentation!$O579,Kennzahlen!S:U,3,FALSE)*Abfalldokumentation!$B579,"0")</f>
        <v>181.25</v>
      </c>
      <c r="N579" s="103" t="str">
        <f>IF(ISBLANK(Q579),VLOOKUP(Abfalldokumentation!$O579,'Linien - BU'!R:S,2,FALSE),Q579)</f>
        <v>Verkauf</v>
      </c>
      <c r="O579" s="67">
        <f t="shared" si="68"/>
        <v>29501063</v>
      </c>
      <c r="P579" s="6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AA579" s="2"/>
      <c r="AB579" s="2"/>
      <c r="AC579" s="2"/>
    </row>
    <row r="580" spans="1:29" ht="30" customHeight="1" x14ac:dyDescent="0.25">
      <c r="A580" s="104" t="str">
        <f>VLOOKUP(N580,'Linien - BU'!A:B,2,FALSE)</f>
        <v>Verkauf</v>
      </c>
      <c r="B580" s="115">
        <f t="shared" si="63"/>
        <v>409</v>
      </c>
      <c r="C580" s="96">
        <f>Abfalldokumentation!$U580</f>
        <v>44459</v>
      </c>
      <c r="D580" s="90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105" t="str">
        <f>IFERROR(VLOOKUP(Abfalldokumentation!$O580,Artikel!A:C,3,FALSE),Abfalldokumentation!$O580)</f>
        <v>VOS GRW-CHILI-NAT ZIPFE</v>
      </c>
      <c r="F580" s="105" t="str">
        <f>VLOOKUP(T580,'Liste Gründe'!A:D,2,FALSE)</f>
        <v>Schimmel</v>
      </c>
      <c r="G580" s="105" t="str">
        <f>IF(ISBLANK(V580),VLOOKUP(Abfalldokumentation!$P580,'Liste Gründe'!A:D,3,FALSE),V580)</f>
        <v>keinen Abnehmer/kein Schälpersonal</v>
      </c>
      <c r="H580" s="105" t="str">
        <f>IF(ISBLANK(Abfalldokumentation!$W580),"-",Abfalldokumentation!$W580)</f>
        <v>keinen Abnehmer/Schälen</v>
      </c>
      <c r="I580" s="115">
        <f t="shared" si="64"/>
        <v>38</v>
      </c>
      <c r="J580" s="105" t="str">
        <f t="shared" si="65"/>
        <v>Produkte</v>
      </c>
      <c r="K580" s="105" t="str">
        <f t="shared" si="66"/>
        <v>BUs</v>
      </c>
      <c r="L580" s="105" t="str">
        <f t="shared" si="67"/>
        <v>Symptome</v>
      </c>
      <c r="M580" s="115">
        <f>IFERROR(VLOOKUP(Abfalldokumentation!$O580,Kennzahlen!S:U,3,FALSE)*Abfalldokumentation!$B580,"0")</f>
        <v>204.5</v>
      </c>
      <c r="N580" s="105" t="str">
        <f>IF(ISBLANK(Q580),VLOOKUP(Abfalldokumentation!$O580,'Linien - BU'!R:S,2,FALSE),Q580)</f>
        <v>Verkauf</v>
      </c>
      <c r="O580" s="67">
        <f t="shared" si="68"/>
        <v>29501078</v>
      </c>
      <c r="P580" s="6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AA580" s="2"/>
      <c r="AB580" s="2"/>
      <c r="AC580" s="2"/>
    </row>
    <row r="581" spans="1:29" ht="30" customHeight="1" x14ac:dyDescent="0.25">
      <c r="A581" s="102" t="str">
        <f>VLOOKUP(N581,'Linien - BU'!A:B,2,FALSE)</f>
        <v>BU1</v>
      </c>
      <c r="B581" s="114">
        <f t="shared" si="63"/>
        <v>45</v>
      </c>
      <c r="C581" s="95">
        <f>Abfalldokumentation!$U581</f>
        <v>44459</v>
      </c>
      <c r="D581" s="90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103" t="str">
        <f>IFERROR(VLOOKUP(Abfalldokumentation!$O581,Artikel!A:C,3,FALSE),Abfalldokumentation!$O581)</f>
        <v>RW JALA-NAT 9,3KG JER D</v>
      </c>
      <c r="F581" s="103" t="str">
        <f>VLOOKUP(T581,'Liste Gründe'!A:D,2,FALSE)</f>
        <v>Rest</v>
      </c>
      <c r="G581" s="103" t="str">
        <f>IF(ISBLANK(V581),VLOOKUP(Abfalldokumentation!$P581,'Liste Gründe'!A:D,3,FALSE),V581)</f>
        <v>Fremdkörper</v>
      </c>
      <c r="H581" s="103" t="str">
        <f>IF(ISBLANK(Abfalldokumentation!$W581),"-",Abfalldokumentation!$W581)</f>
        <v>Metall</v>
      </c>
      <c r="I581" s="114">
        <f t="shared" si="64"/>
        <v>38</v>
      </c>
      <c r="J581" s="103" t="str">
        <f t="shared" si="65"/>
        <v>Produkte</v>
      </c>
      <c r="K581" s="103" t="str">
        <f t="shared" si="66"/>
        <v>BUs</v>
      </c>
      <c r="L581" s="103" t="str">
        <f t="shared" si="67"/>
        <v>Symptome</v>
      </c>
      <c r="M581" s="114" t="str">
        <f>IFERROR(VLOOKUP(Abfalldokumentation!$O581,Kennzahlen!S:U,3,FALSE)*Abfalldokumentation!$B581,"0")</f>
        <v>0</v>
      </c>
      <c r="N581" s="103" t="str">
        <f>IF(ISBLANK(Q581),VLOOKUP(Abfalldokumentation!$O581,'Linien - BU'!R:S,2,FALSE),Q581)</f>
        <v>Abfüllung</v>
      </c>
      <c r="O581" s="67">
        <f t="shared" si="68"/>
        <v>32000066</v>
      </c>
      <c r="P581" s="67">
        <f t="shared" si="69"/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AA581" s="2"/>
      <c r="AB581" s="2"/>
      <c r="AC581" s="2"/>
    </row>
    <row r="582" spans="1:29" ht="30" customHeight="1" x14ac:dyDescent="0.25">
      <c r="A582" s="104" t="str">
        <f>VLOOKUP(N582,'Linien - BU'!A:B,2,FALSE)</f>
        <v>Verkauf</v>
      </c>
      <c r="B582" s="115">
        <f t="shared" si="63"/>
        <v>470</v>
      </c>
      <c r="C582" s="96">
        <f>Abfalldokumentation!$U582</f>
        <v>44459</v>
      </c>
      <c r="D582" s="90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105" t="str">
        <f>IFERROR(VLOOKUP(Abfalldokumentation!$O582,Artikel!A:C,3,FALSE),Abfalldokumentation!$O582)</f>
        <v>Div. Zipfel, Endstücke</v>
      </c>
      <c r="F582" s="105" t="str">
        <f>VLOOKUP(T582,'Liste Gründe'!A:D,2,FALSE)</f>
        <v>Schimmel</v>
      </c>
      <c r="G582" s="105" t="str">
        <f>IF(ISBLANK(V582),VLOOKUP(Abfalldokumentation!$P582,'Liste Gründe'!A:D,3,FALSE),V582)</f>
        <v>keinen Abnehmer/kein Schälpersonal</v>
      </c>
      <c r="H582" s="105" t="str">
        <f>IF(ISBLANK(Abfalldokumentation!$W582),"-",Abfalldokumentation!$W582)</f>
        <v>keinen Abnehmer/Schälen</v>
      </c>
      <c r="I582" s="115">
        <f t="shared" si="64"/>
        <v>38</v>
      </c>
      <c r="J582" s="105" t="str">
        <f t="shared" si="65"/>
        <v>Produkte</v>
      </c>
      <c r="K582" s="105" t="str">
        <f t="shared" si="66"/>
        <v>BUs</v>
      </c>
      <c r="L582" s="105" t="str">
        <f t="shared" si="67"/>
        <v>Symptome</v>
      </c>
      <c r="M582" s="115" t="str">
        <f>IFERROR(VLOOKUP(Abfalldokumentation!$O582,Kennzahlen!S:U,3,FALSE)*Abfalldokumentation!$B582,"0")</f>
        <v>0</v>
      </c>
      <c r="N582" s="105" t="str">
        <f>IF(ISBLANK(Q582),VLOOKUP(Abfalldokumentation!$O582,'Linien - BU'!R:S,2,FALSE),Q582)</f>
        <v>Verkauf</v>
      </c>
      <c r="O582" s="67" t="str">
        <f t="shared" si="68"/>
        <v>Div. Zipfel, Endstücke</v>
      </c>
      <c r="P582" s="67">
        <f t="shared" si="69"/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AA582" s="2"/>
      <c r="AB582" s="2"/>
      <c r="AC582" s="2"/>
    </row>
    <row r="583" spans="1:29" ht="30" customHeight="1" x14ac:dyDescent="0.25">
      <c r="A583" s="102" t="str">
        <f>VLOOKUP(N583,'Linien - BU'!A:B,2,FALSE)</f>
        <v>BU4</v>
      </c>
      <c r="B583" s="114">
        <f t="shared" si="63"/>
        <v>70</v>
      </c>
      <c r="C583" s="95">
        <f>Abfalldokumentation!$U583</f>
        <v>44459</v>
      </c>
      <c r="D583" s="90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103" t="str">
        <f>IFERROR(VLOOKUP(Abfalldokumentation!$O583,Artikel!A:C,3,FALSE),Abfalldokumentation!$O583)</f>
        <v>Diverses</v>
      </c>
      <c r="F583" s="103" t="str">
        <f>VLOOKUP(T583,'Liste Gründe'!A:D,2,FALSE)</f>
        <v>Linienbezogen</v>
      </c>
      <c r="G583" s="103" t="str">
        <f>IF(ISBLANK(V583),VLOOKUP(Abfalldokumentation!$P583,'Liste Gründe'!A:D,3,FALSE),V583)</f>
        <v>Maschinenabfall</v>
      </c>
      <c r="H583" s="103" t="str">
        <f>IF(ISBLANK(Abfalldokumentation!$W583),"-",Abfalldokumentation!$W583)</f>
        <v>-</v>
      </c>
      <c r="I583" s="114">
        <f t="shared" si="64"/>
        <v>38</v>
      </c>
      <c r="J583" s="103" t="str">
        <f t="shared" si="65"/>
        <v>Produkte</v>
      </c>
      <c r="K583" s="103" t="str">
        <f t="shared" si="66"/>
        <v>BUs</v>
      </c>
      <c r="L583" s="103" t="str">
        <f t="shared" si="67"/>
        <v>Symptome</v>
      </c>
      <c r="M583" s="114" t="str">
        <f>IFERROR(VLOOKUP(Abfalldokumentation!$O583,Kennzahlen!S:U,3,FALSE)*Abfalldokumentation!$B583,"0")</f>
        <v>0</v>
      </c>
      <c r="N583" s="103" t="str">
        <f>IF(ISBLANK(Q583),VLOOKUP(Abfalldokumentation!$O583,'Linien - BU'!R:S,2,FALSE),Q583)</f>
        <v>L21</v>
      </c>
      <c r="O583" s="67" t="str">
        <f t="shared" si="68"/>
        <v>Diverses</v>
      </c>
      <c r="P583" s="67">
        <f t="shared" si="69"/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AA583" s="2"/>
      <c r="AB583" s="2"/>
      <c r="AC583" s="2"/>
    </row>
    <row r="584" spans="1:29" ht="30" customHeight="1" x14ac:dyDescent="0.25">
      <c r="A584" s="104" t="str">
        <f>VLOOKUP(N584,'Linien - BU'!A:B,2,FALSE)</f>
        <v>BU4</v>
      </c>
      <c r="B584" s="115">
        <f t="shared" si="63"/>
        <v>175</v>
      </c>
      <c r="C584" s="96">
        <f>Abfalldokumentation!$U584</f>
        <v>44459</v>
      </c>
      <c r="D584" s="90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105" t="str">
        <f>IFERROR(VLOOKUP(Abfalldokumentation!$O584,Artikel!A:C,3,FALSE),Abfalldokumentation!$O584)</f>
        <v>Diverses</v>
      </c>
      <c r="F584" s="105" t="str">
        <f>VLOOKUP(T584,'Liste Gründe'!A:D,2,FALSE)</f>
        <v>Linienbezogen</v>
      </c>
      <c r="G584" s="105" t="str">
        <f>IF(ISBLANK(V584),VLOOKUP(Abfalldokumentation!$P584,'Liste Gründe'!A:D,3,FALSE),V584)</f>
        <v>Maschinenabfall</v>
      </c>
      <c r="H584" s="105" t="str">
        <f>IF(ISBLANK(Abfalldokumentation!$W584),"-",Abfalldokumentation!$W584)</f>
        <v>-</v>
      </c>
      <c r="I584" s="115">
        <f t="shared" si="64"/>
        <v>38</v>
      </c>
      <c r="J584" s="105" t="str">
        <f t="shared" si="65"/>
        <v>Produkte</v>
      </c>
      <c r="K584" s="105" t="str">
        <f t="shared" si="66"/>
        <v>BUs</v>
      </c>
      <c r="L584" s="105" t="str">
        <f t="shared" si="67"/>
        <v>Symptome</v>
      </c>
      <c r="M584" s="115" t="str">
        <f>IFERROR(VLOOKUP(Abfalldokumentation!$O584,Kennzahlen!S:U,3,FALSE)*Abfalldokumentation!$B584,"0")</f>
        <v>0</v>
      </c>
      <c r="N584" s="105" t="str">
        <f>IF(ISBLANK(Q584),VLOOKUP(Abfalldokumentation!$O584,'Linien - BU'!R:S,2,FALSE),Q584)</f>
        <v>L21</v>
      </c>
      <c r="O584" s="67" t="str">
        <f t="shared" si="68"/>
        <v>Diverses</v>
      </c>
      <c r="P584" s="67">
        <f t="shared" si="69"/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AA584" s="2"/>
      <c r="AB584" s="2"/>
      <c r="AC584" s="2"/>
    </row>
    <row r="585" spans="1:29" ht="30" customHeight="1" x14ac:dyDescent="0.25">
      <c r="A585" s="102" t="str">
        <f>VLOOKUP(N585,'Linien - BU'!A:B,2,FALSE)</f>
        <v>BU3</v>
      </c>
      <c r="B585" s="114">
        <f t="shared" si="63"/>
        <v>12.1</v>
      </c>
      <c r="C585" s="95">
        <f>Abfalldokumentation!$U585</f>
        <v>44459</v>
      </c>
      <c r="D585" s="90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103" t="str">
        <f>IFERROR(VLOOKUP(Abfalldokumentation!$O585,Artikel!A:C,3,FALSE),Abfalldokumentation!$O585)</f>
        <v>Diverses</v>
      </c>
      <c r="F585" s="103" t="str">
        <f>VLOOKUP(T585,'Liste Gründe'!A:D,2,FALSE)</f>
        <v>Linienbezogen</v>
      </c>
      <c r="G585" s="103" t="str">
        <f>IF(ISBLANK(V585),VLOOKUP(Abfalldokumentation!$P585,'Liste Gründe'!A:D,3,FALSE),V585)</f>
        <v>Maschinenabfall</v>
      </c>
      <c r="H585" s="103" t="str">
        <f>IF(ISBLANK(Abfalldokumentation!$W585),"-",Abfalldokumentation!$W585)</f>
        <v>-</v>
      </c>
      <c r="I585" s="114">
        <f t="shared" si="64"/>
        <v>38</v>
      </c>
      <c r="J585" s="103" t="str">
        <f t="shared" si="65"/>
        <v>Produkte</v>
      </c>
      <c r="K585" s="103" t="str">
        <f t="shared" si="66"/>
        <v>BUs</v>
      </c>
      <c r="L585" s="103" t="str">
        <f t="shared" si="67"/>
        <v>Symptome</v>
      </c>
      <c r="M585" s="114" t="str">
        <f>IFERROR(VLOOKUP(Abfalldokumentation!$O585,Kennzahlen!S:U,3,FALSE)*Abfalldokumentation!$B585,"0")</f>
        <v>0</v>
      </c>
      <c r="N585" s="103" t="str">
        <f>IF(ISBLANK(Q585),VLOOKUP(Abfalldokumentation!$O585,'Linien - BU'!R:S,2,FALSE),Q585)</f>
        <v>L11</v>
      </c>
      <c r="O585" s="67" t="str">
        <f t="shared" si="68"/>
        <v>Diverses</v>
      </c>
      <c r="P585" s="67">
        <f t="shared" si="69"/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AA585" s="2"/>
      <c r="AB585" s="2"/>
      <c r="AC585" s="2"/>
    </row>
    <row r="586" spans="1:29" ht="30" customHeight="1" x14ac:dyDescent="0.25">
      <c r="A586" s="104" t="str">
        <f>VLOOKUP(N586,'Linien - BU'!A:B,2,FALSE)</f>
        <v>BU4</v>
      </c>
      <c r="B586" s="115">
        <f t="shared" si="63"/>
        <v>24</v>
      </c>
      <c r="C586" s="96">
        <f>Abfalldokumentation!$U586</f>
        <v>44459</v>
      </c>
      <c r="D586" s="90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105" t="str">
        <f>IFERROR(VLOOKUP(Abfalldokumentation!$O586,Artikel!A:C,3,FALSE),Abfalldokumentation!$O586)</f>
        <v>Diverses</v>
      </c>
      <c r="F586" s="105" t="str">
        <f>VLOOKUP(T586,'Liste Gründe'!A:D,2,FALSE)</f>
        <v>Rest</v>
      </c>
      <c r="G586" s="105" t="str">
        <f>IF(ISBLANK(V586),VLOOKUP(Abfalldokumentation!$P586,'Liste Gründe'!A:D,3,FALSE),V586)</f>
        <v>Fremdkörper</v>
      </c>
      <c r="H586" s="105" t="str">
        <f>IF(ISBLANK(Abfalldokumentation!$W586),"-",Abfalldokumentation!$W586)</f>
        <v>Schmutz</v>
      </c>
      <c r="I586" s="115">
        <f t="shared" si="64"/>
        <v>38</v>
      </c>
      <c r="J586" s="105" t="str">
        <f t="shared" si="65"/>
        <v>Produkte</v>
      </c>
      <c r="K586" s="105" t="str">
        <f t="shared" si="66"/>
        <v>BUs</v>
      </c>
      <c r="L586" s="105" t="str">
        <f t="shared" si="67"/>
        <v>Symptome</v>
      </c>
      <c r="M586" s="115" t="str">
        <f>IFERROR(VLOOKUP(Abfalldokumentation!$O586,Kennzahlen!S:U,3,FALSE)*Abfalldokumentation!$B586,"0")</f>
        <v>0</v>
      </c>
      <c r="N586" s="105" t="str">
        <f>IF(ISBLANK(Q586),VLOOKUP(Abfalldokumentation!$O586,'Linien - BU'!R:S,2,FALSE),Q586)</f>
        <v>L21</v>
      </c>
      <c r="O586" s="67" t="str">
        <f t="shared" si="68"/>
        <v>Diverses</v>
      </c>
      <c r="P586" s="67">
        <f t="shared" si="69"/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AA586" s="2"/>
      <c r="AB586" s="2"/>
      <c r="AC586" s="2"/>
    </row>
    <row r="587" spans="1:29" ht="30" customHeight="1" x14ac:dyDescent="0.25">
      <c r="A587" s="102" t="str">
        <f>VLOOKUP(N587,'Linien - BU'!A:B,2,FALSE)</f>
        <v>BU3</v>
      </c>
      <c r="B587" s="114">
        <f t="shared" si="63"/>
        <v>20.5</v>
      </c>
      <c r="C587" s="95">
        <f>Abfalldokumentation!$U587</f>
        <v>44459</v>
      </c>
      <c r="D587" s="90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103" t="str">
        <f>IFERROR(VLOOKUP(Abfalldokumentation!$O587,Artikel!A:C,3,FALSE),Abfalldokumentation!$O587)</f>
        <v>Diverses</v>
      </c>
      <c r="F587" s="103" t="str">
        <f>VLOOKUP(T587,'Liste Gründe'!A:D,2,FALSE)</f>
        <v>Rest</v>
      </c>
      <c r="G587" s="103" t="str">
        <f>IF(ISBLANK(V587),VLOOKUP(Abfalldokumentation!$P587,'Liste Gründe'!A:D,3,FALSE),V587)</f>
        <v>Qualitätsprobleme</v>
      </c>
      <c r="H587" s="103" t="str">
        <f>IF(ISBLANK(Abfalldokumentation!$W587),"-",Abfalldokumentation!$W587)</f>
        <v>wurde nicht eingesetzt</v>
      </c>
      <c r="I587" s="114">
        <f t="shared" si="64"/>
        <v>38</v>
      </c>
      <c r="J587" s="103" t="str">
        <f t="shared" si="65"/>
        <v>Produkte</v>
      </c>
      <c r="K587" s="103" t="str">
        <f t="shared" si="66"/>
        <v>BUs</v>
      </c>
      <c r="L587" s="103" t="str">
        <f t="shared" si="67"/>
        <v>Symptome</v>
      </c>
      <c r="M587" s="114" t="str">
        <f>IFERROR(VLOOKUP(Abfalldokumentation!$O587,Kennzahlen!S:U,3,FALSE)*Abfalldokumentation!$B587,"0")</f>
        <v>0</v>
      </c>
      <c r="N587" s="103" t="str">
        <f>IF(ISBLANK(Q587),VLOOKUP(Abfalldokumentation!$O587,'Linien - BU'!R:S,2,FALSE),Q587)</f>
        <v>L33</v>
      </c>
      <c r="O587" s="67" t="str">
        <f t="shared" si="68"/>
        <v>Diverses</v>
      </c>
      <c r="P587" s="67">
        <f t="shared" si="69"/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AA587" s="2"/>
      <c r="AB587" s="2"/>
      <c r="AC587" s="2"/>
    </row>
    <row r="588" spans="1:29" ht="30" customHeight="1" x14ac:dyDescent="0.25">
      <c r="A588" s="104" t="str">
        <f>VLOOKUP(N588,'Linien - BU'!A:B,2,FALSE)</f>
        <v>BU1</v>
      </c>
      <c r="B588" s="115">
        <f t="shared" si="63"/>
        <v>10</v>
      </c>
      <c r="C588" s="96">
        <f>Abfalldokumentation!$U588</f>
        <v>44459</v>
      </c>
      <c r="D588" s="90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105" t="str">
        <f>IFERROR(VLOOKUP(Abfalldokumentation!$O588,Artikel!A:C,3,FALSE),Abfalldokumentation!$O588)</f>
        <v>Diverses aus Abfüllung</v>
      </c>
      <c r="F588" s="105" t="str">
        <f>VLOOKUP(T588,'Liste Gründe'!A:D,2,FALSE)</f>
        <v>Linienbezogen</v>
      </c>
      <c r="G588" s="105" t="str">
        <f>IF(ISBLANK(V588),VLOOKUP(Abfalldokumentation!$P588,'Liste Gründe'!A:D,3,FALSE),V588)</f>
        <v>Bodenabfall Abfüllung</v>
      </c>
      <c r="H588" s="105" t="str">
        <f>IF(ISBLANK(Abfalldokumentation!$W588),"-",Abfalldokumentation!$W588)</f>
        <v>Clip gerissen</v>
      </c>
      <c r="I588" s="115">
        <f t="shared" si="64"/>
        <v>38</v>
      </c>
      <c r="J588" s="105" t="str">
        <f t="shared" si="65"/>
        <v>Produkte</v>
      </c>
      <c r="K588" s="105" t="str">
        <f t="shared" si="66"/>
        <v>BUs</v>
      </c>
      <c r="L588" s="105" t="str">
        <f t="shared" si="67"/>
        <v>Symptome</v>
      </c>
      <c r="M588" s="115" t="str">
        <f>IFERROR(VLOOKUP(Abfalldokumentation!$O588,Kennzahlen!S:U,3,FALSE)*Abfalldokumentation!$B588,"0")</f>
        <v>0</v>
      </c>
      <c r="N588" s="105" t="str">
        <f>IF(ISBLANK(Q588),VLOOKUP(Abfalldokumentation!$O588,'Linien - BU'!R:S,2,FALSE),Q588)</f>
        <v>Abfüllung</v>
      </c>
      <c r="O588" s="67" t="str">
        <f t="shared" si="68"/>
        <v>Diverses aus Abfüllung</v>
      </c>
      <c r="P588" s="67">
        <f t="shared" si="69"/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AA588" s="2"/>
      <c r="AB588" s="2"/>
      <c r="AC588" s="2"/>
    </row>
    <row r="589" spans="1:29" ht="30" customHeight="1" x14ac:dyDescent="0.25">
      <c r="A589" s="102" t="str">
        <f>VLOOKUP(N589,'Linien - BU'!A:B,2,FALSE)</f>
        <v>BU1</v>
      </c>
      <c r="B589" s="114">
        <f t="shared" si="63"/>
        <v>185</v>
      </c>
      <c r="C589" s="95">
        <f>Abfalldokumentation!$U589</f>
        <v>44459</v>
      </c>
      <c r="D589" s="90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103" t="str">
        <f>IFERROR(VLOOKUP(Abfalldokumentation!$O589,Artikel!A:C,3,FALSE),Abfalldokumentation!$O589)</f>
        <v>Diverses aus Abfüllung</v>
      </c>
      <c r="F589" s="103" t="str">
        <f>VLOOKUP(T589,'Liste Gründe'!A:D,2,FALSE)</f>
        <v>Linienbezogen</v>
      </c>
      <c r="G589" s="103" t="str">
        <f>IF(ISBLANK(V589),VLOOKUP(Abfalldokumentation!$P589,'Liste Gründe'!A:D,3,FALSE),V589)</f>
        <v>Maschinenabfall</v>
      </c>
      <c r="H589" s="103" t="str">
        <f>IF(ISBLANK(Abfalldokumentation!$W589),"-",Abfalldokumentation!$W589)</f>
        <v>-</v>
      </c>
      <c r="I589" s="114">
        <f t="shared" si="64"/>
        <v>38</v>
      </c>
      <c r="J589" s="103" t="str">
        <f t="shared" si="65"/>
        <v>Produkte</v>
      </c>
      <c r="K589" s="103" t="str">
        <f t="shared" si="66"/>
        <v>BUs</v>
      </c>
      <c r="L589" s="103" t="str">
        <f t="shared" si="67"/>
        <v>Symptome</v>
      </c>
      <c r="M589" s="114" t="str">
        <f>IFERROR(VLOOKUP(Abfalldokumentation!$O589,Kennzahlen!S:U,3,FALSE)*Abfalldokumentation!$B589,"0")</f>
        <v>0</v>
      </c>
      <c r="N589" s="103" t="str">
        <f>IF(ISBLANK(Q589),VLOOKUP(Abfalldokumentation!$O589,'Linien - BU'!R:S,2,FALSE),Q589)</f>
        <v>Abfüllung</v>
      </c>
      <c r="O589" s="67" t="str">
        <f t="shared" si="68"/>
        <v>Diverses aus Abfüllung</v>
      </c>
      <c r="P589" s="67">
        <f t="shared" si="69"/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AA589" s="2"/>
      <c r="AB589" s="2"/>
      <c r="AC589" s="2"/>
    </row>
    <row r="590" spans="1:29" ht="30" customHeight="1" x14ac:dyDescent="0.25">
      <c r="A590" s="104" t="str">
        <f>VLOOKUP(N590,'Linien - BU'!A:B,2,FALSE)</f>
        <v>Rest</v>
      </c>
      <c r="B590" s="115">
        <f t="shared" si="63"/>
        <v>12.5</v>
      </c>
      <c r="C590" s="96">
        <f>Abfalldokumentation!$U590</f>
        <v>44459</v>
      </c>
      <c r="D590" s="90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105" t="str">
        <f>IFERROR(VLOOKUP(Abfalldokumentation!$O590,Artikel!A:C,3,FALSE),Abfalldokumentation!$O590)</f>
        <v>Diverses QM</v>
      </c>
      <c r="F590" s="105" t="str">
        <f>VLOOKUP(T590,'Liste Gründe'!A:D,2,FALSE)</f>
        <v>Qualitätssicherung</v>
      </c>
      <c r="G590" s="105" t="str">
        <f>IF(ISBLANK(V590),VLOOKUP(Abfalldokumentation!$P590,'Liste Gründe'!A:D,3,FALSE),V590)</f>
        <v>Sensorik</v>
      </c>
      <c r="H590" s="105" t="str">
        <f>IF(ISBLANK(Abfalldokumentation!$W590),"-",Abfalldokumentation!$W590)</f>
        <v>Sensorik</v>
      </c>
      <c r="I590" s="115">
        <f t="shared" si="64"/>
        <v>38</v>
      </c>
      <c r="J590" s="105" t="str">
        <f t="shared" si="65"/>
        <v>Produkte</v>
      </c>
      <c r="K590" s="105" t="str">
        <f t="shared" si="66"/>
        <v>BUs</v>
      </c>
      <c r="L590" s="105" t="str">
        <f t="shared" si="67"/>
        <v>Symptome</v>
      </c>
      <c r="M590" s="115" t="str">
        <f>IFERROR(VLOOKUP(Abfalldokumentation!$O590,Kennzahlen!S:U,3,FALSE)*Abfalldokumentation!$B590,"0")</f>
        <v>0</v>
      </c>
      <c r="N590" s="105" t="str">
        <f>IF(ISBLANK(Q590),VLOOKUP(Abfalldokumentation!$O590,'Linien - BU'!R:S,2,FALSE),Q590)</f>
        <v>QM</v>
      </c>
      <c r="O590" s="67" t="str">
        <f t="shared" si="68"/>
        <v>Diverses QM</v>
      </c>
      <c r="P590" s="67">
        <f t="shared" si="69"/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AA590" s="2"/>
      <c r="AB590" s="2"/>
      <c r="AC590" s="2"/>
    </row>
    <row r="591" spans="1:29" ht="30" customHeight="1" x14ac:dyDescent="0.25">
      <c r="A591" s="102" t="str">
        <f>VLOOKUP(N591,'Linien - BU'!A:B,2,FALSE)</f>
        <v>Rest</v>
      </c>
      <c r="B591" s="114">
        <f t="shared" si="63"/>
        <v>5</v>
      </c>
      <c r="C591" s="95">
        <f>Abfalldokumentation!$U591</f>
        <v>44459</v>
      </c>
      <c r="D591" s="90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103" t="str">
        <f>IFERROR(VLOOKUP(Abfalldokumentation!$O591,Artikel!A:C,3,FALSE),Abfalldokumentation!$O591)</f>
        <v>Laborproben</v>
      </c>
      <c r="F591" s="103" t="str">
        <f>VLOOKUP(T591,'Liste Gründe'!A:D,2,FALSE)</f>
        <v>Qualitätssicherung</v>
      </c>
      <c r="G591" s="103" t="str">
        <f>IF(ISBLANK(V591),VLOOKUP(Abfalldokumentation!$P591,'Liste Gründe'!A:D,3,FALSE),V591)</f>
        <v>Sensorik</v>
      </c>
      <c r="H591" s="103" t="str">
        <f>IF(ISBLANK(Abfalldokumentation!$W591),"-",Abfalldokumentation!$W591)</f>
        <v>Sensorik</v>
      </c>
      <c r="I591" s="114">
        <f t="shared" si="64"/>
        <v>38</v>
      </c>
      <c r="J591" s="103" t="str">
        <f t="shared" si="65"/>
        <v>Produkte</v>
      </c>
      <c r="K591" s="103" t="str">
        <f t="shared" si="66"/>
        <v>BUs</v>
      </c>
      <c r="L591" s="103" t="str">
        <f t="shared" si="67"/>
        <v>Symptome</v>
      </c>
      <c r="M591" s="114" t="str">
        <f>IFERROR(VLOOKUP(Abfalldokumentation!$O591,Kennzahlen!S:U,3,FALSE)*Abfalldokumentation!$B591,"0")</f>
        <v>0</v>
      </c>
      <c r="N591" s="103" t="str">
        <f>IF(ISBLANK(Q591),VLOOKUP(Abfalldokumentation!$O591,'Linien - BU'!R:S,2,FALSE),Q591)</f>
        <v>Labor</v>
      </c>
      <c r="O591" s="67" t="str">
        <f t="shared" si="68"/>
        <v>Laborproben</v>
      </c>
      <c r="P591" s="67">
        <f t="shared" si="69"/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AA591" s="2"/>
      <c r="AB591" s="2"/>
      <c r="AC591" s="2"/>
    </row>
    <row r="592" spans="1:29" ht="30" customHeight="1" x14ac:dyDescent="0.25">
      <c r="A592" s="104" t="str">
        <f>VLOOKUP(N592,'Linien - BU'!A:B,2,FALSE)</f>
        <v>Rest</v>
      </c>
      <c r="B592" s="115">
        <f t="shared" si="63"/>
        <v>19</v>
      </c>
      <c r="C592" s="96">
        <f>Abfalldokumentation!$U592</f>
        <v>44459</v>
      </c>
      <c r="D592" s="90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105" t="str">
        <f>IFERROR(VLOOKUP(Abfalldokumentation!$O592,Artikel!A:C,3,FALSE),Abfalldokumentation!$O592)</f>
        <v>Laborproben</v>
      </c>
      <c r="F592" s="105" t="str">
        <f>VLOOKUP(T592,'Liste Gründe'!A:D,2,FALSE)</f>
        <v>Qualitätssicherung</v>
      </c>
      <c r="G592" s="105" t="str">
        <f>IF(ISBLANK(V592),VLOOKUP(Abfalldokumentation!$P592,'Liste Gründe'!A:D,3,FALSE),V592)</f>
        <v>Laborprobe</v>
      </c>
      <c r="H592" s="105" t="str">
        <f>IF(ISBLANK(Abfalldokumentation!$W592),"-",Abfalldokumentation!$W592)</f>
        <v>Laborprobe</v>
      </c>
      <c r="I592" s="115">
        <f t="shared" si="64"/>
        <v>38</v>
      </c>
      <c r="J592" s="105" t="str">
        <f t="shared" si="65"/>
        <v>Produkte</v>
      </c>
      <c r="K592" s="105" t="str">
        <f t="shared" si="66"/>
        <v>BUs</v>
      </c>
      <c r="L592" s="105" t="str">
        <f t="shared" si="67"/>
        <v>Symptome</v>
      </c>
      <c r="M592" s="115" t="str">
        <f>IFERROR(VLOOKUP(Abfalldokumentation!$O592,Kennzahlen!S:U,3,FALSE)*Abfalldokumentation!$B592,"0")</f>
        <v>0</v>
      </c>
      <c r="N592" s="105" t="str">
        <f>IF(ISBLANK(Q592),VLOOKUP(Abfalldokumentation!$O592,'Linien - BU'!R:S,2,FALSE),Q592)</f>
        <v>Labor</v>
      </c>
      <c r="O592" s="67" t="str">
        <f t="shared" si="68"/>
        <v>Laborproben</v>
      </c>
      <c r="P592" s="67">
        <f t="shared" si="69"/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AA592" s="2"/>
      <c r="AB592" s="2"/>
      <c r="AC592" s="2"/>
    </row>
    <row r="593" spans="1:29" ht="30" customHeight="1" x14ac:dyDescent="0.25">
      <c r="A593" s="102" t="str">
        <f>VLOOKUP(N593,'Linien - BU'!A:B,2,FALSE)</f>
        <v>BU3</v>
      </c>
      <c r="B593" s="114">
        <f t="shared" si="63"/>
        <v>80</v>
      </c>
      <c r="C593" s="95">
        <f>Abfalldokumentation!$U593</f>
        <v>44459</v>
      </c>
      <c r="D593" s="90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103" t="str">
        <f>IFERROR(VLOOKUP(Abfalldokumentation!$O593,Artikel!A:C,3,FALSE),Abfalldokumentation!$O593)</f>
        <v>Reste Zipfel</v>
      </c>
      <c r="F593" s="103" t="str">
        <f>VLOOKUP(T593,'Liste Gründe'!A:D,2,FALSE)</f>
        <v>keinen Verwendungszweck</v>
      </c>
      <c r="G593" s="103" t="str">
        <f>IF(ISBLANK(V593),VLOOKUP(Abfalldokumentation!$P593,'Liste Gründe'!A:D,3,FALSE),V593)</f>
        <v>Reste von Würste beim Köpfen</v>
      </c>
      <c r="H593" s="103" t="str">
        <f>IF(ISBLANK(Abfalldokumentation!$W593),"-",Abfalldokumentation!$W593)</f>
        <v>Reste von Würste beim Köpfen</v>
      </c>
      <c r="I593" s="114">
        <f t="shared" si="64"/>
        <v>38</v>
      </c>
      <c r="J593" s="103" t="str">
        <f t="shared" si="65"/>
        <v>Produkte</v>
      </c>
      <c r="K593" s="103" t="str">
        <f t="shared" si="66"/>
        <v>BUs</v>
      </c>
      <c r="L593" s="103" t="str">
        <f t="shared" si="67"/>
        <v>Symptome</v>
      </c>
      <c r="M593" s="114" t="str">
        <f>IFERROR(VLOOKUP(Abfalldokumentation!$O593,Kennzahlen!S:U,3,FALSE)*Abfalldokumentation!$B593,"0")</f>
        <v>0</v>
      </c>
      <c r="N593" s="103" t="str">
        <f>IF(ISBLANK(Q593),VLOOKUP(Abfalldokumentation!$O593,'Linien - BU'!R:S,2,FALSE),Q593)</f>
        <v>WVP</v>
      </c>
      <c r="O593" s="67" t="str">
        <f t="shared" si="68"/>
        <v>Reste Zipfel</v>
      </c>
      <c r="P593" s="67">
        <f t="shared" si="69"/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AA593" s="2"/>
      <c r="AB593" s="2"/>
      <c r="AC593" s="2"/>
    </row>
    <row r="594" spans="1:29" ht="30" customHeight="1" x14ac:dyDescent="0.25">
      <c r="A594" s="104" t="str">
        <f>VLOOKUP(N594,'Linien - BU'!A:B,2,FALSE)</f>
        <v>Rest</v>
      </c>
      <c r="B594" s="115">
        <f t="shared" si="63"/>
        <v>56</v>
      </c>
      <c r="C594" s="96">
        <f>Abfalldokumentation!$U594</f>
        <v>44459</v>
      </c>
      <c r="D594" s="90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105" t="str">
        <f>IFERROR(VLOOKUP(Abfalldokumentation!$O594,Artikel!A:C,3,FALSE),Abfalldokumentation!$O594)</f>
        <v>Rückstellproben</v>
      </c>
      <c r="F594" s="105" t="str">
        <f>VLOOKUP(T594,'Liste Gründe'!A:D,2,FALSE)</f>
        <v>Qualitätssicherung</v>
      </c>
      <c r="G594" s="105" t="str">
        <f>IF(ISBLANK(V594),VLOOKUP(Abfalldokumentation!$P594,'Liste Gründe'!A:D,3,FALSE),V594)</f>
        <v>Rückstellproben</v>
      </c>
      <c r="H594" s="105" t="str">
        <f>IF(ISBLANK(Abfalldokumentation!$W594),"-",Abfalldokumentation!$W594)</f>
        <v>Rückstellproben</v>
      </c>
      <c r="I594" s="115">
        <f t="shared" si="64"/>
        <v>38</v>
      </c>
      <c r="J594" s="105" t="str">
        <f t="shared" si="65"/>
        <v>Produkte</v>
      </c>
      <c r="K594" s="105" t="str">
        <f t="shared" si="66"/>
        <v>BUs</v>
      </c>
      <c r="L594" s="105" t="str">
        <f t="shared" si="67"/>
        <v>Symptome</v>
      </c>
      <c r="M594" s="115" t="str">
        <f>IFERROR(VLOOKUP(Abfalldokumentation!$O594,Kennzahlen!S:U,3,FALSE)*Abfalldokumentation!$B594,"0")</f>
        <v>0</v>
      </c>
      <c r="N594" s="105" t="str">
        <f>IF(ISBLANK(Q594),VLOOKUP(Abfalldokumentation!$O594,'Linien - BU'!R:S,2,FALSE),Q594)</f>
        <v>Labor</v>
      </c>
      <c r="O594" s="67" t="str">
        <f t="shared" si="68"/>
        <v>Rückstellproben</v>
      </c>
      <c r="P594" s="67">
        <f t="shared" si="69"/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AA594" s="2"/>
      <c r="AB594" s="2"/>
      <c r="AC594" s="2"/>
    </row>
    <row r="595" spans="1:29" ht="30" customHeight="1" x14ac:dyDescent="0.25">
      <c r="A595" s="102" t="str">
        <f>VLOOKUP(N595,'Linien - BU'!A:B,2,FALSE)</f>
        <v>BU4</v>
      </c>
      <c r="B595" s="114">
        <f t="shared" si="63"/>
        <v>12</v>
      </c>
      <c r="C595" s="95">
        <f>Abfalldokumentation!$U595</f>
        <v>44460</v>
      </c>
      <c r="D595" s="90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103" t="str">
        <f>IFERROR(VLOOKUP(Abfalldokumentation!$O595,Artikel!A:C,3,FALSE),Abfalldokumentation!$O595)</f>
        <v>VOS Schwarzer Pfeffer R</v>
      </c>
      <c r="F595" s="103" t="str">
        <f>VLOOKUP(T595,'Liste Gründe'!A:D,2,FALSE)</f>
        <v>keinen Verwendungszweck</v>
      </c>
      <c r="G595" s="103" t="str">
        <f>IF(ISBLANK(V595),VLOOKUP(Abfalldokumentation!$P595,'Liste Gründe'!A:D,3,FALSE),V595)</f>
        <v>keinen Verwendungszweck</v>
      </c>
      <c r="H595" s="103" t="str">
        <f>IF(ISBLANK(Abfalldokumentation!$W595),"-",Abfalldokumentation!$W595)</f>
        <v>keinen Verwendungszweck</v>
      </c>
      <c r="I595" s="114">
        <f t="shared" si="64"/>
        <v>38</v>
      </c>
      <c r="J595" s="103" t="str">
        <f t="shared" si="65"/>
        <v>Produkte</v>
      </c>
      <c r="K595" s="103" t="str">
        <f t="shared" si="66"/>
        <v>BUs</v>
      </c>
      <c r="L595" s="103" t="str">
        <f t="shared" si="67"/>
        <v>Symptome</v>
      </c>
      <c r="M595" s="114">
        <f>IFERROR(VLOOKUP(Abfalldokumentation!$O595,Kennzahlen!S:U,3,FALSE)*Abfalldokumentation!$B595,"0")</f>
        <v>6</v>
      </c>
      <c r="N595" s="103" t="str">
        <f>IF(ISBLANK(Q595),VLOOKUP(Abfalldokumentation!$O595,'Linien - BU'!R:S,2,FALSE),Q595)</f>
        <v>L22</v>
      </c>
      <c r="O595" s="67">
        <f t="shared" si="68"/>
        <v>29500482</v>
      </c>
      <c r="P595" s="67">
        <f t="shared" si="69"/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AA595" s="2"/>
      <c r="AB595" s="2"/>
      <c r="AC595" s="2"/>
    </row>
    <row r="596" spans="1:29" ht="30" customHeight="1" x14ac:dyDescent="0.25">
      <c r="A596" s="104" t="str">
        <f>VLOOKUP(N596,'Linien - BU'!A:B,2,FALSE)</f>
        <v>BU1</v>
      </c>
      <c r="B596" s="115">
        <f t="shared" si="63"/>
        <v>8.1999999999999993</v>
      </c>
      <c r="C596" s="96">
        <f>Abfalldokumentation!$U596</f>
        <v>44460</v>
      </c>
      <c r="D596" s="90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105" t="str">
        <f>IFERROR(VLOOKUP(Abfalldokumentation!$O596,Artikel!A:C,3,FALSE),Abfalldokumentation!$O596)</f>
        <v>ABS Havarti Natur 30%</v>
      </c>
      <c r="F596" s="105" t="str">
        <f>VLOOKUP(T596,'Liste Gründe'!A:D,2,FALSE)</f>
        <v>Schimmel</v>
      </c>
      <c r="G596" s="105" t="str">
        <f>IF(ISBLANK(V596),VLOOKUP(Abfalldokumentation!$P596,'Liste Gründe'!A:D,3,FALSE),V596)</f>
        <v>Luftzieher</v>
      </c>
      <c r="H596" s="105" t="str">
        <f>IF(ISBLANK(Abfalldokumentation!$W596),"-",Abfalldokumentation!$W596)</f>
        <v>Luftzieher</v>
      </c>
      <c r="I596" s="115">
        <f t="shared" si="64"/>
        <v>38</v>
      </c>
      <c r="J596" s="105" t="str">
        <f t="shared" si="65"/>
        <v>Produkte</v>
      </c>
      <c r="K596" s="105" t="str">
        <f t="shared" si="66"/>
        <v>BUs</v>
      </c>
      <c r="L596" s="105" t="str">
        <f t="shared" si="67"/>
        <v>Symptome</v>
      </c>
      <c r="M596" s="115" t="str">
        <f>IFERROR(VLOOKUP(Abfalldokumentation!$O596,Kennzahlen!S:U,3,FALSE)*Abfalldokumentation!$B596,"0")</f>
        <v>0</v>
      </c>
      <c r="N596" s="105" t="str">
        <f>IF(ISBLANK(Q596),VLOOKUP(Abfalldokumentation!$O596,'Linien - BU'!R:S,2,FALSE),Q596)</f>
        <v>RWV</v>
      </c>
      <c r="O596" s="67">
        <f t="shared" si="68"/>
        <v>29500734</v>
      </c>
      <c r="P596" s="67">
        <f t="shared" si="69"/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AA596" s="2"/>
      <c r="AB596" s="2"/>
      <c r="AC596" s="2"/>
    </row>
    <row r="597" spans="1:29" ht="30" customHeight="1" x14ac:dyDescent="0.25">
      <c r="A597" s="102" t="str">
        <f>VLOOKUP(N597,'Linien - BU'!A:B,2,FALSE)</f>
        <v>BU4</v>
      </c>
      <c r="B597" s="114">
        <f t="shared" si="63"/>
        <v>18</v>
      </c>
      <c r="C597" s="95">
        <f>Abfalldokumentation!$U597</f>
        <v>44460</v>
      </c>
      <c r="D597" s="90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103" t="str">
        <f>IFERROR(VLOOKUP(Abfalldokumentation!$O597,Artikel!A:C,3,FALSE),Abfalldokumentation!$O597)</f>
        <v>ABS MEDI-KRÄUK</v>
      </c>
      <c r="F597" s="103" t="str">
        <f>VLOOKUP(T597,'Liste Gründe'!A:D,2,FALSE)</f>
        <v>keinen Verwendungszweck</v>
      </c>
      <c r="G597" s="103" t="str">
        <f>IF(ISBLANK(V597),VLOOKUP(Abfalldokumentation!$P597,'Liste Gründe'!A:D,3,FALSE),V597)</f>
        <v>keinen Verwendungszweck</v>
      </c>
      <c r="H597" s="103" t="str">
        <f>IF(ISBLANK(Abfalldokumentation!$W597),"-",Abfalldokumentation!$W597)</f>
        <v>&lt;500kg/Monat</v>
      </c>
      <c r="I597" s="114">
        <f t="shared" si="64"/>
        <v>38</v>
      </c>
      <c r="J597" s="103" t="str">
        <f t="shared" si="65"/>
        <v>Produkte</v>
      </c>
      <c r="K597" s="103" t="str">
        <f t="shared" si="66"/>
        <v>BUs</v>
      </c>
      <c r="L597" s="103" t="str">
        <f t="shared" si="67"/>
        <v>Symptome</v>
      </c>
      <c r="M597" s="114">
        <f>IFERROR(VLOOKUP(Abfalldokumentation!$O597,Kennzahlen!S:U,3,FALSE)*Abfalldokumentation!$B597,"0")</f>
        <v>27</v>
      </c>
      <c r="N597" s="103" t="str">
        <f>IF(ISBLANK(Q597),VLOOKUP(Abfalldokumentation!$O597,'Linien - BU'!R:S,2,FALSE),Q597)</f>
        <v>L21</v>
      </c>
      <c r="O597" s="67">
        <f t="shared" si="68"/>
        <v>29500886</v>
      </c>
      <c r="P597" s="67">
        <f t="shared" si="69"/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AA597" s="2"/>
      <c r="AB597" s="2"/>
      <c r="AC597" s="2"/>
    </row>
    <row r="598" spans="1:29" ht="30" customHeight="1" x14ac:dyDescent="0.25">
      <c r="A598" s="104" t="str">
        <f>VLOOKUP(N598,'Linien - BU'!A:B,2,FALSE)</f>
        <v>BU4</v>
      </c>
      <c r="B598" s="115">
        <f t="shared" si="63"/>
        <v>7</v>
      </c>
      <c r="C598" s="96">
        <f>Abfalldokumentation!$U598</f>
        <v>44460</v>
      </c>
      <c r="D598" s="90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105" t="str">
        <f>IFERROR(VLOOKUP(Abfalldokumentation!$O598,Artikel!A:C,3,FALSE),Abfalldokumentation!$O598)</f>
        <v>ABS PECO</v>
      </c>
      <c r="F598" s="105" t="str">
        <f>VLOOKUP(T598,'Liste Gründe'!A:D,2,FALSE)</f>
        <v>keinen Verwendungszweck</v>
      </c>
      <c r="G598" s="105" t="str">
        <f>IF(ISBLANK(V598),VLOOKUP(Abfalldokumentation!$P598,'Liste Gründe'!A:D,3,FALSE),V598)</f>
        <v>keinen Verwendungszweck</v>
      </c>
      <c r="H598" s="105" t="str">
        <f>IF(ISBLANK(Abfalldokumentation!$W598),"-",Abfalldokumentation!$W598)</f>
        <v>&lt;300kg/Monat</v>
      </c>
      <c r="I598" s="115">
        <f t="shared" si="64"/>
        <v>38</v>
      </c>
      <c r="J598" s="105" t="str">
        <f t="shared" si="65"/>
        <v>Produkte</v>
      </c>
      <c r="K598" s="105" t="str">
        <f t="shared" si="66"/>
        <v>BUs</v>
      </c>
      <c r="L598" s="105" t="str">
        <f t="shared" si="67"/>
        <v>Symptome</v>
      </c>
      <c r="M598" s="115">
        <f>IFERROR(VLOOKUP(Abfalldokumentation!$O598,Kennzahlen!S:U,3,FALSE)*Abfalldokumentation!$B598,"0")</f>
        <v>10.294117647058824</v>
      </c>
      <c r="N598" s="105" t="str">
        <f>IF(ISBLANK(Q598),VLOOKUP(Abfalldokumentation!$O598,'Linien - BU'!R:S,2,FALSE),Q598)</f>
        <v>L23</v>
      </c>
      <c r="O598" s="67">
        <f t="shared" si="68"/>
        <v>29500891</v>
      </c>
      <c r="P598" s="67">
        <f t="shared" si="69"/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AA598" s="2"/>
      <c r="AB598" s="2"/>
      <c r="AC598" s="2"/>
    </row>
    <row r="599" spans="1:29" ht="30" customHeight="1" x14ac:dyDescent="0.25">
      <c r="A599" s="102" t="str">
        <f>VLOOKUP(N599,'Linien - BU'!A:B,2,FALSE)</f>
        <v>BU4</v>
      </c>
      <c r="B599" s="114">
        <f t="shared" si="63"/>
        <v>8</v>
      </c>
      <c r="C599" s="95">
        <f>Abfalldokumentation!$U599</f>
        <v>44460</v>
      </c>
      <c r="D599" s="90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103" t="str">
        <f>IFERROR(VLOOKUP(Abfalldokumentation!$O599,Artikel!A:C,3,FALSE),Abfalldokumentation!$O599)</f>
        <v>ABS SCH-PAUL</v>
      </c>
      <c r="F599" s="103" t="str">
        <f>VLOOKUP(T599,'Liste Gründe'!A:D,2,FALSE)</f>
        <v>keinen Verwendungszweck</v>
      </c>
      <c r="G599" s="103" t="str">
        <f>IF(ISBLANK(V599),VLOOKUP(Abfalldokumentation!$P599,'Liste Gründe'!A:D,3,FALSE),V599)</f>
        <v>keinen Verwendungszweck</v>
      </c>
      <c r="H599" s="103" t="str">
        <f>IF(ISBLANK(Abfalldokumentation!$W599),"-",Abfalldokumentation!$W599)</f>
        <v>&lt;300kg/Monat</v>
      </c>
      <c r="I599" s="114">
        <f t="shared" si="64"/>
        <v>38</v>
      </c>
      <c r="J599" s="103" t="str">
        <f t="shared" si="65"/>
        <v>Produkte</v>
      </c>
      <c r="K599" s="103" t="str">
        <f t="shared" si="66"/>
        <v>BUs</v>
      </c>
      <c r="L599" s="103" t="str">
        <f t="shared" si="67"/>
        <v>Symptome</v>
      </c>
      <c r="M599" s="114">
        <f>IFERROR(VLOOKUP(Abfalldokumentation!$O599,Kennzahlen!S:U,3,FALSE)*Abfalldokumentation!$B599,"0")</f>
        <v>0.08</v>
      </c>
      <c r="N599" s="103" t="str">
        <f>IF(ISBLANK(Q599),VLOOKUP(Abfalldokumentation!$O599,'Linien - BU'!R:S,2,FALSE),Q599)</f>
        <v>L21</v>
      </c>
      <c r="O599" s="67">
        <f t="shared" si="68"/>
        <v>29500906</v>
      </c>
      <c r="P599" s="67">
        <f t="shared" si="69"/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AA599" s="2"/>
      <c r="AB599" s="2"/>
      <c r="AC599" s="2"/>
    </row>
    <row r="600" spans="1:29" ht="30" customHeight="1" x14ac:dyDescent="0.25">
      <c r="A600" s="104" t="str">
        <f>VLOOKUP(N600,'Linien - BU'!A:B,2,FALSE)</f>
        <v>BU1</v>
      </c>
      <c r="B600" s="115">
        <f t="shared" si="63"/>
        <v>59</v>
      </c>
      <c r="C600" s="96">
        <f>Abfalldokumentation!$U600</f>
        <v>44460</v>
      </c>
      <c r="D600" s="90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105" t="str">
        <f>IFERROR(VLOOKUP(Abfalldokumentation!$O600,Artikel!A:C,3,FALSE),Abfalldokumentation!$O600)</f>
        <v>VOS-ABS ENTSORGUNG</v>
      </c>
      <c r="F600" s="105" t="str">
        <f>VLOOKUP(T600,'Liste Gründe'!A:D,2,FALSE)</f>
        <v>Rest</v>
      </c>
      <c r="G600" s="105" t="str">
        <f>IF(ISBLANK(V600),VLOOKUP(Abfalldokumentation!$P600,'Liste Gründe'!A:D,3,FALSE),V600)</f>
        <v>geschälte Rinde</v>
      </c>
      <c r="H600" s="105" t="str">
        <f>IF(ISBLANK(Abfalldokumentation!$W600),"-",Abfalldokumentation!$W600)</f>
        <v>keine Verwendung möglich</v>
      </c>
      <c r="I600" s="115">
        <f t="shared" si="64"/>
        <v>38</v>
      </c>
      <c r="J600" s="105" t="str">
        <f t="shared" si="65"/>
        <v>Produkte</v>
      </c>
      <c r="K600" s="105" t="str">
        <f t="shared" si="66"/>
        <v>BUs</v>
      </c>
      <c r="L600" s="105" t="str">
        <f t="shared" si="67"/>
        <v>Symptome</v>
      </c>
      <c r="M600" s="115">
        <f>IFERROR(VLOOKUP(Abfalldokumentation!$O600,Kennzahlen!S:U,3,FALSE)*Abfalldokumentation!$B600,"0")</f>
        <v>0.59</v>
      </c>
      <c r="N600" s="105" t="str">
        <f>IF(ISBLANK(Q600),VLOOKUP(Abfalldokumentation!$O600,'Linien - BU'!R:S,2,FALSE),Q600)</f>
        <v>RWV</v>
      </c>
      <c r="O600" s="67">
        <f t="shared" si="68"/>
        <v>29500917</v>
      </c>
      <c r="P600" s="67">
        <f t="shared" si="69"/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AA600" s="2"/>
      <c r="AB600" s="2"/>
      <c r="AC600" s="2"/>
    </row>
    <row r="601" spans="1:29" ht="30" customHeight="1" x14ac:dyDescent="0.25">
      <c r="A601" s="102" t="str">
        <f>VLOOKUP(N601,'Linien - BU'!A:B,2,FALSE)</f>
        <v>BU4</v>
      </c>
      <c r="B601" s="114">
        <f t="shared" si="63"/>
        <v>18</v>
      </c>
      <c r="C601" s="95">
        <f>Abfalldokumentation!$U601</f>
        <v>44460</v>
      </c>
      <c r="D601" s="90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103" t="str">
        <f>IFERROR(VLOOKUP(Abfalldokumentation!$O601,Artikel!A:C,3,FALSE),Abfalldokumentation!$O601)</f>
        <v>ABS BRUSCHETTA</v>
      </c>
      <c r="F601" s="103" t="str">
        <f>VLOOKUP(T601,'Liste Gründe'!A:D,2,FALSE)</f>
        <v>keinen Verwendungszweck</v>
      </c>
      <c r="G601" s="103" t="str">
        <f>IF(ISBLANK(V601),VLOOKUP(Abfalldokumentation!$P601,'Liste Gründe'!A:D,3,FALSE),V601)</f>
        <v>keinen Verwendungszweck</v>
      </c>
      <c r="H601" s="103" t="str">
        <f>IF(ISBLANK(Abfalldokumentation!$W601),"-",Abfalldokumentation!$W601)</f>
        <v>&lt;300kg/Monat</v>
      </c>
      <c r="I601" s="114">
        <f t="shared" si="64"/>
        <v>38</v>
      </c>
      <c r="J601" s="103" t="str">
        <f t="shared" si="65"/>
        <v>Produkte</v>
      </c>
      <c r="K601" s="103" t="str">
        <f t="shared" si="66"/>
        <v>BUs</v>
      </c>
      <c r="L601" s="103" t="str">
        <f t="shared" si="67"/>
        <v>Symptome</v>
      </c>
      <c r="M601" s="114">
        <f>IFERROR(VLOOKUP(Abfalldokumentation!$O601,Kennzahlen!S:U,3,FALSE)*Abfalldokumentation!$B601,"0")</f>
        <v>27</v>
      </c>
      <c r="N601" s="103" t="str">
        <f>IF(ISBLANK(Q601),VLOOKUP(Abfalldokumentation!$O601,'Linien - BU'!R:S,2,FALSE),Q601)</f>
        <v>L21</v>
      </c>
      <c r="O601" s="67">
        <f t="shared" si="68"/>
        <v>29501029</v>
      </c>
      <c r="P601" s="67">
        <f t="shared" si="69"/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AA601" s="2"/>
      <c r="AB601" s="2"/>
      <c r="AC601" s="2"/>
    </row>
    <row r="602" spans="1:29" ht="30" customHeight="1" x14ac:dyDescent="0.25">
      <c r="A602" s="104" t="str">
        <f>VLOOKUP(N602,'Linien - BU'!A:B,2,FALSE)</f>
        <v>Verkauf</v>
      </c>
      <c r="B602" s="115">
        <f t="shared" si="63"/>
        <v>132</v>
      </c>
      <c r="C602" s="96">
        <f>Abfalldokumentation!$U602</f>
        <v>44460</v>
      </c>
      <c r="D602" s="90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105" t="str">
        <f>IFERROR(VLOOKUP(Abfalldokumentation!$O602,Artikel!A:C,3,FALSE),Abfalldokumentation!$O602)</f>
        <v>VOS RW-NATUR-NAT ZIPFEL</v>
      </c>
      <c r="F602" s="105" t="str">
        <f>VLOOKUP(T602,'Liste Gründe'!A:D,2,FALSE)</f>
        <v>Schimmel</v>
      </c>
      <c r="G602" s="105" t="str">
        <f>IF(ISBLANK(V602),VLOOKUP(Abfalldokumentation!$P602,'Liste Gründe'!A:D,3,FALSE),V602)</f>
        <v>keinen Abnehmer/kein Schälpersonal</v>
      </c>
      <c r="H602" s="105" t="str">
        <f>IF(ISBLANK(Abfalldokumentation!$W602),"-",Abfalldokumentation!$W602)</f>
        <v>keinen Abnehmer/Schälen</v>
      </c>
      <c r="I602" s="115">
        <f t="shared" si="64"/>
        <v>38</v>
      </c>
      <c r="J602" s="105" t="str">
        <f t="shared" si="65"/>
        <v>Produkte</v>
      </c>
      <c r="K602" s="105" t="str">
        <f t="shared" si="66"/>
        <v>BUs</v>
      </c>
      <c r="L602" s="105" t="str">
        <f t="shared" si="67"/>
        <v>Symptome</v>
      </c>
      <c r="M602" s="115">
        <f>IFERROR(VLOOKUP(Abfalldokumentation!$O602,Kennzahlen!S:U,3,FALSE)*Abfalldokumentation!$B602,"0")</f>
        <v>66</v>
      </c>
      <c r="N602" s="105" t="str">
        <f>IF(ISBLANK(Q602),VLOOKUP(Abfalldokumentation!$O602,'Linien - BU'!R:S,2,FALSE),Q602)</f>
        <v>Verkauf</v>
      </c>
      <c r="O602" s="67">
        <f t="shared" si="68"/>
        <v>29501065</v>
      </c>
      <c r="P602" s="6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AA602" s="2"/>
      <c r="AB602" s="2"/>
      <c r="AC602" s="2"/>
    </row>
    <row r="603" spans="1:29" ht="30" customHeight="1" x14ac:dyDescent="0.25">
      <c r="A603" s="102" t="str">
        <f>VLOOKUP(N603,'Linien - BU'!A:B,2,FALSE)</f>
        <v>BU2</v>
      </c>
      <c r="B603" s="114">
        <f t="shared" si="63"/>
        <v>45</v>
      </c>
      <c r="C603" s="95">
        <f>Abfalldokumentation!$U603</f>
        <v>44460</v>
      </c>
      <c r="D603" s="90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103" t="str">
        <f>IFERROR(VLOOKUP(Abfalldokumentation!$O603,Artikel!A:C,3,FALSE),Abfalldokumentation!$O603)</f>
        <v>Blöcke</v>
      </c>
      <c r="F603" s="103" t="str">
        <f>VLOOKUP(T603,'Liste Gründe'!A:D,2,FALSE)</f>
        <v>Schimmel</v>
      </c>
      <c r="G603" s="103" t="str">
        <f>IF(ISBLANK(V603),VLOOKUP(Abfalldokumentation!$P603,'Liste Gründe'!A:D,3,FALSE),V603)</f>
        <v>Luftzieher/Folienriss durch Transport</v>
      </c>
      <c r="H603" s="103" t="str">
        <f>IF(ISBLANK(Abfalldokumentation!$W603),"-",Abfalldokumentation!$W603)</f>
        <v>Luftzieher/Folienriss durch Transport</v>
      </c>
      <c r="I603" s="114">
        <f t="shared" si="64"/>
        <v>38</v>
      </c>
      <c r="J603" s="103" t="str">
        <f t="shared" si="65"/>
        <v>Produkte</v>
      </c>
      <c r="K603" s="103" t="str">
        <f t="shared" si="66"/>
        <v>BUs</v>
      </c>
      <c r="L603" s="103" t="str">
        <f t="shared" si="67"/>
        <v>Symptome</v>
      </c>
      <c r="M603" s="114" t="str">
        <f>IFERROR(VLOOKUP(Abfalldokumentation!$O603,Kennzahlen!S:U,3,FALSE)*Abfalldokumentation!$B603,"0")</f>
        <v>0</v>
      </c>
      <c r="N603" s="103" t="str">
        <f>IF(ISBLANK(Q603),VLOOKUP(Abfalldokumentation!$O603,'Linien - BU'!R:S,2,FALSE),Q603)</f>
        <v>BU2</v>
      </c>
      <c r="O603" s="67" t="str">
        <f t="shared" si="68"/>
        <v>Blöcke</v>
      </c>
      <c r="P603" s="67">
        <f t="shared" si="69"/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AA603" s="2"/>
      <c r="AB603" s="2"/>
      <c r="AC603" s="2"/>
    </row>
    <row r="604" spans="1:29" ht="30" customHeight="1" x14ac:dyDescent="0.25">
      <c r="A604" s="104" t="str">
        <f>VLOOKUP(N604,'Linien - BU'!A:B,2,FALSE)</f>
        <v>BU3</v>
      </c>
      <c r="B604" s="115">
        <f t="shared" si="63"/>
        <v>4.4000000000000004</v>
      </c>
      <c r="C604" s="96">
        <f>Abfalldokumentation!$U604</f>
        <v>44460</v>
      </c>
      <c r="D604" s="90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105" t="str">
        <f>IFERROR(VLOOKUP(Abfalldokumentation!$O604,Artikel!A:C,3,FALSE),Abfalldokumentation!$O604)</f>
        <v>Diverses</v>
      </c>
      <c r="F604" s="105" t="str">
        <f>VLOOKUP(T604,'Liste Gründe'!A:D,2,FALSE)</f>
        <v>Linienbezogen</v>
      </c>
      <c r="G604" s="105" t="str">
        <f>IF(ISBLANK(V604),VLOOKUP(Abfalldokumentation!$P604,'Liste Gründe'!A:D,3,FALSE),V604)</f>
        <v>Maschinenabfall</v>
      </c>
      <c r="H604" s="105" t="str">
        <f>IF(ISBLANK(Abfalldokumentation!$W604),"-",Abfalldokumentation!$W604)</f>
        <v>-</v>
      </c>
      <c r="I604" s="115">
        <f t="shared" si="64"/>
        <v>38</v>
      </c>
      <c r="J604" s="105" t="str">
        <f t="shared" si="65"/>
        <v>Produkte</v>
      </c>
      <c r="K604" s="105" t="str">
        <f t="shared" si="66"/>
        <v>BUs</v>
      </c>
      <c r="L604" s="105" t="str">
        <f t="shared" si="67"/>
        <v>Symptome</v>
      </c>
      <c r="M604" s="115" t="str">
        <f>IFERROR(VLOOKUP(Abfalldokumentation!$O604,Kennzahlen!S:U,3,FALSE)*Abfalldokumentation!$B604,"0")</f>
        <v>0</v>
      </c>
      <c r="N604" s="105" t="str">
        <f>IF(ISBLANK(Q604),VLOOKUP(Abfalldokumentation!$O604,'Linien - BU'!R:S,2,FALSE),Q604)</f>
        <v>L1</v>
      </c>
      <c r="O604" s="67" t="str">
        <f t="shared" si="68"/>
        <v>Diverses</v>
      </c>
      <c r="P604" s="67">
        <f t="shared" si="69"/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AA604" s="2"/>
      <c r="AB604" s="2"/>
      <c r="AC604" s="2"/>
    </row>
    <row r="605" spans="1:29" ht="30" customHeight="1" x14ac:dyDescent="0.25">
      <c r="A605" s="102" t="str">
        <f>VLOOKUP(N605,'Linien - BU'!A:B,2,FALSE)</f>
        <v>BU3</v>
      </c>
      <c r="B605" s="114">
        <f t="shared" si="63"/>
        <v>11.2</v>
      </c>
      <c r="C605" s="95">
        <f>Abfalldokumentation!$U605</f>
        <v>44460</v>
      </c>
      <c r="D605" s="90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103" t="str">
        <f>IFERROR(VLOOKUP(Abfalldokumentation!$O605,Artikel!A:C,3,FALSE),Abfalldokumentation!$O605)</f>
        <v>Diverses</v>
      </c>
      <c r="F605" s="103" t="str">
        <f>VLOOKUP(T605,'Liste Gründe'!A:D,2,FALSE)</f>
        <v>Linienbezogen</v>
      </c>
      <c r="G605" s="103" t="str">
        <f>IF(ISBLANK(V605),VLOOKUP(Abfalldokumentation!$P605,'Liste Gründe'!A:D,3,FALSE),V605)</f>
        <v>Maschinenabfall</v>
      </c>
      <c r="H605" s="103" t="str">
        <f>IF(ISBLANK(Abfalldokumentation!$W605),"-",Abfalldokumentation!$W605)</f>
        <v>-</v>
      </c>
      <c r="I605" s="114">
        <f t="shared" si="64"/>
        <v>38</v>
      </c>
      <c r="J605" s="103" t="str">
        <f t="shared" si="65"/>
        <v>Produkte</v>
      </c>
      <c r="K605" s="103" t="str">
        <f t="shared" si="66"/>
        <v>BUs</v>
      </c>
      <c r="L605" s="103" t="str">
        <f t="shared" si="67"/>
        <v>Symptome</v>
      </c>
      <c r="M605" s="114" t="str">
        <f>IFERROR(VLOOKUP(Abfalldokumentation!$O605,Kennzahlen!S:U,3,FALSE)*Abfalldokumentation!$B605,"0")</f>
        <v>0</v>
      </c>
      <c r="N605" s="103" t="str">
        <f>IF(ISBLANK(Q605),VLOOKUP(Abfalldokumentation!$O605,'Linien - BU'!R:S,2,FALSE),Q605)</f>
        <v>L33</v>
      </c>
      <c r="O605" s="67" t="str">
        <f t="shared" si="68"/>
        <v>Diverses</v>
      </c>
      <c r="P605" s="67">
        <f t="shared" si="69"/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AA605" s="2"/>
      <c r="AB605" s="2"/>
      <c r="AC605" s="2"/>
    </row>
    <row r="606" spans="1:29" ht="30" customHeight="1" x14ac:dyDescent="0.25">
      <c r="A606" s="104" t="str">
        <f>VLOOKUP(N606,'Linien - BU'!A:B,2,FALSE)</f>
        <v>BU1</v>
      </c>
      <c r="B606" s="115">
        <f t="shared" si="63"/>
        <v>6.4</v>
      </c>
      <c r="C606" s="96">
        <f>Abfalldokumentation!$U606</f>
        <v>44460</v>
      </c>
      <c r="D606" s="90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105" t="str">
        <f>IFERROR(VLOOKUP(Abfalldokumentation!$O606,Artikel!A:C,3,FALSE),Abfalldokumentation!$O606)</f>
        <v>Diverses</v>
      </c>
      <c r="F606" s="105" t="str">
        <f>VLOOKUP(T606,'Liste Gründe'!A:D,2,FALSE)</f>
        <v>Rest</v>
      </c>
      <c r="G606" s="105" t="str">
        <f>IF(ISBLANK(V606),VLOOKUP(Abfalldokumentation!$P606,'Liste Gründe'!A:D,3,FALSE),V606)</f>
        <v>Verpackung beschädigt</v>
      </c>
      <c r="H606" s="105" t="str">
        <f>IF(ISBLANK(Abfalldokumentation!$W606),"-",Abfalldokumentation!$W606)</f>
        <v>offene Verpackung</v>
      </c>
      <c r="I606" s="115">
        <f t="shared" si="64"/>
        <v>38</v>
      </c>
      <c r="J606" s="105" t="str">
        <f t="shared" si="65"/>
        <v>Produkte</v>
      </c>
      <c r="K606" s="105" t="str">
        <f t="shared" si="66"/>
        <v>BUs</v>
      </c>
      <c r="L606" s="105" t="str">
        <f t="shared" si="67"/>
        <v>Symptome</v>
      </c>
      <c r="M606" s="115" t="str">
        <f>IFERROR(VLOOKUP(Abfalldokumentation!$O606,Kennzahlen!S:U,3,FALSE)*Abfalldokumentation!$B606,"0")</f>
        <v>0</v>
      </c>
      <c r="N606" s="105" t="str">
        <f>IF(ISBLANK(Q606),VLOOKUP(Abfalldokumentation!$O606,'Linien - BU'!R:S,2,FALSE),Q606)</f>
        <v>Strudelline</v>
      </c>
      <c r="O606" s="67" t="str">
        <f t="shared" si="68"/>
        <v>Diverses</v>
      </c>
      <c r="P606" s="67">
        <f t="shared" si="69"/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AA606" s="2"/>
      <c r="AB606" s="2"/>
      <c r="AC606" s="2"/>
    </row>
    <row r="607" spans="1:29" ht="30" customHeight="1" x14ac:dyDescent="0.25">
      <c r="A607" s="102" t="str">
        <f>VLOOKUP(N607,'Linien - BU'!A:B,2,FALSE)</f>
        <v>BU1</v>
      </c>
      <c r="B607" s="114">
        <f t="shared" si="63"/>
        <v>46.4</v>
      </c>
      <c r="C607" s="95">
        <f>Abfalldokumentation!$U607</f>
        <v>44460</v>
      </c>
      <c r="D607" s="90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103" t="str">
        <f>IFERROR(VLOOKUP(Abfalldokumentation!$O607,Artikel!A:C,3,FALSE),Abfalldokumentation!$O607)</f>
        <v>Diverses aus Abfüllung</v>
      </c>
      <c r="F607" s="103" t="str">
        <f>VLOOKUP(T607,'Liste Gründe'!A:D,2,FALSE)</f>
        <v>Linienbezogen</v>
      </c>
      <c r="G607" s="103" t="str">
        <f>IF(ISBLANK(V607),VLOOKUP(Abfalldokumentation!$P607,'Liste Gründe'!A:D,3,FALSE),V607)</f>
        <v>Maschinenabfall</v>
      </c>
      <c r="H607" s="103" t="str">
        <f>IF(ISBLANK(Abfalldokumentation!$W607),"-",Abfalldokumentation!$W607)</f>
        <v>-</v>
      </c>
      <c r="I607" s="114">
        <f t="shared" si="64"/>
        <v>38</v>
      </c>
      <c r="J607" s="103" t="str">
        <f t="shared" si="65"/>
        <v>Produkte</v>
      </c>
      <c r="K607" s="103" t="str">
        <f t="shared" si="66"/>
        <v>BUs</v>
      </c>
      <c r="L607" s="103" t="str">
        <f t="shared" si="67"/>
        <v>Symptome</v>
      </c>
      <c r="M607" s="114" t="str">
        <f>IFERROR(VLOOKUP(Abfalldokumentation!$O607,Kennzahlen!S:U,3,FALSE)*Abfalldokumentation!$B607,"0")</f>
        <v>0</v>
      </c>
      <c r="N607" s="103" t="str">
        <f>IF(ISBLANK(Q607),VLOOKUP(Abfalldokumentation!$O607,'Linien - BU'!R:S,2,FALSE),Q607)</f>
        <v>Abfüllung</v>
      </c>
      <c r="O607" s="67" t="str">
        <f t="shared" si="68"/>
        <v>Diverses aus Abfüllung</v>
      </c>
      <c r="P607" s="67">
        <f t="shared" si="69"/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AA607" s="2"/>
      <c r="AB607" s="2"/>
      <c r="AC607" s="2"/>
    </row>
    <row r="608" spans="1:29" ht="30" customHeight="1" x14ac:dyDescent="0.25">
      <c r="A608" s="104" t="str">
        <f>VLOOKUP(N608,'Linien - BU'!A:B,2,FALSE)</f>
        <v>Rest</v>
      </c>
      <c r="B608" s="115">
        <f t="shared" si="63"/>
        <v>5</v>
      </c>
      <c r="C608" s="96">
        <f>Abfalldokumentation!$U608</f>
        <v>44460</v>
      </c>
      <c r="D608" s="90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105" t="str">
        <f>IFERROR(VLOOKUP(Abfalldokumentation!$O608,Artikel!A:C,3,FALSE),Abfalldokumentation!$O608)</f>
        <v>Laborproben</v>
      </c>
      <c r="F608" s="105" t="str">
        <f>VLOOKUP(T608,'Liste Gründe'!A:D,2,FALSE)</f>
        <v>Qualitätssicherung</v>
      </c>
      <c r="G608" s="105" t="str">
        <f>IF(ISBLANK(V608),VLOOKUP(Abfalldokumentation!$P608,'Liste Gründe'!A:D,3,FALSE),V608)</f>
        <v>Sensorik</v>
      </c>
      <c r="H608" s="105" t="str">
        <f>IF(ISBLANK(Abfalldokumentation!$W608),"-",Abfalldokumentation!$W608)</f>
        <v>Sensorik</v>
      </c>
      <c r="I608" s="115">
        <f t="shared" si="64"/>
        <v>38</v>
      </c>
      <c r="J608" s="105" t="str">
        <f t="shared" si="65"/>
        <v>Produkte</v>
      </c>
      <c r="K608" s="105" t="str">
        <f t="shared" si="66"/>
        <v>BUs</v>
      </c>
      <c r="L608" s="105" t="str">
        <f t="shared" si="67"/>
        <v>Symptome</v>
      </c>
      <c r="M608" s="115" t="str">
        <f>IFERROR(VLOOKUP(Abfalldokumentation!$O608,Kennzahlen!S:U,3,FALSE)*Abfalldokumentation!$B608,"0")</f>
        <v>0</v>
      </c>
      <c r="N608" s="105" t="str">
        <f>IF(ISBLANK(Q608),VLOOKUP(Abfalldokumentation!$O608,'Linien - BU'!R:S,2,FALSE),Q608)</f>
        <v>Labor</v>
      </c>
      <c r="O608" s="67" t="str">
        <f t="shared" si="68"/>
        <v>Laborproben</v>
      </c>
      <c r="P608" s="67">
        <f t="shared" si="69"/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AA608" s="2"/>
      <c r="AB608" s="2"/>
      <c r="AC608" s="2"/>
    </row>
    <row r="609" spans="1:29" ht="30" customHeight="1" x14ac:dyDescent="0.25">
      <c r="A609" s="102" t="str">
        <f>VLOOKUP(N609,'Linien - BU'!A:B,2,FALSE)</f>
        <v>Rest</v>
      </c>
      <c r="B609" s="114">
        <f t="shared" si="63"/>
        <v>7</v>
      </c>
      <c r="C609" s="95">
        <f>Abfalldokumentation!$U609</f>
        <v>44460</v>
      </c>
      <c r="D609" s="90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103" t="str">
        <f>IFERROR(VLOOKUP(Abfalldokumentation!$O609,Artikel!A:C,3,FALSE),Abfalldokumentation!$O609)</f>
        <v>Laborproben</v>
      </c>
      <c r="F609" s="103" t="str">
        <f>VLOOKUP(T609,'Liste Gründe'!A:D,2,FALSE)</f>
        <v>Qualitätssicherung</v>
      </c>
      <c r="G609" s="103" t="str">
        <f>IF(ISBLANK(V609),VLOOKUP(Abfalldokumentation!$P609,'Liste Gründe'!A:D,3,FALSE),V609)</f>
        <v>Einwaage Labor</v>
      </c>
      <c r="H609" s="103" t="str">
        <f>IF(ISBLANK(Abfalldokumentation!$W609),"-",Abfalldokumentation!$W609)</f>
        <v>Einwaage Labor</v>
      </c>
      <c r="I609" s="114">
        <f t="shared" si="64"/>
        <v>38</v>
      </c>
      <c r="J609" s="103" t="str">
        <f t="shared" si="65"/>
        <v>Produkte</v>
      </c>
      <c r="K609" s="103" t="str">
        <f t="shared" si="66"/>
        <v>BUs</v>
      </c>
      <c r="L609" s="103" t="str">
        <f t="shared" si="67"/>
        <v>Symptome</v>
      </c>
      <c r="M609" s="114" t="str">
        <f>IFERROR(VLOOKUP(Abfalldokumentation!$O609,Kennzahlen!S:U,3,FALSE)*Abfalldokumentation!$B609,"0")</f>
        <v>0</v>
      </c>
      <c r="N609" s="103" t="str">
        <f>IF(ISBLANK(Q609),VLOOKUP(Abfalldokumentation!$O609,'Linien - BU'!R:S,2,FALSE),Q609)</f>
        <v>Labor</v>
      </c>
      <c r="O609" s="67" t="str">
        <f t="shared" si="68"/>
        <v>Laborproben</v>
      </c>
      <c r="P609" s="67">
        <f t="shared" si="69"/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AA609" s="2"/>
      <c r="AB609" s="2"/>
      <c r="AC609" s="2"/>
    </row>
    <row r="610" spans="1:29" ht="30" customHeight="1" x14ac:dyDescent="0.25">
      <c r="A610" s="104" t="str">
        <f>VLOOKUP(N610,'Linien - BU'!A:B,2,FALSE)</f>
        <v>Rest</v>
      </c>
      <c r="B610" s="115">
        <f t="shared" si="63"/>
        <v>15</v>
      </c>
      <c r="C610" s="96">
        <f>Abfalldokumentation!$U610</f>
        <v>44460</v>
      </c>
      <c r="D610" s="90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105" t="str">
        <f>IFERROR(VLOOKUP(Abfalldokumentation!$O610,Artikel!A:C,3,FALSE),Abfalldokumentation!$O610)</f>
        <v>Laborproben</v>
      </c>
      <c r="F610" s="105" t="str">
        <f>VLOOKUP(T610,'Liste Gründe'!A:D,2,FALSE)</f>
        <v>Qualitätssicherung</v>
      </c>
      <c r="G610" s="105" t="str">
        <f>IF(ISBLANK(V610),VLOOKUP(Abfalldokumentation!$P610,'Liste Gründe'!A:D,3,FALSE),V610)</f>
        <v>Laborprobe</v>
      </c>
      <c r="H610" s="105" t="str">
        <f>IF(ISBLANK(Abfalldokumentation!$W610),"-",Abfalldokumentation!$W610)</f>
        <v>Laborprobe</v>
      </c>
      <c r="I610" s="115">
        <f t="shared" si="64"/>
        <v>38</v>
      </c>
      <c r="J610" s="105" t="str">
        <f t="shared" si="65"/>
        <v>Produkte</v>
      </c>
      <c r="K610" s="105" t="str">
        <f t="shared" si="66"/>
        <v>BUs</v>
      </c>
      <c r="L610" s="105" t="str">
        <f t="shared" si="67"/>
        <v>Symptome</v>
      </c>
      <c r="M610" s="115" t="str">
        <f>IFERROR(VLOOKUP(Abfalldokumentation!$O610,Kennzahlen!S:U,3,FALSE)*Abfalldokumentation!$B610,"0")</f>
        <v>0</v>
      </c>
      <c r="N610" s="105" t="str">
        <f>IF(ISBLANK(Q610),VLOOKUP(Abfalldokumentation!$O610,'Linien - BU'!R:S,2,FALSE),Q610)</f>
        <v>Labor</v>
      </c>
      <c r="O610" s="67" t="str">
        <f t="shared" si="68"/>
        <v>Laborproben</v>
      </c>
      <c r="P610" s="67">
        <f t="shared" si="69"/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AA610" s="2"/>
      <c r="AB610" s="2"/>
      <c r="AC610" s="2"/>
    </row>
    <row r="611" spans="1:29" ht="30" customHeight="1" x14ac:dyDescent="0.25">
      <c r="A611" s="102" t="str">
        <f>VLOOKUP(N611,'Linien - BU'!A:B,2,FALSE)</f>
        <v>Rest</v>
      </c>
      <c r="B611" s="114">
        <f t="shared" si="63"/>
        <v>23.8</v>
      </c>
      <c r="C611" s="95">
        <f>Abfalldokumentation!$U611</f>
        <v>44460</v>
      </c>
      <c r="D611" s="90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103" t="str">
        <f>IFERROR(VLOOKUP(Abfalldokumentation!$O611,Artikel!A:C,3,FALSE),Abfalldokumentation!$O611)</f>
        <v>Laborproben</v>
      </c>
      <c r="F611" s="103" t="str">
        <f>VLOOKUP(T611,'Liste Gründe'!A:D,2,FALSE)</f>
        <v>Qualitätssicherung</v>
      </c>
      <c r="G611" s="103" t="str">
        <f>IF(ISBLANK(V611),VLOOKUP(Abfalldokumentation!$P611,'Liste Gründe'!A:D,3,FALSE),V611)</f>
        <v>Laborprobe</v>
      </c>
      <c r="H611" s="103" t="str">
        <f>IF(ISBLANK(Abfalldokumentation!$W611),"-",Abfalldokumentation!$W611)</f>
        <v>Laborprobe</v>
      </c>
      <c r="I611" s="114">
        <f t="shared" si="64"/>
        <v>38</v>
      </c>
      <c r="J611" s="103" t="str">
        <f t="shared" si="65"/>
        <v>Produkte</v>
      </c>
      <c r="K611" s="103" t="str">
        <f t="shared" si="66"/>
        <v>BUs</v>
      </c>
      <c r="L611" s="103" t="str">
        <f t="shared" si="67"/>
        <v>Symptome</v>
      </c>
      <c r="M611" s="114" t="str">
        <f>IFERROR(VLOOKUP(Abfalldokumentation!$O611,Kennzahlen!S:U,3,FALSE)*Abfalldokumentation!$B611,"0")</f>
        <v>0</v>
      </c>
      <c r="N611" s="103" t="str">
        <f>IF(ISBLANK(Q611),VLOOKUP(Abfalldokumentation!$O611,'Linien - BU'!R:S,2,FALSE),Q611)</f>
        <v>Labor</v>
      </c>
      <c r="O611" s="67" t="str">
        <f t="shared" si="68"/>
        <v>Laborproben</v>
      </c>
      <c r="P611" s="67">
        <f t="shared" si="69"/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AA611" s="2"/>
      <c r="AB611" s="2"/>
      <c r="AC611" s="2"/>
    </row>
    <row r="612" spans="1:29" ht="30" customHeight="1" x14ac:dyDescent="0.25">
      <c r="A612" s="104" t="str">
        <f>VLOOKUP(N612,'Linien - BU'!A:B,2,FALSE)</f>
        <v>BU4</v>
      </c>
      <c r="B612" s="115">
        <f t="shared" si="63"/>
        <v>61</v>
      </c>
      <c r="C612" s="96">
        <f>Abfalldokumentation!$U612</f>
        <v>44461</v>
      </c>
      <c r="D612" s="90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105" t="str">
        <f>IFERROR(VLOOKUP(Abfalldokumentation!$O612,Artikel!A:C,3,FALSE),Abfalldokumentation!$O612)</f>
        <v>ABS PECO</v>
      </c>
      <c r="F612" s="105" t="str">
        <f>VLOOKUP(T612,'Liste Gründe'!A:D,2,FALSE)</f>
        <v>keinen Verwendungszweck</v>
      </c>
      <c r="G612" s="105" t="str">
        <f>IF(ISBLANK(V612),VLOOKUP(Abfalldokumentation!$P612,'Liste Gründe'!A:D,3,FALSE),V612)</f>
        <v>keinen Verwendungszweck</v>
      </c>
      <c r="H612" s="105" t="str">
        <f>IF(ISBLANK(Abfalldokumentation!$W612),"-",Abfalldokumentation!$W612)</f>
        <v>&lt;300kg/Monat</v>
      </c>
      <c r="I612" s="115">
        <f t="shared" si="64"/>
        <v>38</v>
      </c>
      <c r="J612" s="105" t="str">
        <f t="shared" si="65"/>
        <v>Produkte</v>
      </c>
      <c r="K612" s="105" t="str">
        <f t="shared" si="66"/>
        <v>BUs</v>
      </c>
      <c r="L612" s="105" t="str">
        <f t="shared" si="67"/>
        <v>Symptome</v>
      </c>
      <c r="M612" s="115">
        <f>IFERROR(VLOOKUP(Abfalldokumentation!$O612,Kennzahlen!S:U,3,FALSE)*Abfalldokumentation!$B612,"0")</f>
        <v>89.705882352941188</v>
      </c>
      <c r="N612" s="105" t="str">
        <f>IF(ISBLANK(Q612),VLOOKUP(Abfalldokumentation!$O612,'Linien - BU'!R:S,2,FALSE),Q612)</f>
        <v>L23</v>
      </c>
      <c r="O612" s="67">
        <f t="shared" si="68"/>
        <v>29500891</v>
      </c>
      <c r="P612" s="67">
        <f t="shared" si="69"/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AA612" s="2"/>
      <c r="AB612" s="2"/>
      <c r="AC612" s="2"/>
    </row>
    <row r="613" spans="1:29" ht="30" customHeight="1" x14ac:dyDescent="0.25">
      <c r="A613" s="102" t="str">
        <f>VLOOKUP(N613,'Linien - BU'!A:B,2,FALSE)</f>
        <v>BU4</v>
      </c>
      <c r="B613" s="114">
        <f t="shared" si="63"/>
        <v>61</v>
      </c>
      <c r="C613" s="95">
        <f>Abfalldokumentation!$U613</f>
        <v>44461</v>
      </c>
      <c r="D613" s="90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103" t="str">
        <f>IFERROR(VLOOKUP(Abfalldokumentation!$O613,Artikel!A:C,3,FALSE),Abfalldokumentation!$O613)</f>
        <v>ABS ROVIN</v>
      </c>
      <c r="F613" s="103" t="str">
        <f>VLOOKUP(T613,'Liste Gründe'!A:D,2,FALSE)</f>
        <v>keinen Verwendungszweck</v>
      </c>
      <c r="G613" s="103" t="str">
        <f>IF(ISBLANK(V613),VLOOKUP(Abfalldokumentation!$P613,'Liste Gründe'!A:D,3,FALSE),V613)</f>
        <v>keinen Verwendungszweck</v>
      </c>
      <c r="H613" s="103" t="str">
        <f>IF(ISBLANK(Abfalldokumentation!$W613),"-",Abfalldokumentation!$W613)</f>
        <v>&lt;300kg/Monat</v>
      </c>
      <c r="I613" s="114">
        <f t="shared" si="64"/>
        <v>38</v>
      </c>
      <c r="J613" s="103" t="str">
        <f t="shared" si="65"/>
        <v>Produkte</v>
      </c>
      <c r="K613" s="103" t="str">
        <f t="shared" si="66"/>
        <v>BUs</v>
      </c>
      <c r="L613" s="103" t="str">
        <f t="shared" si="67"/>
        <v>Symptome</v>
      </c>
      <c r="M613" s="114">
        <f>IFERROR(VLOOKUP(Abfalldokumentation!$O613,Kennzahlen!S:U,3,FALSE)*Abfalldokumentation!$B613,"0")</f>
        <v>0.61</v>
      </c>
      <c r="N613" s="103" t="str">
        <f>IF(ISBLANK(Q613),VLOOKUP(Abfalldokumentation!$O613,'Linien - BU'!R:S,2,FALSE),Q613)</f>
        <v>L23</v>
      </c>
      <c r="O613" s="67">
        <f t="shared" si="68"/>
        <v>29500900</v>
      </c>
      <c r="P613" s="67">
        <f t="shared" si="69"/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AA613" s="2"/>
      <c r="AB613" s="2"/>
      <c r="AC613" s="2"/>
    </row>
    <row r="614" spans="1:29" ht="30" customHeight="1" x14ac:dyDescent="0.25">
      <c r="A614" s="104" t="str">
        <f>VLOOKUP(N614,'Linien - BU'!A:B,2,FALSE)</f>
        <v>Rest</v>
      </c>
      <c r="B614" s="115">
        <f t="shared" si="63"/>
        <v>30</v>
      </c>
      <c r="C614" s="96">
        <f>Abfalldokumentation!$U614</f>
        <v>44461</v>
      </c>
      <c r="D614" s="90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105" t="str">
        <f>IFERROR(VLOOKUP(Abfalldokumentation!$O614,Artikel!A:C,3,FALSE),Abfalldokumentation!$O614)</f>
        <v>ABS Unser Blütenkäse</v>
      </c>
      <c r="F614" s="105" t="str">
        <f>VLOOKUP(T614,'Liste Gründe'!A:D,2,FALSE)</f>
        <v>Rest</v>
      </c>
      <c r="G614" s="105" t="str">
        <f>IF(ISBLANK(V614),VLOOKUP(Abfalldokumentation!$P614,'Liste Gründe'!A:D,3,FALSE),V614)</f>
        <v>Retoure</v>
      </c>
      <c r="H614" s="105" t="str">
        <f>IF(ISBLANK(Abfalldokumentation!$W614),"-",Abfalldokumentation!$W614)</f>
        <v>Retoure</v>
      </c>
      <c r="I614" s="115">
        <f t="shared" si="64"/>
        <v>38</v>
      </c>
      <c r="J614" s="105" t="str">
        <f t="shared" si="65"/>
        <v>Produkte</v>
      </c>
      <c r="K614" s="105" t="str">
        <f t="shared" si="66"/>
        <v>BUs</v>
      </c>
      <c r="L614" s="105" t="str">
        <f t="shared" si="67"/>
        <v>Symptome</v>
      </c>
      <c r="M614" s="115">
        <f>IFERROR(VLOOKUP(Abfalldokumentation!$O614,Kennzahlen!S:U,3,FALSE)*Abfalldokumentation!$B614,"0")</f>
        <v>0.3</v>
      </c>
      <c r="N614" s="105" t="str">
        <f>IF(ISBLANK(Q614),VLOOKUP(Abfalldokumentation!$O614,'Linien - BU'!R:S,2,FALSE),Q614)</f>
        <v>Externe</v>
      </c>
      <c r="O614" s="67">
        <f t="shared" si="68"/>
        <v>29500910</v>
      </c>
      <c r="P614" s="67">
        <f t="shared" si="69"/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AA614" s="2"/>
      <c r="AB614" s="2"/>
      <c r="AC614" s="2"/>
    </row>
    <row r="615" spans="1:29" ht="30" customHeight="1" x14ac:dyDescent="0.25">
      <c r="A615" s="102" t="str">
        <f>VLOOKUP(N615,'Linien - BU'!A:B,2,FALSE)</f>
        <v>BU4</v>
      </c>
      <c r="B615" s="114">
        <f t="shared" si="63"/>
        <v>30</v>
      </c>
      <c r="C615" s="95">
        <f>Abfalldokumentation!$U615</f>
        <v>44461</v>
      </c>
      <c r="D615" s="90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103" t="str">
        <f>IFERROR(VLOOKUP(Abfalldokumentation!$O615,Artikel!A:C,3,FALSE),Abfalldokumentation!$O615)</f>
        <v>ABS Unser Blütenkäse</v>
      </c>
      <c r="F615" s="103" t="str">
        <f>VLOOKUP(T615,'Liste Gründe'!A:D,2,FALSE)</f>
        <v>keinen Verwendungszweck</v>
      </c>
      <c r="G615" s="103" t="str">
        <f>IF(ISBLANK(V615),VLOOKUP(Abfalldokumentation!$P615,'Liste Gründe'!A:D,3,FALSE),V615)</f>
        <v>keinen Verwendungszweck</v>
      </c>
      <c r="H615" s="103" t="str">
        <f>IF(ISBLANK(Abfalldokumentation!$W615),"-",Abfalldokumentation!$W615)</f>
        <v>&lt;500kg/Monat</v>
      </c>
      <c r="I615" s="114">
        <f t="shared" si="64"/>
        <v>38</v>
      </c>
      <c r="J615" s="103" t="str">
        <f t="shared" si="65"/>
        <v>Produkte</v>
      </c>
      <c r="K615" s="103" t="str">
        <f t="shared" si="66"/>
        <v>BUs</v>
      </c>
      <c r="L615" s="103" t="str">
        <f t="shared" si="67"/>
        <v>Symptome</v>
      </c>
      <c r="M615" s="114">
        <f>IFERROR(VLOOKUP(Abfalldokumentation!$O615,Kennzahlen!S:U,3,FALSE)*Abfalldokumentation!$B615,"0")</f>
        <v>0.3</v>
      </c>
      <c r="N615" s="103" t="str">
        <f>IF(ISBLANK(Q615),VLOOKUP(Abfalldokumentation!$O615,'Linien - BU'!R:S,2,FALSE),Q615)</f>
        <v>L22</v>
      </c>
      <c r="O615" s="67">
        <f t="shared" si="68"/>
        <v>29500910</v>
      </c>
      <c r="P615" s="67">
        <f t="shared" si="69"/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AA615" s="2"/>
      <c r="AB615" s="2"/>
      <c r="AC615" s="2"/>
    </row>
    <row r="616" spans="1:29" ht="30" customHeight="1" x14ac:dyDescent="0.25">
      <c r="A616" s="104" t="str">
        <f>VLOOKUP(N616,'Linien - BU'!A:B,2,FALSE)</f>
        <v>BU4</v>
      </c>
      <c r="B616" s="115">
        <f t="shared" si="63"/>
        <v>6</v>
      </c>
      <c r="C616" s="96">
        <f>Abfalldokumentation!$U616</f>
        <v>44461</v>
      </c>
      <c r="D616" s="90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105" t="str">
        <f>IFERROR(VLOOKUP(Abfalldokumentation!$O616,Artikel!A:C,3,FALSE),Abfalldokumentation!$O616)</f>
        <v>ABS ZIEGENR</v>
      </c>
      <c r="F616" s="105" t="str">
        <f>VLOOKUP(T616,'Liste Gründe'!A:D,2,FALSE)</f>
        <v>keinen Verwendungszweck</v>
      </c>
      <c r="G616" s="105" t="str">
        <f>IF(ISBLANK(V616),VLOOKUP(Abfalldokumentation!$P616,'Liste Gründe'!A:D,3,FALSE),V616)</f>
        <v>keinen Verwendungszweck</v>
      </c>
      <c r="H616" s="105" t="str">
        <f>IF(ISBLANK(Abfalldokumentation!$W616),"-",Abfalldokumentation!$W616)</f>
        <v>&lt;100kg/Monat</v>
      </c>
      <c r="I616" s="115">
        <f t="shared" si="64"/>
        <v>38</v>
      </c>
      <c r="J616" s="105" t="str">
        <f t="shared" si="65"/>
        <v>Produkte</v>
      </c>
      <c r="K616" s="105" t="str">
        <f t="shared" si="66"/>
        <v>BUs</v>
      </c>
      <c r="L616" s="105" t="str">
        <f t="shared" si="67"/>
        <v>Symptome</v>
      </c>
      <c r="M616" s="115">
        <f>IFERROR(VLOOKUP(Abfalldokumentation!$O616,Kennzahlen!S:U,3,FALSE)*Abfalldokumentation!$B616,"0")</f>
        <v>0.06</v>
      </c>
      <c r="N616" s="105" t="str">
        <f>IF(ISBLANK(Q616),VLOOKUP(Abfalldokumentation!$O616,'Linien - BU'!R:S,2,FALSE),Q616)</f>
        <v>L20</v>
      </c>
      <c r="O616" s="67">
        <f t="shared" si="68"/>
        <v>29500913</v>
      </c>
      <c r="P616" s="67">
        <f t="shared" si="69"/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AA616" s="2"/>
      <c r="AB616" s="2"/>
      <c r="AC616" s="2"/>
    </row>
    <row r="617" spans="1:29" ht="30" customHeight="1" x14ac:dyDescent="0.25">
      <c r="A617" s="102" t="str">
        <f>VLOOKUP(N617,'Linien - BU'!A:B,2,FALSE)</f>
        <v>BU1</v>
      </c>
      <c r="B617" s="114">
        <f t="shared" si="63"/>
        <v>19</v>
      </c>
      <c r="C617" s="95">
        <f>Abfalldokumentation!$U617</f>
        <v>44461</v>
      </c>
      <c r="D617" s="90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103" t="str">
        <f>IFERROR(VLOOKUP(Abfalldokumentation!$O617,Artikel!A:C,3,FALSE),Abfalldokumentation!$O617)</f>
        <v>VOS-ABS ENTSORGUNG</v>
      </c>
      <c r="F617" s="103" t="str">
        <f>VLOOKUP(T617,'Liste Gründe'!A:D,2,FALSE)</f>
        <v>Rest</v>
      </c>
      <c r="G617" s="103" t="str">
        <f>IF(ISBLANK(V617),VLOOKUP(Abfalldokumentation!$P617,'Liste Gründe'!A:D,3,FALSE),V617)</f>
        <v>geschälte Rinde</v>
      </c>
      <c r="H617" s="103" t="str">
        <f>IF(ISBLANK(Abfalldokumentation!$W617),"-",Abfalldokumentation!$W617)</f>
        <v>keine Verwendung möglich</v>
      </c>
      <c r="I617" s="114">
        <f t="shared" si="64"/>
        <v>38</v>
      </c>
      <c r="J617" s="103" t="str">
        <f t="shared" si="65"/>
        <v>Produkte</v>
      </c>
      <c r="K617" s="103" t="str">
        <f t="shared" si="66"/>
        <v>BUs</v>
      </c>
      <c r="L617" s="103" t="str">
        <f t="shared" si="67"/>
        <v>Symptome</v>
      </c>
      <c r="M617" s="114">
        <f>IFERROR(VLOOKUP(Abfalldokumentation!$O617,Kennzahlen!S:U,3,FALSE)*Abfalldokumentation!$B617,"0")</f>
        <v>0.19</v>
      </c>
      <c r="N617" s="103" t="str">
        <f>IF(ISBLANK(Q617),VLOOKUP(Abfalldokumentation!$O617,'Linien - BU'!R:S,2,FALSE),Q617)</f>
        <v>RWV</v>
      </c>
      <c r="O617" s="67">
        <f t="shared" si="68"/>
        <v>29500917</v>
      </c>
      <c r="P617" s="67">
        <f t="shared" si="69"/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AA617" s="2"/>
      <c r="AB617" s="2"/>
      <c r="AC617" s="2"/>
    </row>
    <row r="618" spans="1:29" ht="30" customHeight="1" x14ac:dyDescent="0.25">
      <c r="A618" s="104" t="str">
        <f>VLOOKUP(N618,'Linien - BU'!A:B,2,FALSE)</f>
        <v>BU1</v>
      </c>
      <c r="B618" s="115">
        <f t="shared" si="63"/>
        <v>39</v>
      </c>
      <c r="C618" s="96">
        <f>Abfalldokumentation!$U618</f>
        <v>44461</v>
      </c>
      <c r="D618" s="90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105" t="str">
        <f>IFERROR(VLOOKUP(Abfalldokumentation!$O618,Artikel!A:C,3,FALSE),Abfalldokumentation!$O618)</f>
        <v>VOS-ABS ENTSORGUNG</v>
      </c>
      <c r="F618" s="105" t="str">
        <f>VLOOKUP(T618,'Liste Gründe'!A:D,2,FALSE)</f>
        <v>Rest</v>
      </c>
      <c r="G618" s="105" t="str">
        <f>IF(ISBLANK(V618),VLOOKUP(Abfalldokumentation!$P618,'Liste Gründe'!A:D,3,FALSE),V618)</f>
        <v>geschälte Rinde</v>
      </c>
      <c r="H618" s="105" t="str">
        <f>IF(ISBLANK(Abfalldokumentation!$W618),"-",Abfalldokumentation!$W618)</f>
        <v>keine Verwendung möglich</v>
      </c>
      <c r="I618" s="115">
        <f t="shared" si="64"/>
        <v>38</v>
      </c>
      <c r="J618" s="105" t="str">
        <f t="shared" si="65"/>
        <v>Produkte</v>
      </c>
      <c r="K618" s="105" t="str">
        <f t="shared" si="66"/>
        <v>BUs</v>
      </c>
      <c r="L618" s="105" t="str">
        <f t="shared" si="67"/>
        <v>Symptome</v>
      </c>
      <c r="M618" s="115">
        <f>IFERROR(VLOOKUP(Abfalldokumentation!$O618,Kennzahlen!S:U,3,FALSE)*Abfalldokumentation!$B618,"0")</f>
        <v>0.39</v>
      </c>
      <c r="N618" s="105" t="str">
        <f>IF(ISBLANK(Q618),VLOOKUP(Abfalldokumentation!$O618,'Linien - BU'!R:S,2,FALSE),Q618)</f>
        <v>RWV</v>
      </c>
      <c r="O618" s="67">
        <f t="shared" si="68"/>
        <v>29500917</v>
      </c>
      <c r="P618" s="67">
        <f t="shared" si="69"/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AA618" s="2"/>
      <c r="AB618" s="2"/>
      <c r="AC618" s="2"/>
    </row>
    <row r="619" spans="1:29" ht="30" customHeight="1" x14ac:dyDescent="0.25">
      <c r="A619" s="102" t="str">
        <f>VLOOKUP(N619,'Linien - BU'!A:B,2,FALSE)</f>
        <v>BU4</v>
      </c>
      <c r="B619" s="114">
        <f t="shared" si="63"/>
        <v>79</v>
      </c>
      <c r="C619" s="95">
        <f>Abfalldokumentation!$U619</f>
        <v>44461</v>
      </c>
      <c r="D619" s="90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103" t="str">
        <f>IFERROR(VLOOKUP(Abfalldokumentation!$O619,Artikel!A:C,3,FALSE),Abfalldokumentation!$O619)</f>
        <v>ABS OLD-AMSTERDAM</v>
      </c>
      <c r="F619" s="103" t="str">
        <f>VLOOKUP(T619,'Liste Gründe'!A:D,2,FALSE)</f>
        <v>keinen Verwendungszweck</v>
      </c>
      <c r="G619" s="103" t="str">
        <f>IF(ISBLANK(V619),VLOOKUP(Abfalldokumentation!$P619,'Liste Gründe'!A:D,3,FALSE),V619)</f>
        <v>keinen Verwendungszweck</v>
      </c>
      <c r="H619" s="103" t="str">
        <f>IF(ISBLANK(Abfalldokumentation!$W619),"-",Abfalldokumentation!$W619)</f>
        <v>&lt;1000kg/Monat</v>
      </c>
      <c r="I619" s="114">
        <f t="shared" si="64"/>
        <v>38</v>
      </c>
      <c r="J619" s="103" t="str">
        <f t="shared" si="65"/>
        <v>Produkte</v>
      </c>
      <c r="K619" s="103" t="str">
        <f t="shared" si="66"/>
        <v>BUs</v>
      </c>
      <c r="L619" s="103" t="str">
        <f t="shared" si="67"/>
        <v>Symptome</v>
      </c>
      <c r="M619" s="114">
        <f>IFERROR(VLOOKUP(Abfalldokumentation!$O619,Kennzahlen!S:U,3,FALSE)*Abfalldokumentation!$B619,"0")</f>
        <v>7.9000000000000008E-3</v>
      </c>
      <c r="N619" s="103" t="str">
        <f>IF(ISBLANK(Q619),VLOOKUP(Abfalldokumentation!$O619,'Linien - BU'!R:S,2,FALSE),Q619)</f>
        <v>L22</v>
      </c>
      <c r="O619" s="67">
        <f t="shared" si="68"/>
        <v>29501039</v>
      </c>
      <c r="P619" s="67">
        <f t="shared" si="69"/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AA619" s="2"/>
      <c r="AB619" s="2"/>
      <c r="AC619" s="2"/>
    </row>
    <row r="620" spans="1:29" ht="30" customHeight="1" x14ac:dyDescent="0.25">
      <c r="A620" s="104" t="str">
        <f>VLOOKUP(N620,'Linien - BU'!A:B,2,FALSE)</f>
        <v>BU4</v>
      </c>
      <c r="B620" s="115">
        <f t="shared" si="63"/>
        <v>61</v>
      </c>
      <c r="C620" s="96">
        <f>Abfalldokumentation!$U620</f>
        <v>44461</v>
      </c>
      <c r="D620" s="90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105" t="str">
        <f>IFERROR(VLOOKUP(Abfalldokumentation!$O620,Artikel!A:C,3,FALSE),Abfalldokumentation!$O620)</f>
        <v>ABS OLD-AMSTERDAM</v>
      </c>
      <c r="F620" s="105" t="str">
        <f>VLOOKUP(T620,'Liste Gründe'!A:D,2,FALSE)</f>
        <v>keinen Verwendungszweck</v>
      </c>
      <c r="G620" s="105" t="str">
        <f>IF(ISBLANK(V620),VLOOKUP(Abfalldokumentation!$P620,'Liste Gründe'!A:D,3,FALSE),V620)</f>
        <v>keinen Verwendungszweck</v>
      </c>
      <c r="H620" s="105" t="str">
        <f>IF(ISBLANK(Abfalldokumentation!$W620),"-",Abfalldokumentation!$W620)</f>
        <v>&lt;1000kg/Monat</v>
      </c>
      <c r="I620" s="115">
        <f t="shared" si="64"/>
        <v>38</v>
      </c>
      <c r="J620" s="105" t="str">
        <f t="shared" si="65"/>
        <v>Produkte</v>
      </c>
      <c r="K620" s="105" t="str">
        <f t="shared" si="66"/>
        <v>BUs</v>
      </c>
      <c r="L620" s="105" t="str">
        <f t="shared" si="67"/>
        <v>Symptome</v>
      </c>
      <c r="M620" s="115">
        <f>IFERROR(VLOOKUP(Abfalldokumentation!$O620,Kennzahlen!S:U,3,FALSE)*Abfalldokumentation!$B620,"0")</f>
        <v>6.1000000000000004E-3</v>
      </c>
      <c r="N620" s="105" t="str">
        <f>IF(ISBLANK(Q620),VLOOKUP(Abfalldokumentation!$O620,'Linien - BU'!R:S,2,FALSE),Q620)</f>
        <v>L22</v>
      </c>
      <c r="O620" s="67">
        <f t="shared" si="68"/>
        <v>29501039</v>
      </c>
      <c r="P620" s="67">
        <f t="shared" si="69"/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AA620" s="2"/>
      <c r="AB620" s="2"/>
      <c r="AC620" s="2"/>
    </row>
    <row r="621" spans="1:29" ht="30" customHeight="1" x14ac:dyDescent="0.25">
      <c r="A621" s="102" t="str">
        <f>VLOOKUP(N621,'Linien - BU'!A:B,2,FALSE)</f>
        <v>BU3</v>
      </c>
      <c r="B621" s="114">
        <f t="shared" si="63"/>
        <v>23</v>
      </c>
      <c r="C621" s="95">
        <f>Abfalldokumentation!$U621</f>
        <v>44461</v>
      </c>
      <c r="D621" s="90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103" t="str">
        <f>IFERROR(VLOOKUP(Abfalldokumentation!$O621,Artikel!A:C,3,FALSE),Abfalldokumentation!$O621)</f>
        <v>VOS VEG-SCH MILD</v>
      </c>
      <c r="F621" s="103" t="str">
        <f>VLOOKUP(T621,'Liste Gründe'!A:D,2,FALSE)</f>
        <v>Schimmel</v>
      </c>
      <c r="G621" s="103" t="str">
        <f>IF(ISBLANK(V621),VLOOKUP(Abfalldokumentation!$P621,'Liste Gründe'!A:D,3,FALSE),V621)</f>
        <v>VOS &gt; Einsatz</v>
      </c>
      <c r="H621" s="103" t="str">
        <f>IF(ISBLANK(Abfalldokumentation!$W621),"-",Abfalldokumentation!$W621)</f>
        <v>-</v>
      </c>
      <c r="I621" s="114">
        <f t="shared" si="64"/>
        <v>38</v>
      </c>
      <c r="J621" s="103" t="str">
        <f t="shared" si="65"/>
        <v>Produkte</v>
      </c>
      <c r="K621" s="103" t="str">
        <f t="shared" si="66"/>
        <v>BUs</v>
      </c>
      <c r="L621" s="103" t="str">
        <f t="shared" si="67"/>
        <v>Symptome</v>
      </c>
      <c r="M621" s="114">
        <f>IFERROR(VLOOKUP(Abfalldokumentation!$O621,Kennzahlen!S:U,3,FALSE)*Abfalldokumentation!$B621,"0")</f>
        <v>11.5</v>
      </c>
      <c r="N621" s="103" t="str">
        <f>IF(ISBLANK(Q621),VLOOKUP(Abfalldokumentation!$O621,'Linien - BU'!R:S,2,FALSE),Q621)</f>
        <v>BU3</v>
      </c>
      <c r="O621" s="67">
        <f t="shared" si="68"/>
        <v>29900002</v>
      </c>
      <c r="P621" s="67">
        <f t="shared" si="69"/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AA621" s="2"/>
      <c r="AB621" s="2"/>
      <c r="AC621" s="2"/>
    </row>
    <row r="622" spans="1:29" ht="30" customHeight="1" x14ac:dyDescent="0.25">
      <c r="A622" s="104" t="str">
        <f>VLOOKUP(N622,'Linien - BU'!A:B,2,FALSE)</f>
        <v>BU1</v>
      </c>
      <c r="B622" s="115">
        <f t="shared" si="63"/>
        <v>315.5</v>
      </c>
      <c r="C622" s="96">
        <f>Abfalldokumentation!$U622</f>
        <v>44461</v>
      </c>
      <c r="D622" s="90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105" t="str">
        <f>IFERROR(VLOOKUP(Abfalldokumentation!$O622,Artikel!A:C,3,FALSE),Abfalldokumentation!$O622)</f>
        <v>Würste 9300g Räucher na</v>
      </c>
      <c r="F622" s="105" t="str">
        <f>VLOOKUP(T622,'Liste Gründe'!A:D,2,FALSE)</f>
        <v>Linienbezogen</v>
      </c>
      <c r="G622" s="105" t="str">
        <f>IF(ISBLANK(V622),VLOOKUP(Abfalldokumentation!$P622,'Liste Gründe'!A:D,3,FALSE),V622)</f>
        <v>Bodenabfall Abfüllung</v>
      </c>
      <c r="H622" s="105" t="str">
        <f>IF(ISBLANK(Abfalldokumentation!$W622),"-",Abfalldokumentation!$W622)</f>
        <v>Clip gerissen</v>
      </c>
      <c r="I622" s="115">
        <f t="shared" si="64"/>
        <v>38</v>
      </c>
      <c r="J622" s="105" t="str">
        <f t="shared" si="65"/>
        <v>Produkte</v>
      </c>
      <c r="K622" s="105" t="str">
        <f t="shared" si="66"/>
        <v>BUs</v>
      </c>
      <c r="L622" s="105" t="str">
        <f t="shared" si="67"/>
        <v>Symptome</v>
      </c>
      <c r="M622" s="115" t="str">
        <f>IFERROR(VLOOKUP(Abfalldokumentation!$O622,Kennzahlen!S:U,3,FALSE)*Abfalldokumentation!$B622,"0")</f>
        <v>0</v>
      </c>
      <c r="N622" s="105" t="str">
        <f>IF(ISBLANK(Q622),VLOOKUP(Abfalldokumentation!$O622,'Linien - BU'!R:S,2,FALSE),Q622)</f>
        <v>Abfüllung</v>
      </c>
      <c r="O622" s="67">
        <f t="shared" si="68"/>
        <v>31000083</v>
      </c>
      <c r="P622" s="67">
        <f t="shared" si="69"/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AA622" s="2"/>
      <c r="AB622" s="2"/>
      <c r="AC622" s="2"/>
    </row>
    <row r="623" spans="1:29" ht="30" customHeight="1" x14ac:dyDescent="0.25">
      <c r="A623" s="102" t="str">
        <f>VLOOKUP(N623,'Linien - BU'!A:B,2,FALSE)</f>
        <v>BU1</v>
      </c>
      <c r="B623" s="114">
        <f t="shared" si="63"/>
        <v>22</v>
      </c>
      <c r="C623" s="95">
        <f>Abfalldokumentation!$U623</f>
        <v>44461</v>
      </c>
      <c r="D623" s="90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103" t="str">
        <f>IFERROR(VLOOKUP(Abfalldokumentation!$O623,Artikel!A:C,3,FALSE),Abfalldokumentation!$O623)</f>
        <v>GRW NATUR 7,2KG</v>
      </c>
      <c r="F623" s="103" t="str">
        <f>VLOOKUP(T623,'Liste Gründe'!A:D,2,FALSE)</f>
        <v>Linienbezogen</v>
      </c>
      <c r="G623" s="103" t="str">
        <f>IF(ISBLANK(V623),VLOOKUP(Abfalldokumentation!$P623,'Liste Gründe'!A:D,3,FALSE),V623)</f>
        <v>Bodenabfall Abfüllung</v>
      </c>
      <c r="H623" s="103" t="str">
        <f>IF(ISBLANK(Abfalldokumentation!$W623),"-",Abfalldokumentation!$W623)</f>
        <v>Clip gerissen</v>
      </c>
      <c r="I623" s="114">
        <f t="shared" si="64"/>
        <v>38</v>
      </c>
      <c r="J623" s="103" t="str">
        <f t="shared" si="65"/>
        <v>Produkte</v>
      </c>
      <c r="K623" s="103" t="str">
        <f t="shared" si="66"/>
        <v>BUs</v>
      </c>
      <c r="L623" s="103" t="str">
        <f t="shared" si="67"/>
        <v>Symptome</v>
      </c>
      <c r="M623" s="114" t="str">
        <f>IFERROR(VLOOKUP(Abfalldokumentation!$O623,Kennzahlen!S:U,3,FALSE)*Abfalldokumentation!$B623,"0")</f>
        <v>0</v>
      </c>
      <c r="N623" s="103" t="str">
        <f>IF(ISBLANK(Q623),VLOOKUP(Abfalldokumentation!$O623,'Linien - BU'!R:S,2,FALSE),Q623)</f>
        <v>Abfüllung</v>
      </c>
      <c r="O623" s="67">
        <f t="shared" si="68"/>
        <v>32000049</v>
      </c>
      <c r="P623" s="67">
        <f t="shared" si="69"/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AA623" s="2"/>
      <c r="AB623" s="2"/>
      <c r="AC623" s="2"/>
    </row>
    <row r="624" spans="1:29" ht="30" customHeight="1" x14ac:dyDescent="0.25">
      <c r="A624" s="104" t="str">
        <f>VLOOKUP(N624,'Linien - BU'!A:B,2,FALSE)</f>
        <v>BU3</v>
      </c>
      <c r="B624" s="115">
        <f t="shared" si="63"/>
        <v>32.5</v>
      </c>
      <c r="C624" s="96">
        <f>Abfalldokumentation!$U624</f>
        <v>44461</v>
      </c>
      <c r="D624" s="90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105" t="str">
        <f>IFERROR(VLOOKUP(Abfalldokumentation!$O624,Artikel!A:C,3,FALSE),Abfalldokumentation!$O624)</f>
        <v>VOS GRW-SCHI-NAT-VAKU</v>
      </c>
      <c r="F624" s="105" t="str">
        <f>VLOOKUP(T624,'Liste Gründe'!A:D,2,FALSE)</f>
        <v>Schimmel</v>
      </c>
      <c r="G624" s="105" t="str">
        <f>IF(ISBLANK(V624),VLOOKUP(Abfalldokumentation!$P624,'Liste Gründe'!A:D,3,FALSE),V624)</f>
        <v>VOS &gt; Einsatz</v>
      </c>
      <c r="H624" s="105" t="str">
        <f>IF(ISBLANK(Abfalldokumentation!$W624),"-",Abfalldokumentation!$W624)</f>
        <v>MHD abgelaufen, weils immer wieder verlängert wird. Mehr Abschnitte, als verbraucht wird</v>
      </c>
      <c r="I624" s="115">
        <f t="shared" si="64"/>
        <v>38</v>
      </c>
      <c r="J624" s="105" t="str">
        <f t="shared" si="65"/>
        <v>Produkte</v>
      </c>
      <c r="K624" s="105" t="str">
        <f t="shared" si="66"/>
        <v>BUs</v>
      </c>
      <c r="L624" s="105" t="str">
        <f t="shared" si="67"/>
        <v>Symptome</v>
      </c>
      <c r="M624" s="115">
        <f>IFERROR(VLOOKUP(Abfalldokumentation!$O624,Kennzahlen!S:U,3,FALSE)*Abfalldokumentation!$B624,"0")</f>
        <v>16.705000000000002</v>
      </c>
      <c r="N624" s="105" t="str">
        <f>IF(ISBLANK(Q624),VLOOKUP(Abfalldokumentation!$O624,'Linien - BU'!R:S,2,FALSE),Q624)</f>
        <v>L33</v>
      </c>
      <c r="O624" s="67">
        <f t="shared" si="68"/>
        <v>49500204</v>
      </c>
      <c r="P624" s="67">
        <f t="shared" si="69"/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AA624" s="2"/>
      <c r="AB624" s="2"/>
      <c r="AC624" s="2"/>
    </row>
    <row r="625" spans="1:29" ht="30" customHeight="1" x14ac:dyDescent="0.25">
      <c r="A625" s="102" t="str">
        <f>VLOOKUP(N625,'Linien - BU'!A:B,2,FALSE)</f>
        <v>BU2</v>
      </c>
      <c r="B625" s="114">
        <f t="shared" si="63"/>
        <v>30</v>
      </c>
      <c r="C625" s="95">
        <f>Abfalldokumentation!$U625</f>
        <v>44461</v>
      </c>
      <c r="D625" s="90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103" t="str">
        <f>IFERROR(VLOOKUP(Abfalldokumentation!$O625,Artikel!A:C,3,FALSE),Abfalldokumentation!$O625)</f>
        <v>Blöcke</v>
      </c>
      <c r="F625" s="103" t="str">
        <f>VLOOKUP(T625,'Liste Gründe'!A:D,2,FALSE)</f>
        <v>Schimmel</v>
      </c>
      <c r="G625" s="103" t="str">
        <f>IF(ISBLANK(V625),VLOOKUP(Abfalldokumentation!$P625,'Liste Gründe'!A:D,3,FALSE),V625)</f>
        <v>Luftzieher/Folienriss durch Transport</v>
      </c>
      <c r="H625" s="103" t="str">
        <f>IF(ISBLANK(Abfalldokumentation!$W625),"-",Abfalldokumentation!$W625)</f>
        <v>Luftzieher/Folienriss durch Transport</v>
      </c>
      <c r="I625" s="114">
        <f t="shared" si="64"/>
        <v>38</v>
      </c>
      <c r="J625" s="103" t="str">
        <f t="shared" si="65"/>
        <v>Produkte</v>
      </c>
      <c r="K625" s="103" t="str">
        <f t="shared" si="66"/>
        <v>BUs</v>
      </c>
      <c r="L625" s="103" t="str">
        <f t="shared" si="67"/>
        <v>Symptome</v>
      </c>
      <c r="M625" s="114" t="str">
        <f>IFERROR(VLOOKUP(Abfalldokumentation!$O625,Kennzahlen!S:U,3,FALSE)*Abfalldokumentation!$B625,"0")</f>
        <v>0</v>
      </c>
      <c r="N625" s="103" t="str">
        <f>IF(ISBLANK(Q625),VLOOKUP(Abfalldokumentation!$O625,'Linien - BU'!R:S,2,FALSE),Q625)</f>
        <v>BU2</v>
      </c>
      <c r="O625" s="67" t="str">
        <f t="shared" si="68"/>
        <v>Blöcke</v>
      </c>
      <c r="P625" s="67">
        <f t="shared" si="69"/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AA625" s="2"/>
      <c r="AB625" s="2"/>
      <c r="AC625" s="2"/>
    </row>
    <row r="626" spans="1:29" ht="30" customHeight="1" x14ac:dyDescent="0.25">
      <c r="A626" s="104" t="str">
        <f>VLOOKUP(N626,'Linien - BU'!A:B,2,FALSE)</f>
        <v>BU3</v>
      </c>
      <c r="B626" s="115">
        <f t="shared" si="63"/>
        <v>3.5</v>
      </c>
      <c r="C626" s="96">
        <f>Abfalldokumentation!$U626</f>
        <v>44461</v>
      </c>
      <c r="D626" s="90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105" t="str">
        <f>IFERROR(VLOOKUP(Abfalldokumentation!$O626,Artikel!A:C,3,FALSE),Abfalldokumentation!$O626)</f>
        <v>DIverses</v>
      </c>
      <c r="F626" s="105" t="str">
        <f>VLOOKUP(T626,'Liste Gründe'!A:D,2,FALSE)</f>
        <v>Linienbezogen</v>
      </c>
      <c r="G626" s="105" t="str">
        <f>IF(ISBLANK(V626),VLOOKUP(Abfalldokumentation!$P626,'Liste Gründe'!A:D,3,FALSE),V626)</f>
        <v>Maschinenabfall</v>
      </c>
      <c r="H626" s="105" t="str">
        <f>IF(ISBLANK(Abfalldokumentation!$W626),"-",Abfalldokumentation!$W626)</f>
        <v>-</v>
      </c>
      <c r="I626" s="115">
        <f t="shared" si="64"/>
        <v>38</v>
      </c>
      <c r="J626" s="105" t="str">
        <f t="shared" si="65"/>
        <v>Produkte</v>
      </c>
      <c r="K626" s="105" t="str">
        <f t="shared" si="66"/>
        <v>BUs</v>
      </c>
      <c r="L626" s="105" t="str">
        <f t="shared" si="67"/>
        <v>Symptome</v>
      </c>
      <c r="M626" s="115" t="str">
        <f>IFERROR(VLOOKUP(Abfalldokumentation!$O626,Kennzahlen!S:U,3,FALSE)*Abfalldokumentation!$B626,"0")</f>
        <v>0</v>
      </c>
      <c r="N626" s="105" t="str">
        <f>IF(ISBLANK(Q626),VLOOKUP(Abfalldokumentation!$O626,'Linien - BU'!R:S,2,FALSE),Q626)</f>
        <v>L3</v>
      </c>
      <c r="O626" s="67" t="str">
        <f t="shared" si="68"/>
        <v>DIverses</v>
      </c>
      <c r="P626" s="67">
        <f t="shared" si="69"/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AA626" s="2"/>
      <c r="AB626" s="2"/>
      <c r="AC626" s="2"/>
    </row>
    <row r="627" spans="1:29" ht="30" customHeight="1" x14ac:dyDescent="0.25">
      <c r="A627" s="102" t="str">
        <f>VLOOKUP(N627,'Linien - BU'!A:B,2,FALSE)</f>
        <v>BU3</v>
      </c>
      <c r="B627" s="114">
        <f t="shared" si="63"/>
        <v>18</v>
      </c>
      <c r="C627" s="95">
        <f>Abfalldokumentation!$U627</f>
        <v>44461</v>
      </c>
      <c r="D627" s="90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103" t="str">
        <f>IFERROR(VLOOKUP(Abfalldokumentation!$O627,Artikel!A:C,3,FALSE),Abfalldokumentation!$O627)</f>
        <v>Diverses</v>
      </c>
      <c r="F627" s="103" t="str">
        <f>VLOOKUP(T627,'Liste Gründe'!A:D,2,FALSE)</f>
        <v>Linienbezogen</v>
      </c>
      <c r="G627" s="103" t="str">
        <f>IF(ISBLANK(V627),VLOOKUP(Abfalldokumentation!$P627,'Liste Gründe'!A:D,3,FALSE),V627)</f>
        <v>Maschinenabfall</v>
      </c>
      <c r="H627" s="103" t="str">
        <f>IF(ISBLANK(Abfalldokumentation!$W627),"-",Abfalldokumentation!$W627)</f>
        <v>-</v>
      </c>
      <c r="I627" s="114">
        <f t="shared" si="64"/>
        <v>38</v>
      </c>
      <c r="J627" s="103" t="str">
        <f t="shared" si="65"/>
        <v>Produkte</v>
      </c>
      <c r="K627" s="103" t="str">
        <f t="shared" si="66"/>
        <v>BUs</v>
      </c>
      <c r="L627" s="103" t="str">
        <f t="shared" si="67"/>
        <v>Symptome</v>
      </c>
      <c r="M627" s="114" t="str">
        <f>IFERROR(VLOOKUP(Abfalldokumentation!$O627,Kennzahlen!S:U,3,FALSE)*Abfalldokumentation!$B627,"0")</f>
        <v>0</v>
      </c>
      <c r="N627" s="103" t="str">
        <f>IF(ISBLANK(Q627),VLOOKUP(Abfalldokumentation!$O627,'Linien - BU'!R:S,2,FALSE),Q627)</f>
        <v>L36</v>
      </c>
      <c r="O627" s="67" t="str">
        <f t="shared" si="68"/>
        <v>Diverses</v>
      </c>
      <c r="P627" s="67">
        <f t="shared" si="69"/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AA627" s="2"/>
      <c r="AB627" s="2"/>
      <c r="AC627" s="2"/>
    </row>
    <row r="628" spans="1:29" ht="30" customHeight="1" x14ac:dyDescent="0.25">
      <c r="A628" s="104" t="str">
        <f>VLOOKUP(N628,'Linien - BU'!A:B,2,FALSE)</f>
        <v>BU3</v>
      </c>
      <c r="B628" s="115">
        <f t="shared" si="63"/>
        <v>24</v>
      </c>
      <c r="C628" s="96">
        <f>Abfalldokumentation!$U628</f>
        <v>44461</v>
      </c>
      <c r="D628" s="90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105" t="str">
        <f>IFERROR(VLOOKUP(Abfalldokumentation!$O628,Artikel!A:C,3,FALSE),Abfalldokumentation!$O628)</f>
        <v>Diverses</v>
      </c>
      <c r="F628" s="105" t="str">
        <f>VLOOKUP(T628,'Liste Gründe'!A:D,2,FALSE)</f>
        <v>Linienbezogen</v>
      </c>
      <c r="G628" s="105" t="str">
        <f>IF(ISBLANK(V628),VLOOKUP(Abfalldokumentation!$P628,'Liste Gründe'!A:D,3,FALSE),V628)</f>
        <v>Maschinenabfall</v>
      </c>
      <c r="H628" s="105" t="str">
        <f>IF(ISBLANK(Abfalldokumentation!$W628),"-",Abfalldokumentation!$W628)</f>
        <v>-</v>
      </c>
      <c r="I628" s="115">
        <f t="shared" si="64"/>
        <v>38</v>
      </c>
      <c r="J628" s="105" t="str">
        <f t="shared" si="65"/>
        <v>Produkte</v>
      </c>
      <c r="K628" s="105" t="str">
        <f t="shared" si="66"/>
        <v>BUs</v>
      </c>
      <c r="L628" s="105" t="str">
        <f t="shared" si="67"/>
        <v>Symptome</v>
      </c>
      <c r="M628" s="115" t="str">
        <f>IFERROR(VLOOKUP(Abfalldokumentation!$O628,Kennzahlen!S:U,3,FALSE)*Abfalldokumentation!$B628,"0")</f>
        <v>0</v>
      </c>
      <c r="N628" s="105" t="str">
        <f>IF(ISBLANK(Q628),VLOOKUP(Abfalldokumentation!$O628,'Linien - BU'!R:S,2,FALSE),Q628)</f>
        <v>L18</v>
      </c>
      <c r="O628" s="67" t="str">
        <f t="shared" si="68"/>
        <v>Diverses</v>
      </c>
      <c r="P628" s="67">
        <f t="shared" si="69"/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AA628" s="2"/>
      <c r="AB628" s="2"/>
      <c r="AC628" s="2"/>
    </row>
    <row r="629" spans="1:29" ht="30" customHeight="1" x14ac:dyDescent="0.25">
      <c r="A629" s="102" t="str">
        <f>VLOOKUP(N629,'Linien - BU'!A:B,2,FALSE)</f>
        <v>BU1</v>
      </c>
      <c r="B629" s="114">
        <f t="shared" si="63"/>
        <v>12</v>
      </c>
      <c r="C629" s="95">
        <f>Abfalldokumentation!$U629</f>
        <v>44461</v>
      </c>
      <c r="D629" s="90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103" t="str">
        <f>IFERROR(VLOOKUP(Abfalldokumentation!$O629,Artikel!A:C,3,FALSE),Abfalldokumentation!$O629)</f>
        <v>Diverses</v>
      </c>
      <c r="F629" s="103" t="str">
        <f>VLOOKUP(T629,'Liste Gründe'!A:D,2,FALSE)</f>
        <v>Rest</v>
      </c>
      <c r="G629" s="103" t="str">
        <f>IF(ISBLANK(V629),VLOOKUP(Abfalldokumentation!$P629,'Liste Gründe'!A:D,3,FALSE),V629)</f>
        <v>Rohware zu weich</v>
      </c>
      <c r="H629" s="103" t="str">
        <f>IF(ISBLANK(Abfalldokumentation!$W629),"-",Abfalldokumentation!$W629)</f>
        <v>-</v>
      </c>
      <c r="I629" s="114">
        <f t="shared" si="64"/>
        <v>38</v>
      </c>
      <c r="J629" s="103" t="str">
        <f t="shared" si="65"/>
        <v>Produkte</v>
      </c>
      <c r="K629" s="103" t="str">
        <f t="shared" si="66"/>
        <v>BUs</v>
      </c>
      <c r="L629" s="103" t="str">
        <f t="shared" si="67"/>
        <v>Symptome</v>
      </c>
      <c r="M629" s="114" t="str">
        <f>IFERROR(VLOOKUP(Abfalldokumentation!$O629,Kennzahlen!S:U,3,FALSE)*Abfalldokumentation!$B629,"0")</f>
        <v>0</v>
      </c>
      <c r="N629" s="103" t="str">
        <f>IF(ISBLANK(Q629),VLOOKUP(Abfalldokumentation!$O629,'Linien - BU'!R:S,2,FALSE),Q629)</f>
        <v>Strudelline</v>
      </c>
      <c r="O629" s="67" t="str">
        <f t="shared" si="68"/>
        <v>Diverses</v>
      </c>
      <c r="P629" s="67">
        <f t="shared" si="69"/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AA629" s="2"/>
      <c r="AB629" s="2"/>
      <c r="AC629" s="2"/>
    </row>
    <row r="630" spans="1:29" ht="30" customHeight="1" x14ac:dyDescent="0.25">
      <c r="A630" s="104" t="str">
        <f>VLOOKUP(N630,'Linien - BU'!A:B,2,FALSE)</f>
        <v>BU2</v>
      </c>
      <c r="B630" s="115">
        <f t="shared" si="63"/>
        <v>38.5</v>
      </c>
      <c r="C630" s="96">
        <f>Abfalldokumentation!$U630</f>
        <v>44461</v>
      </c>
      <c r="D630" s="90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105" t="str">
        <f>IFERROR(VLOOKUP(Abfalldokumentation!$O630,Artikel!A:C,3,FALSE),Abfalldokumentation!$O630)</f>
        <v>Diverses</v>
      </c>
      <c r="F630" s="105" t="str">
        <f>VLOOKUP(T630,'Liste Gründe'!A:D,2,FALSE)</f>
        <v>Linienbezogen</v>
      </c>
      <c r="G630" s="105" t="str">
        <f>IF(ISBLANK(V630),VLOOKUP(Abfalldokumentation!$P630,'Liste Gründe'!A:D,3,FALSE),V630)</f>
        <v>Maschinenabfall</v>
      </c>
      <c r="H630" s="105" t="str">
        <f>IF(ISBLANK(Abfalldokumentation!$W630),"-",Abfalldokumentation!$W630)</f>
        <v>-</v>
      </c>
      <c r="I630" s="115">
        <f t="shared" si="64"/>
        <v>38</v>
      </c>
      <c r="J630" s="105" t="str">
        <f t="shared" si="65"/>
        <v>Produkte</v>
      </c>
      <c r="K630" s="105" t="str">
        <f t="shared" si="66"/>
        <v>BUs</v>
      </c>
      <c r="L630" s="105" t="str">
        <f t="shared" si="67"/>
        <v>Symptome</v>
      </c>
      <c r="M630" s="115" t="str">
        <f>IFERROR(VLOOKUP(Abfalldokumentation!$O630,Kennzahlen!S:U,3,FALSE)*Abfalldokumentation!$B630,"0")</f>
        <v>0</v>
      </c>
      <c r="N630" s="105" t="str">
        <f>IF(ISBLANK(Q630),VLOOKUP(Abfalldokumentation!$O630,'Linien - BU'!R:S,2,FALSE),Q630)</f>
        <v>BU2</v>
      </c>
      <c r="O630" s="67" t="str">
        <f t="shared" si="68"/>
        <v>Diverses</v>
      </c>
      <c r="P630" s="67">
        <f t="shared" si="69"/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AA630" s="2"/>
      <c r="AB630" s="2"/>
      <c r="AC630" s="2"/>
    </row>
    <row r="631" spans="1:29" ht="30" customHeight="1" x14ac:dyDescent="0.25">
      <c r="A631" s="102" t="str">
        <f>VLOOKUP(N631,'Linien - BU'!A:B,2,FALSE)</f>
        <v>BU2</v>
      </c>
      <c r="B631" s="114">
        <f t="shared" si="63"/>
        <v>33</v>
      </c>
      <c r="C631" s="95">
        <f>Abfalldokumentation!$U631</f>
        <v>44461</v>
      </c>
      <c r="D631" s="90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103" t="str">
        <f>IFERROR(VLOOKUP(Abfalldokumentation!$O631,Artikel!A:C,3,FALSE),Abfalldokumentation!$O631)</f>
        <v>Diverses</v>
      </c>
      <c r="F631" s="103" t="str">
        <f>VLOOKUP(T631,'Liste Gründe'!A:D,2,FALSE)</f>
        <v>Linienbezogen</v>
      </c>
      <c r="G631" s="103" t="str">
        <f>IF(ISBLANK(V631),VLOOKUP(Abfalldokumentation!$P631,'Liste Gründe'!A:D,3,FALSE),V631)</f>
        <v>Maschinenabfall</v>
      </c>
      <c r="H631" s="103" t="str">
        <f>IF(ISBLANK(Abfalldokumentation!$W631),"-",Abfalldokumentation!$W631)</f>
        <v>-</v>
      </c>
      <c r="I631" s="114">
        <f t="shared" si="64"/>
        <v>38</v>
      </c>
      <c r="J631" s="103" t="str">
        <f t="shared" si="65"/>
        <v>Produkte</v>
      </c>
      <c r="K631" s="103" t="str">
        <f t="shared" si="66"/>
        <v>BUs</v>
      </c>
      <c r="L631" s="103" t="str">
        <f t="shared" si="67"/>
        <v>Symptome</v>
      </c>
      <c r="M631" s="114" t="str">
        <f>IFERROR(VLOOKUP(Abfalldokumentation!$O631,Kennzahlen!S:U,3,FALSE)*Abfalldokumentation!$B631,"0")</f>
        <v>0</v>
      </c>
      <c r="N631" s="103" t="str">
        <f>IF(ISBLANK(Q631),VLOOKUP(Abfalldokumentation!$O631,'Linien - BU'!R:S,2,FALSE),Q631)</f>
        <v>Bu2</v>
      </c>
      <c r="O631" s="67" t="str">
        <f t="shared" si="68"/>
        <v>Diverses</v>
      </c>
      <c r="P631" s="67">
        <f t="shared" si="69"/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AA631" s="2"/>
      <c r="AB631" s="2"/>
      <c r="AC631" s="2"/>
    </row>
    <row r="632" spans="1:29" ht="30" customHeight="1" x14ac:dyDescent="0.25">
      <c r="A632" s="104" t="str">
        <f>VLOOKUP(N632,'Linien - BU'!A:B,2,FALSE)</f>
        <v>BU1</v>
      </c>
      <c r="B632" s="115">
        <f t="shared" si="63"/>
        <v>82</v>
      </c>
      <c r="C632" s="96">
        <f>Abfalldokumentation!$U632</f>
        <v>44461</v>
      </c>
      <c r="D632" s="90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105" t="str">
        <f>IFERROR(VLOOKUP(Abfalldokumentation!$O632,Artikel!A:C,3,FALSE),Abfalldokumentation!$O632)</f>
        <v>Diverses aus Abfüllung</v>
      </c>
      <c r="F632" s="105" t="str">
        <f>VLOOKUP(T632,'Liste Gründe'!A:D,2,FALSE)</f>
        <v>Linienbezogen</v>
      </c>
      <c r="G632" s="105" t="str">
        <f>IF(ISBLANK(V632),VLOOKUP(Abfalldokumentation!$P632,'Liste Gründe'!A:D,3,FALSE),V632)</f>
        <v>Maschinenabfall</v>
      </c>
      <c r="H632" s="105" t="str">
        <f>IF(ISBLANK(Abfalldokumentation!$W632),"-",Abfalldokumentation!$W632)</f>
        <v>-</v>
      </c>
      <c r="I632" s="115">
        <f t="shared" si="64"/>
        <v>38</v>
      </c>
      <c r="J632" s="105" t="str">
        <f t="shared" si="65"/>
        <v>Produkte</v>
      </c>
      <c r="K632" s="105" t="str">
        <f t="shared" si="66"/>
        <v>BUs</v>
      </c>
      <c r="L632" s="105" t="str">
        <f t="shared" si="67"/>
        <v>Symptome</v>
      </c>
      <c r="M632" s="115" t="str">
        <f>IFERROR(VLOOKUP(Abfalldokumentation!$O632,Kennzahlen!S:U,3,FALSE)*Abfalldokumentation!$B632,"0")</f>
        <v>0</v>
      </c>
      <c r="N632" s="105" t="str">
        <f>IF(ISBLANK(Q632),VLOOKUP(Abfalldokumentation!$O632,'Linien - BU'!R:S,2,FALSE),Q632)</f>
        <v>Abfüllung</v>
      </c>
      <c r="O632" s="67" t="str">
        <f t="shared" si="68"/>
        <v>Diverses aus Abfüllung</v>
      </c>
      <c r="P632" s="67">
        <f t="shared" si="69"/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AA632" s="2"/>
      <c r="AB632" s="2"/>
      <c r="AC632" s="2"/>
    </row>
    <row r="633" spans="1:29" ht="30" customHeight="1" x14ac:dyDescent="0.25">
      <c r="A633" s="102" t="str">
        <f>VLOOKUP(N633,'Linien - BU'!A:B,2,FALSE)</f>
        <v>BU1</v>
      </c>
      <c r="B633" s="114">
        <f t="shared" si="63"/>
        <v>88.5</v>
      </c>
      <c r="C633" s="95">
        <f>Abfalldokumentation!$U633</f>
        <v>44461</v>
      </c>
      <c r="D633" s="90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103" t="str">
        <f>IFERROR(VLOOKUP(Abfalldokumentation!$O633,Artikel!A:C,3,FALSE),Abfalldokumentation!$O633)</f>
        <v>Diverses aus Abfüllung</v>
      </c>
      <c r="F633" s="103" t="str">
        <f>VLOOKUP(T633,'Liste Gründe'!A:D,2,FALSE)</f>
        <v>Linienbezogen</v>
      </c>
      <c r="G633" s="103" t="str">
        <f>IF(ISBLANK(V633),VLOOKUP(Abfalldokumentation!$P633,'Liste Gründe'!A:D,3,FALSE),V633)</f>
        <v>Maschinenabfall</v>
      </c>
      <c r="H633" s="103" t="str">
        <f>IF(ISBLANK(Abfalldokumentation!$W633),"-",Abfalldokumentation!$W633)</f>
        <v>-</v>
      </c>
      <c r="I633" s="114">
        <f t="shared" si="64"/>
        <v>38</v>
      </c>
      <c r="J633" s="103" t="str">
        <f t="shared" si="65"/>
        <v>Produkte</v>
      </c>
      <c r="K633" s="103" t="str">
        <f t="shared" si="66"/>
        <v>BUs</v>
      </c>
      <c r="L633" s="103" t="str">
        <f t="shared" si="67"/>
        <v>Symptome</v>
      </c>
      <c r="M633" s="114" t="str">
        <f>IFERROR(VLOOKUP(Abfalldokumentation!$O633,Kennzahlen!S:U,3,FALSE)*Abfalldokumentation!$B633,"0")</f>
        <v>0</v>
      </c>
      <c r="N633" s="103" t="str">
        <f>IF(ISBLANK(Q633),VLOOKUP(Abfalldokumentation!$O633,'Linien - BU'!R:S,2,FALSE),Q633)</f>
        <v>Abfüllung</v>
      </c>
      <c r="O633" s="67" t="str">
        <f t="shared" si="68"/>
        <v>Diverses aus Abfüllung</v>
      </c>
      <c r="P633" s="67">
        <f t="shared" si="69"/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AA633" s="2"/>
      <c r="AB633" s="2"/>
      <c r="AC633" s="2"/>
    </row>
    <row r="634" spans="1:29" ht="30" customHeight="1" x14ac:dyDescent="0.25">
      <c r="A634" s="104" t="str">
        <f>VLOOKUP(N634,'Linien - BU'!A:B,2,FALSE)</f>
        <v>BU1</v>
      </c>
      <c r="B634" s="115">
        <f t="shared" si="63"/>
        <v>19.5</v>
      </c>
      <c r="C634" s="96">
        <f>Abfalldokumentation!$U634</f>
        <v>44461</v>
      </c>
      <c r="D634" s="90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105" t="str">
        <f>IFERROR(VLOOKUP(Abfalldokumentation!$O634,Artikel!A:C,3,FALSE),Abfalldokumentation!$O634)</f>
        <v>Diverses aus Schmelze</v>
      </c>
      <c r="F634" s="105" t="str">
        <f>VLOOKUP(T634,'Liste Gründe'!A:D,2,FALSE)</f>
        <v>Rest</v>
      </c>
      <c r="G634" s="105" t="str">
        <f>IF(ISBLANK(V634),VLOOKUP(Abfalldokumentation!$P634,'Liste Gründe'!A:D,3,FALSE),V634)</f>
        <v>Fremdkörper</v>
      </c>
      <c r="H634" s="105" t="str">
        <f>IF(ISBLANK(Abfalldokumentation!$W634),"-",Abfalldokumentation!$W634)</f>
        <v>Interleaver im Produkt von L34</v>
      </c>
      <c r="I634" s="115">
        <f t="shared" si="64"/>
        <v>38</v>
      </c>
      <c r="J634" s="105" t="str">
        <f t="shared" si="65"/>
        <v>Produkte</v>
      </c>
      <c r="K634" s="105" t="str">
        <f t="shared" si="66"/>
        <v>BUs</v>
      </c>
      <c r="L634" s="105" t="str">
        <f t="shared" si="67"/>
        <v>Symptome</v>
      </c>
      <c r="M634" s="115" t="str">
        <f>IFERROR(VLOOKUP(Abfalldokumentation!$O634,Kennzahlen!S:U,3,FALSE)*Abfalldokumentation!$B634,"0")</f>
        <v>0</v>
      </c>
      <c r="N634" s="105" t="str">
        <f>IF(ISBLANK(Q634),VLOOKUP(Abfalldokumentation!$O634,'Linien - BU'!R:S,2,FALSE),Q634)</f>
        <v>Schmelze</v>
      </c>
      <c r="O634" s="67" t="str">
        <f t="shared" si="68"/>
        <v>Diverses aus Schmelze</v>
      </c>
      <c r="P634" s="67">
        <f t="shared" si="69"/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AA634" s="2"/>
      <c r="AB634" s="2"/>
      <c r="AC634" s="2"/>
    </row>
    <row r="635" spans="1:29" ht="30" customHeight="1" x14ac:dyDescent="0.25">
      <c r="A635" s="102" t="str">
        <f>VLOOKUP(N635,'Linien - BU'!A:B,2,FALSE)</f>
        <v>Rest</v>
      </c>
      <c r="B635" s="114">
        <f t="shared" si="63"/>
        <v>7</v>
      </c>
      <c r="C635" s="95">
        <f>Abfalldokumentation!$U635</f>
        <v>44461</v>
      </c>
      <c r="D635" s="90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103" t="str">
        <f>IFERROR(VLOOKUP(Abfalldokumentation!$O635,Artikel!A:C,3,FALSE),Abfalldokumentation!$O635)</f>
        <v>Diverses QM</v>
      </c>
      <c r="F635" s="103" t="str">
        <f>VLOOKUP(T635,'Liste Gründe'!A:D,2,FALSE)</f>
        <v>Qualitätssicherung</v>
      </c>
      <c r="G635" s="103" t="str">
        <f>IF(ISBLANK(V635),VLOOKUP(Abfalldokumentation!$P635,'Liste Gründe'!A:D,3,FALSE),V635)</f>
        <v>Sensorik</v>
      </c>
      <c r="H635" s="103" t="str">
        <f>IF(ISBLANK(Abfalldokumentation!$W635),"-",Abfalldokumentation!$W635)</f>
        <v>Sensorik</v>
      </c>
      <c r="I635" s="114">
        <f t="shared" si="64"/>
        <v>38</v>
      </c>
      <c r="J635" s="103" t="str">
        <f t="shared" si="65"/>
        <v>Produkte</v>
      </c>
      <c r="K635" s="103" t="str">
        <f t="shared" si="66"/>
        <v>BUs</v>
      </c>
      <c r="L635" s="103" t="str">
        <f t="shared" si="67"/>
        <v>Symptome</v>
      </c>
      <c r="M635" s="114" t="str">
        <f>IFERROR(VLOOKUP(Abfalldokumentation!$O635,Kennzahlen!S:U,3,FALSE)*Abfalldokumentation!$B635,"0")</f>
        <v>0</v>
      </c>
      <c r="N635" s="103" t="str">
        <f>IF(ISBLANK(Q635),VLOOKUP(Abfalldokumentation!$O635,'Linien - BU'!R:S,2,FALSE),Q635)</f>
        <v>QM</v>
      </c>
      <c r="O635" s="67" t="str">
        <f t="shared" si="68"/>
        <v>Diverses QM</v>
      </c>
      <c r="P635" s="67">
        <f t="shared" si="69"/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AA635" s="2"/>
      <c r="AB635" s="2"/>
      <c r="AC635" s="2"/>
    </row>
    <row r="636" spans="1:29" ht="30" customHeight="1" x14ac:dyDescent="0.25">
      <c r="A636" s="104" t="str">
        <f>VLOOKUP(N636,'Linien - BU'!A:B,2,FALSE)</f>
        <v>BU4</v>
      </c>
      <c r="B636" s="115">
        <f t="shared" si="63"/>
        <v>23</v>
      </c>
      <c r="C636" s="96">
        <f>Abfalldokumentation!$U636</f>
        <v>44461</v>
      </c>
      <c r="D636" s="90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105" t="str">
        <f>IFERROR(VLOOKUP(Abfalldokumentation!$O636,Artikel!A:C,3,FALSE),Abfalldokumentation!$O636)</f>
        <v>Diverses Schimmel BU4</v>
      </c>
      <c r="F636" s="105" t="str">
        <f>VLOOKUP(T636,'Liste Gründe'!A:D,2,FALSE)</f>
        <v>Schimmel</v>
      </c>
      <c r="G636" s="105" t="str">
        <f>IF(ISBLANK(V636),VLOOKUP(Abfalldokumentation!$P636,'Liste Gründe'!A:D,3,FALSE),V636)</f>
        <v>keine Verarbeitung</v>
      </c>
      <c r="H636" s="105" t="str">
        <f>IF(ISBLANK(Abfalldokumentation!$W636),"-",Abfalldokumentation!$W636)</f>
        <v>Keinen Einsatz</v>
      </c>
      <c r="I636" s="115">
        <f t="shared" si="64"/>
        <v>38</v>
      </c>
      <c r="J636" s="105" t="str">
        <f t="shared" si="65"/>
        <v>Produkte</v>
      </c>
      <c r="K636" s="105" t="str">
        <f t="shared" si="66"/>
        <v>BUs</v>
      </c>
      <c r="L636" s="105" t="str">
        <f t="shared" si="67"/>
        <v>Symptome</v>
      </c>
      <c r="M636" s="115" t="str">
        <f>IFERROR(VLOOKUP(Abfalldokumentation!$O636,Kennzahlen!S:U,3,FALSE)*Abfalldokumentation!$B636,"0")</f>
        <v>0</v>
      </c>
      <c r="N636" s="105" t="str">
        <f>IF(ISBLANK(Q636),VLOOKUP(Abfalldokumentation!$O636,'Linien - BU'!R:S,2,FALSE),Q636)</f>
        <v>BU4</v>
      </c>
      <c r="O636" s="67" t="str">
        <f t="shared" si="68"/>
        <v>Diverses Schimmel BU4</v>
      </c>
      <c r="P636" s="67">
        <f t="shared" si="69"/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AA636" s="2"/>
      <c r="AB636" s="2"/>
      <c r="AC636" s="2"/>
    </row>
    <row r="637" spans="1:29" ht="30" customHeight="1" x14ac:dyDescent="0.25">
      <c r="A637" s="102" t="str">
        <f>VLOOKUP(N637,'Linien - BU'!A:B,2,FALSE)</f>
        <v>BU3</v>
      </c>
      <c r="B637" s="114">
        <f t="shared" si="63"/>
        <v>345</v>
      </c>
      <c r="C637" s="95">
        <f>Abfalldokumentation!$U637</f>
        <v>44461</v>
      </c>
      <c r="D637" s="90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103" t="str">
        <f>IFERROR(VLOOKUP(Abfalldokumentation!$O637,Artikel!A:C,3,FALSE),Abfalldokumentation!$O637)</f>
        <v>gemischte Räucherstücke</v>
      </c>
      <c r="F637" s="103" t="str">
        <f>VLOOKUP(T637,'Liste Gründe'!A:D,2,FALSE)</f>
        <v>Linienbezogen</v>
      </c>
      <c r="G637" s="103" t="str">
        <f>IF(ISBLANK(V637),VLOOKUP(Abfalldokumentation!$P637,'Liste Gründe'!A:D,3,FALSE),V637)</f>
        <v>gemischtes Produkt</v>
      </c>
      <c r="H637" s="103" t="str">
        <f>IF(ISBLANK(Abfalldokumentation!$W637),"-",Abfalldokumentation!$W637)</f>
        <v xml:space="preserve">gemischt, weil mehrere Produkte in einen Auftrag einfließen. VOS Trennung </v>
      </c>
      <c r="I637" s="114">
        <f t="shared" si="64"/>
        <v>38</v>
      </c>
      <c r="J637" s="103" t="str">
        <f t="shared" si="65"/>
        <v>Produkte</v>
      </c>
      <c r="K637" s="103" t="str">
        <f t="shared" si="66"/>
        <v>BUs</v>
      </c>
      <c r="L637" s="103" t="str">
        <f t="shared" si="67"/>
        <v>Symptome</v>
      </c>
      <c r="M637" s="114" t="str">
        <f>IFERROR(VLOOKUP(Abfalldokumentation!$O637,Kennzahlen!S:U,3,FALSE)*Abfalldokumentation!$B637,"0")</f>
        <v>0</v>
      </c>
      <c r="N637" s="103" t="str">
        <f>IF(ISBLANK(Q637),VLOOKUP(Abfalldokumentation!$O637,'Linien - BU'!R:S,2,FALSE),Q637)</f>
        <v>L9</v>
      </c>
      <c r="O637" s="67" t="str">
        <f t="shared" si="68"/>
        <v>gemischte Räucherstücke</v>
      </c>
      <c r="P637" s="67">
        <f t="shared" si="69"/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AA637" s="2"/>
      <c r="AB637" s="2"/>
      <c r="AC637" s="2"/>
    </row>
    <row r="638" spans="1:29" ht="30" customHeight="1" x14ac:dyDescent="0.25">
      <c r="A638" s="104" t="str">
        <f>VLOOKUP(N638,'Linien - BU'!A:B,2,FALSE)</f>
        <v>Rest</v>
      </c>
      <c r="B638" s="115">
        <f t="shared" si="63"/>
        <v>4.0999999999999996</v>
      </c>
      <c r="C638" s="96">
        <f>Abfalldokumentation!$U638</f>
        <v>44461</v>
      </c>
      <c r="D638" s="90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105" t="str">
        <f>IFERROR(VLOOKUP(Abfalldokumentation!$O638,Artikel!A:C,3,FALSE),Abfalldokumentation!$O638)</f>
        <v>Laborproben</v>
      </c>
      <c r="F638" s="105" t="str">
        <f>VLOOKUP(T638,'Liste Gründe'!A:D,2,FALSE)</f>
        <v>Qualitätssicherung</v>
      </c>
      <c r="G638" s="105" t="str">
        <f>IF(ISBLANK(V638),VLOOKUP(Abfalldokumentation!$P638,'Liste Gründe'!A:D,3,FALSE),V638)</f>
        <v>Sensorik</v>
      </c>
      <c r="H638" s="105" t="str">
        <f>IF(ISBLANK(Abfalldokumentation!$W638),"-",Abfalldokumentation!$W638)</f>
        <v>Sensorik</v>
      </c>
      <c r="I638" s="115">
        <f t="shared" si="64"/>
        <v>38</v>
      </c>
      <c r="J638" s="105" t="str">
        <f t="shared" si="65"/>
        <v>Produkte</v>
      </c>
      <c r="K638" s="105" t="str">
        <f t="shared" si="66"/>
        <v>BUs</v>
      </c>
      <c r="L638" s="105" t="str">
        <f t="shared" si="67"/>
        <v>Symptome</v>
      </c>
      <c r="M638" s="115" t="str">
        <f>IFERROR(VLOOKUP(Abfalldokumentation!$O638,Kennzahlen!S:U,3,FALSE)*Abfalldokumentation!$B638,"0")</f>
        <v>0</v>
      </c>
      <c r="N638" s="105" t="str">
        <f>IF(ISBLANK(Q638),VLOOKUP(Abfalldokumentation!$O638,'Linien - BU'!R:S,2,FALSE),Q638)</f>
        <v>Labor</v>
      </c>
      <c r="O638" s="67" t="str">
        <f t="shared" si="68"/>
        <v>Laborproben</v>
      </c>
      <c r="P638" s="67">
        <f t="shared" si="69"/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AA638" s="2"/>
      <c r="AB638" s="2"/>
      <c r="AC638" s="2"/>
    </row>
    <row r="639" spans="1:29" ht="30" customHeight="1" x14ac:dyDescent="0.25">
      <c r="A639" s="102" t="str">
        <f>VLOOKUP(N639,'Linien - BU'!A:B,2,FALSE)</f>
        <v>BU1</v>
      </c>
      <c r="B639" s="114">
        <f t="shared" si="63"/>
        <v>8</v>
      </c>
      <c r="C639" s="95">
        <f>Abfalldokumentation!$U639</f>
        <v>44461</v>
      </c>
      <c r="D639" s="90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103" t="str">
        <f>IFERROR(VLOOKUP(Abfalldokumentation!$O639,Artikel!A:C,3,FALSE),Abfalldokumentation!$O639)</f>
        <v>Schinken Stange</v>
      </c>
      <c r="F639" s="103" t="str">
        <f>VLOOKUP(T639,'Liste Gründe'!A:D,2,FALSE)</f>
        <v>Schimmel</v>
      </c>
      <c r="G639" s="103" t="str">
        <f>IF(ISBLANK(V639),VLOOKUP(Abfalldokumentation!$P639,'Liste Gründe'!A:D,3,FALSE),V639)</f>
        <v>Rest</v>
      </c>
      <c r="H639" s="103" t="str">
        <f>IF(ISBLANK(Abfalldokumentation!$W639),"-",Abfalldokumentation!$W639)</f>
        <v>Schimmel, Reklamation QM</v>
      </c>
      <c r="I639" s="114">
        <f t="shared" si="64"/>
        <v>38</v>
      </c>
      <c r="J639" s="103" t="str">
        <f t="shared" si="65"/>
        <v>Produkte</v>
      </c>
      <c r="K639" s="103" t="str">
        <f t="shared" si="66"/>
        <v>BUs</v>
      </c>
      <c r="L639" s="103" t="str">
        <f t="shared" si="67"/>
        <v>Symptome</v>
      </c>
      <c r="M639" s="114" t="str">
        <f>IFERROR(VLOOKUP(Abfalldokumentation!$O639,Kennzahlen!S:U,3,FALSE)*Abfalldokumentation!$B639,"0")</f>
        <v>0</v>
      </c>
      <c r="N639" s="103" t="str">
        <f>IF(ISBLANK(Q639),VLOOKUP(Abfalldokumentation!$O639,'Linien - BU'!R:S,2,FALSE),Q639)</f>
        <v>Abfüllung</v>
      </c>
      <c r="O639" s="67" t="str">
        <f t="shared" si="68"/>
        <v>Schinken Stange</v>
      </c>
      <c r="P639" s="67">
        <f t="shared" si="69"/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AA639" s="2"/>
      <c r="AB639" s="2"/>
      <c r="AC639" s="2"/>
    </row>
    <row r="640" spans="1:29" ht="30" customHeight="1" x14ac:dyDescent="0.25">
      <c r="A640" s="104" t="str">
        <f>VLOOKUP(N640,'Linien - BU'!A:B,2,FALSE)</f>
        <v>BU1</v>
      </c>
      <c r="B640" s="115">
        <f t="shared" si="63"/>
        <v>57</v>
      </c>
      <c r="C640" s="96">
        <f>Abfalldokumentation!$U640</f>
        <v>44462</v>
      </c>
      <c r="D640" s="90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105" t="str">
        <f>IFERROR(VLOOKUP(Abfalldokumentation!$O640,Artikel!A:C,3,FALSE),Abfalldokumentation!$O640)</f>
        <v>VOS SKZ Mozzarella 40%</v>
      </c>
      <c r="F640" s="105" t="str">
        <f>VLOOKUP(T640,'Liste Gründe'!A:D,2,FALSE)</f>
        <v>Schimmel</v>
      </c>
      <c r="G640" s="105" t="str">
        <f>IF(ISBLANK(V640),VLOOKUP(Abfalldokumentation!$P640,'Liste Gründe'!A:D,3,FALSE),V640)</f>
        <v>keine Verarbeitung</v>
      </c>
      <c r="H640" s="105" t="str">
        <f>IF(ISBLANK(Abfalldokumentation!$W640),"-",Abfalldokumentation!$W640)</f>
        <v>MHD abgelaufen</v>
      </c>
      <c r="I640" s="115">
        <f t="shared" si="64"/>
        <v>38</v>
      </c>
      <c r="J640" s="105" t="str">
        <f t="shared" si="65"/>
        <v>Produkte</v>
      </c>
      <c r="K640" s="105" t="str">
        <f t="shared" si="66"/>
        <v>BUs</v>
      </c>
      <c r="L640" s="105" t="str">
        <f t="shared" si="67"/>
        <v>Symptome</v>
      </c>
      <c r="M640" s="115">
        <f>IFERROR(VLOOKUP(Abfalldokumentation!$O640,Kennzahlen!S:U,3,FALSE)*Abfalldokumentation!$B640,"0")</f>
        <v>28.5</v>
      </c>
      <c r="N640" s="105" t="str">
        <f>IF(ISBLANK(Q640),VLOOKUP(Abfalldokumentation!$O640,'Linien - BU'!R:S,2,FALSE),Q640)</f>
        <v>RWV</v>
      </c>
      <c r="O640" s="67">
        <f t="shared" si="68"/>
        <v>29500539</v>
      </c>
      <c r="P640" s="67">
        <f t="shared" si="69"/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AA640" s="2"/>
      <c r="AB640" s="2"/>
      <c r="AC640" s="2"/>
    </row>
    <row r="641" spans="1:29" ht="30" customHeight="1" x14ac:dyDescent="0.25">
      <c r="A641" s="102" t="str">
        <f>VLOOKUP(N641,'Linien - BU'!A:B,2,FALSE)</f>
        <v>BU3</v>
      </c>
      <c r="B641" s="114">
        <f t="shared" si="63"/>
        <v>431</v>
      </c>
      <c r="C641" s="95">
        <f>Abfalldokumentation!$U641</f>
        <v>44462</v>
      </c>
      <c r="D641" s="90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103" t="str">
        <f>IFERROR(VLOOKUP(Abfalldokumentation!$O641,Artikel!A:C,3,FALSE),Abfalldokumentation!$O641)</f>
        <v>VOS Früchte Blöcke</v>
      </c>
      <c r="F641" s="103" t="str">
        <f>VLOOKUP(T641,'Liste Gründe'!A:D,2,FALSE)</f>
        <v>keinen Verwendungszweck</v>
      </c>
      <c r="G641" s="103" t="str">
        <f>IF(ISBLANK(V641),VLOOKUP(Abfalldokumentation!$P641,'Liste Gründe'!A:D,3,FALSE),V641)</f>
        <v>keinen Verkauf, keinen Einsatz möglich</v>
      </c>
      <c r="H641" s="103" t="str">
        <f>IF(ISBLANK(Abfalldokumentation!$W641),"-",Abfalldokumentation!$W641)</f>
        <v>kein Verkauf, kein Einsatz möglich</v>
      </c>
      <c r="I641" s="114">
        <f t="shared" si="64"/>
        <v>38</v>
      </c>
      <c r="J641" s="103" t="str">
        <f t="shared" si="65"/>
        <v>Produkte</v>
      </c>
      <c r="K641" s="103" t="str">
        <f t="shared" si="66"/>
        <v>BUs</v>
      </c>
      <c r="L641" s="103" t="str">
        <f t="shared" si="67"/>
        <v>Symptome</v>
      </c>
      <c r="M641" s="114">
        <f>IFERROR(VLOOKUP(Abfalldokumentation!$O641,Kennzahlen!S:U,3,FALSE)*Abfalldokumentation!$B641,"0")</f>
        <v>215.5</v>
      </c>
      <c r="N641" s="103" t="str">
        <f>IF(ISBLANK(Q641),VLOOKUP(Abfalldokumentation!$O641,'Linien - BU'!R:S,2,FALSE),Q641)</f>
        <v>L18</v>
      </c>
      <c r="O641" s="67">
        <f t="shared" si="68"/>
        <v>29500594</v>
      </c>
      <c r="P641" s="67">
        <f t="shared" si="69"/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AA641" s="2"/>
      <c r="AB641" s="2"/>
      <c r="AC641" s="2"/>
    </row>
    <row r="642" spans="1:29" ht="30" customHeight="1" x14ac:dyDescent="0.25">
      <c r="A642" s="104" t="str">
        <f>VLOOKUP(N642,'Linien - BU'!A:B,2,FALSE)</f>
        <v>BU4</v>
      </c>
      <c r="B642" s="115">
        <f t="shared" ref="B642:B705" si="70">S642</f>
        <v>28</v>
      </c>
      <c r="C642" s="96">
        <f>Abfalldokumentation!$U642</f>
        <v>44462</v>
      </c>
      <c r="D642" s="90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105" t="str">
        <f>IFERROR(VLOOKUP(Abfalldokumentation!$O642,Artikel!A:C,3,FALSE),Abfalldokumentation!$O642)</f>
        <v>ABS MEDI-KRÄUK</v>
      </c>
      <c r="F642" s="105" t="str">
        <f>VLOOKUP(T642,'Liste Gründe'!A:D,2,FALSE)</f>
        <v>keinen Verwendungszweck</v>
      </c>
      <c r="G642" s="105" t="str">
        <f>IF(ISBLANK(V642),VLOOKUP(Abfalldokumentation!$P642,'Liste Gründe'!A:D,3,FALSE),V642)</f>
        <v>keinen Verwendungszweck</v>
      </c>
      <c r="H642" s="105" t="str">
        <f>IF(ISBLANK(Abfalldokumentation!$W642),"-",Abfalldokumentation!$W642)</f>
        <v>&lt;500kg/Monat</v>
      </c>
      <c r="I642" s="115">
        <f t="shared" ref="I642:I705" si="71">_xlfn.ISOWEEKNUM(C642)</f>
        <v>38</v>
      </c>
      <c r="J642" s="105" t="str">
        <f t="shared" ref="J642:J705" si="72">"Produkte"</f>
        <v>Produkte</v>
      </c>
      <c r="K642" s="105" t="str">
        <f t="shared" ref="K642:K705" si="73">"BUs"</f>
        <v>BUs</v>
      </c>
      <c r="L642" s="105" t="str">
        <f t="shared" ref="L642:L705" si="74">"Symptome"</f>
        <v>Symptome</v>
      </c>
      <c r="M642" s="115">
        <f>IFERROR(VLOOKUP(Abfalldokumentation!$O642,Kennzahlen!S:U,3,FALSE)*Abfalldokumentation!$B642,"0")</f>
        <v>42</v>
      </c>
      <c r="N642" s="105" t="str">
        <f>IF(ISBLANK(Q642),VLOOKUP(Abfalldokumentation!$O642,'Linien - BU'!R:S,2,FALSE),Q642)</f>
        <v>L21</v>
      </c>
      <c r="O642" s="67">
        <f t="shared" ref="O642:O705" si="75">R642</f>
        <v>29500886</v>
      </c>
      <c r="P642" s="67">
        <f t="shared" ref="P642:P705" si="76"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AA642" s="2"/>
      <c r="AB642" s="2"/>
      <c r="AC642" s="2"/>
    </row>
    <row r="643" spans="1:29" ht="30" customHeight="1" x14ac:dyDescent="0.25">
      <c r="A643" s="102" t="str">
        <f>VLOOKUP(N643,'Linien - BU'!A:B,2,FALSE)</f>
        <v>BU1</v>
      </c>
      <c r="B643" s="114">
        <f t="shared" si="70"/>
        <v>32</v>
      </c>
      <c r="C643" s="95">
        <f>Abfalldokumentation!$U643</f>
        <v>44462</v>
      </c>
      <c r="D643" s="90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103" t="str">
        <f>IFERROR(VLOOKUP(Abfalldokumentation!$O643,Artikel!A:C,3,FALSE),Abfalldokumentation!$O643)</f>
        <v>VOS-ABS ENTSORGUNG</v>
      </c>
      <c r="F643" s="103" t="str">
        <f>VLOOKUP(T643,'Liste Gründe'!A:D,2,FALSE)</f>
        <v>Rest</v>
      </c>
      <c r="G643" s="103" t="str">
        <f>IF(ISBLANK(V643),VLOOKUP(Abfalldokumentation!$P643,'Liste Gründe'!A:D,3,FALSE),V643)</f>
        <v>geschälte Rinde</v>
      </c>
      <c r="H643" s="103" t="str">
        <f>IF(ISBLANK(Abfalldokumentation!$W643),"-",Abfalldokumentation!$W643)</f>
        <v>keine Verwendung möglich</v>
      </c>
      <c r="I643" s="114">
        <f t="shared" si="71"/>
        <v>38</v>
      </c>
      <c r="J643" s="103" t="str">
        <f t="shared" si="72"/>
        <v>Produkte</v>
      </c>
      <c r="K643" s="103" t="str">
        <f t="shared" si="73"/>
        <v>BUs</v>
      </c>
      <c r="L643" s="103" t="str">
        <f t="shared" si="74"/>
        <v>Symptome</v>
      </c>
      <c r="M643" s="114">
        <f>IFERROR(VLOOKUP(Abfalldokumentation!$O643,Kennzahlen!S:U,3,FALSE)*Abfalldokumentation!$B643,"0")</f>
        <v>0.32</v>
      </c>
      <c r="N643" s="103" t="str">
        <f>IF(ISBLANK(Q643),VLOOKUP(Abfalldokumentation!$O643,'Linien - BU'!R:S,2,FALSE),Q643)</f>
        <v>RWV</v>
      </c>
      <c r="O643" s="67">
        <f t="shared" si="75"/>
        <v>29500917</v>
      </c>
      <c r="P643" s="67">
        <f t="shared" si="76"/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AA643" s="2"/>
      <c r="AB643" s="2"/>
      <c r="AC643" s="2"/>
    </row>
    <row r="644" spans="1:29" ht="30" customHeight="1" x14ac:dyDescent="0.25">
      <c r="A644" s="104" t="str">
        <f>VLOOKUP(N644,'Linien - BU'!A:B,2,FALSE)</f>
        <v>BU4</v>
      </c>
      <c r="B644" s="115">
        <f t="shared" si="70"/>
        <v>9</v>
      </c>
      <c r="C644" s="96">
        <f>Abfalldokumentation!$U644</f>
        <v>44462</v>
      </c>
      <c r="D644" s="90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105" t="str">
        <f>IFERROR(VLOOKUP(Abfalldokumentation!$O644,Artikel!A:C,3,FALSE),Abfalldokumentation!$O644)</f>
        <v>ABS Whisky-Nuts</v>
      </c>
      <c r="F644" s="105" t="str">
        <f>VLOOKUP(T644,'Liste Gründe'!A:D,2,FALSE)</f>
        <v>keinen Verwendungszweck</v>
      </c>
      <c r="G644" s="105" t="str">
        <f>IF(ISBLANK(V644),VLOOKUP(Abfalldokumentation!$P644,'Liste Gründe'!A:D,3,FALSE),V644)</f>
        <v>keinen Verwendungszweck</v>
      </c>
      <c r="H644" s="105" t="str">
        <f>IF(ISBLANK(Abfalldokumentation!$W644),"-",Abfalldokumentation!$W644)</f>
        <v>&lt;300kg/Monat</v>
      </c>
      <c r="I644" s="115">
        <f t="shared" si="71"/>
        <v>38</v>
      </c>
      <c r="J644" s="105" t="str">
        <f t="shared" si="72"/>
        <v>Produkte</v>
      </c>
      <c r="K644" s="105" t="str">
        <f t="shared" si="73"/>
        <v>BUs</v>
      </c>
      <c r="L644" s="105" t="str">
        <f t="shared" si="74"/>
        <v>Symptome</v>
      </c>
      <c r="M644" s="115">
        <f>IFERROR(VLOOKUP(Abfalldokumentation!$O644,Kennzahlen!S:U,3,FALSE)*Abfalldokumentation!$B644,"0")</f>
        <v>13.5</v>
      </c>
      <c r="N644" s="105" t="str">
        <f>IF(ISBLANK(Q644),VLOOKUP(Abfalldokumentation!$O644,'Linien - BU'!R:S,2,FALSE),Q644)</f>
        <v>L21</v>
      </c>
      <c r="O644" s="67">
        <f t="shared" si="75"/>
        <v>29501009</v>
      </c>
      <c r="P644" s="67">
        <f t="shared" si="76"/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AA644" s="2"/>
      <c r="AB644" s="2"/>
      <c r="AC644" s="2"/>
    </row>
    <row r="645" spans="1:29" ht="30" customHeight="1" x14ac:dyDescent="0.25">
      <c r="A645" s="102" t="str">
        <f>VLOOKUP(N645,'Linien - BU'!A:B,2,FALSE)</f>
        <v>BU4</v>
      </c>
      <c r="B645" s="114">
        <f t="shared" si="70"/>
        <v>36</v>
      </c>
      <c r="C645" s="95">
        <f>Abfalldokumentation!$U645</f>
        <v>44462</v>
      </c>
      <c r="D645" s="90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103" t="str">
        <f>IFERROR(VLOOKUP(Abfalldokumentation!$O645,Artikel!A:C,3,FALSE),Abfalldokumentation!$O645)</f>
        <v>ABS BRUSCHETTA</v>
      </c>
      <c r="F645" s="103" t="str">
        <f>VLOOKUP(T645,'Liste Gründe'!A:D,2,FALSE)</f>
        <v>keinen Verwendungszweck</v>
      </c>
      <c r="G645" s="103" t="str">
        <f>IF(ISBLANK(V645),VLOOKUP(Abfalldokumentation!$P645,'Liste Gründe'!A:D,3,FALSE),V645)</f>
        <v>keinen Verwendungszweck</v>
      </c>
      <c r="H645" s="103" t="str">
        <f>IF(ISBLANK(Abfalldokumentation!$W645),"-",Abfalldokumentation!$W645)</f>
        <v>&lt;300kg/Monat</v>
      </c>
      <c r="I645" s="114">
        <f t="shared" si="71"/>
        <v>38</v>
      </c>
      <c r="J645" s="103" t="str">
        <f t="shared" si="72"/>
        <v>Produkte</v>
      </c>
      <c r="K645" s="103" t="str">
        <f t="shared" si="73"/>
        <v>BUs</v>
      </c>
      <c r="L645" s="103" t="str">
        <f t="shared" si="74"/>
        <v>Symptome</v>
      </c>
      <c r="M645" s="114">
        <f>IFERROR(VLOOKUP(Abfalldokumentation!$O645,Kennzahlen!S:U,3,FALSE)*Abfalldokumentation!$B645,"0")</f>
        <v>54</v>
      </c>
      <c r="N645" s="103" t="str">
        <f>IF(ISBLANK(Q645),VLOOKUP(Abfalldokumentation!$O645,'Linien - BU'!R:S,2,FALSE),Q645)</f>
        <v>L21</v>
      </c>
      <c r="O645" s="67">
        <f t="shared" si="75"/>
        <v>29501029</v>
      </c>
      <c r="P645" s="67">
        <f t="shared" si="76"/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AA645" s="2"/>
      <c r="AB645" s="2"/>
      <c r="AC645" s="2"/>
    </row>
    <row r="646" spans="1:29" ht="30" customHeight="1" x14ac:dyDescent="0.25">
      <c r="A646" s="104" t="str">
        <f>VLOOKUP(N646,'Linien - BU'!A:B,2,FALSE)</f>
        <v>Verkauf</v>
      </c>
      <c r="B646" s="115">
        <f t="shared" si="70"/>
        <v>239</v>
      </c>
      <c r="C646" s="96">
        <f>Abfalldokumentation!$U646</f>
        <v>44462</v>
      </c>
      <c r="D646" s="90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105" t="str">
        <f>IFERROR(VLOOKUP(Abfalldokumentation!$O646,Artikel!A:C,3,FALSE),Abfalldokumentation!$O646)</f>
        <v>VOS RW-NATUR ZIPFEL 350</v>
      </c>
      <c r="F646" s="105" t="str">
        <f>VLOOKUP(T646,'Liste Gründe'!A:D,2,FALSE)</f>
        <v>Schimmel</v>
      </c>
      <c r="G646" s="105" t="str">
        <f>IF(ISBLANK(V646),VLOOKUP(Abfalldokumentation!$P646,'Liste Gründe'!A:D,3,FALSE),V646)</f>
        <v>keinen Abnehmer/kein Schälpersonal</v>
      </c>
      <c r="H646" s="105" t="str">
        <f>IF(ISBLANK(Abfalldokumentation!$W646),"-",Abfalldokumentation!$W646)</f>
        <v>keinen Abnehmer/Schälen</v>
      </c>
      <c r="I646" s="115">
        <f t="shared" si="71"/>
        <v>38</v>
      </c>
      <c r="J646" s="105" t="str">
        <f t="shared" si="72"/>
        <v>Produkte</v>
      </c>
      <c r="K646" s="105" t="str">
        <f t="shared" si="73"/>
        <v>BUs</v>
      </c>
      <c r="L646" s="105" t="str">
        <f t="shared" si="74"/>
        <v>Symptome</v>
      </c>
      <c r="M646" s="115">
        <f>IFERROR(VLOOKUP(Abfalldokumentation!$O646,Kennzahlen!S:U,3,FALSE)*Abfalldokumentation!$B646,"0")</f>
        <v>119.5</v>
      </c>
      <c r="N646" s="105" t="str">
        <f>IF(ISBLANK(Q646),VLOOKUP(Abfalldokumentation!$O646,'Linien - BU'!R:S,2,FALSE),Q646)</f>
        <v>Verkauf</v>
      </c>
      <c r="O646" s="67">
        <f t="shared" si="75"/>
        <v>29501060</v>
      </c>
      <c r="P646" s="6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AA646" s="2"/>
      <c r="AB646" s="2"/>
      <c r="AC646" s="2"/>
    </row>
    <row r="647" spans="1:29" ht="30" customHeight="1" x14ac:dyDescent="0.25">
      <c r="A647" s="102" t="str">
        <f>VLOOKUP(N647,'Linien - BU'!A:B,2,FALSE)</f>
        <v>Verkauf</v>
      </c>
      <c r="B647" s="114">
        <f t="shared" si="70"/>
        <v>205</v>
      </c>
      <c r="C647" s="95">
        <f>Abfalldokumentation!$U647</f>
        <v>44462</v>
      </c>
      <c r="D647" s="90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103" t="str">
        <f>IFERROR(VLOOKUP(Abfalldokumentation!$O647,Artikel!A:C,3,FALSE),Abfalldokumentation!$O647)</f>
        <v>VOS RW-SCHI ZIPFEL 3500</v>
      </c>
      <c r="F647" s="103" t="str">
        <f>VLOOKUP(T647,'Liste Gründe'!A:D,2,FALSE)</f>
        <v>Schimmel</v>
      </c>
      <c r="G647" s="103" t="str">
        <f>IF(ISBLANK(V647),VLOOKUP(Abfalldokumentation!$P647,'Liste Gründe'!A:D,3,FALSE),V647)</f>
        <v>keinen Abnehmer/kein Schälpersonal</v>
      </c>
      <c r="H647" s="103" t="str">
        <f>IF(ISBLANK(Abfalldokumentation!$W647),"-",Abfalldokumentation!$W647)</f>
        <v>keinen Abnehmer/Schälen</v>
      </c>
      <c r="I647" s="114">
        <f t="shared" si="71"/>
        <v>38</v>
      </c>
      <c r="J647" s="103" t="str">
        <f t="shared" si="72"/>
        <v>Produkte</v>
      </c>
      <c r="K647" s="103" t="str">
        <f t="shared" si="73"/>
        <v>BUs</v>
      </c>
      <c r="L647" s="103" t="str">
        <f t="shared" si="74"/>
        <v>Symptome</v>
      </c>
      <c r="M647" s="114">
        <f>IFERROR(VLOOKUP(Abfalldokumentation!$O647,Kennzahlen!S:U,3,FALSE)*Abfalldokumentation!$B647,"0")</f>
        <v>102.5</v>
      </c>
      <c r="N647" s="103" t="str">
        <f>IF(ISBLANK(Q647),VLOOKUP(Abfalldokumentation!$O647,'Linien - BU'!R:S,2,FALSE),Q647)</f>
        <v>Verkauf</v>
      </c>
      <c r="O647" s="67">
        <f t="shared" si="75"/>
        <v>29501061</v>
      </c>
      <c r="P647" s="6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AA647" s="2"/>
      <c r="AB647" s="2"/>
      <c r="AC647" s="2"/>
    </row>
    <row r="648" spans="1:29" ht="30" customHeight="1" x14ac:dyDescent="0.25">
      <c r="A648" s="104" t="str">
        <f>VLOOKUP(N648,'Linien - BU'!A:B,2,FALSE)</f>
        <v>Verkauf</v>
      </c>
      <c r="B648" s="115">
        <f t="shared" si="70"/>
        <v>302</v>
      </c>
      <c r="C648" s="96">
        <f>Abfalldokumentation!$U648</f>
        <v>44462</v>
      </c>
      <c r="D648" s="90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105" t="str">
        <f>IFERROR(VLOOKUP(Abfalldokumentation!$O648,Artikel!A:C,3,FALSE),Abfalldokumentation!$O648)</f>
        <v>VOS GRW-CHILI-NAT ENDST</v>
      </c>
      <c r="F648" s="105" t="str">
        <f>VLOOKUP(T648,'Liste Gründe'!A:D,2,FALSE)</f>
        <v>Schimmel</v>
      </c>
      <c r="G648" s="105" t="str">
        <f>IF(ISBLANK(V648),VLOOKUP(Abfalldokumentation!$P648,'Liste Gründe'!A:D,3,FALSE),V648)</f>
        <v>keinen Abnehmer/kein Schälpersonal</v>
      </c>
      <c r="H648" s="105" t="str">
        <f>IF(ISBLANK(Abfalldokumentation!$W648),"-",Abfalldokumentation!$W648)</f>
        <v>keinen Abnehmer/Schälen</v>
      </c>
      <c r="I648" s="115">
        <f t="shared" si="71"/>
        <v>38</v>
      </c>
      <c r="J648" s="105" t="str">
        <f t="shared" si="72"/>
        <v>Produkte</v>
      </c>
      <c r="K648" s="105" t="str">
        <f t="shared" si="73"/>
        <v>BUs</v>
      </c>
      <c r="L648" s="105" t="str">
        <f t="shared" si="74"/>
        <v>Symptome</v>
      </c>
      <c r="M648" s="115">
        <f>IFERROR(VLOOKUP(Abfalldokumentation!$O648,Kennzahlen!S:U,3,FALSE)*Abfalldokumentation!$B648,"0")</f>
        <v>151</v>
      </c>
      <c r="N648" s="105" t="str">
        <f>IF(ISBLANK(Q648),VLOOKUP(Abfalldokumentation!$O648,'Linien - BU'!R:S,2,FALSE),Q648)</f>
        <v>Verkauf</v>
      </c>
      <c r="O648" s="67">
        <f t="shared" si="75"/>
        <v>29501079</v>
      </c>
      <c r="P648" s="6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AA648" s="2"/>
      <c r="AB648" s="2"/>
      <c r="AC648" s="2"/>
    </row>
    <row r="649" spans="1:29" ht="30" customHeight="1" x14ac:dyDescent="0.25">
      <c r="A649" s="102" t="str">
        <f>VLOOKUP(N649,'Linien - BU'!A:B,2,FALSE)</f>
        <v>Verkauf</v>
      </c>
      <c r="B649" s="114">
        <f t="shared" si="70"/>
        <v>300</v>
      </c>
      <c r="C649" s="95">
        <f>Abfalldokumentation!$U649</f>
        <v>44462</v>
      </c>
      <c r="D649" s="90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103" t="str">
        <f>IFERROR(VLOOKUP(Abfalldokumentation!$O649,Artikel!A:C,3,FALSE),Abfalldokumentation!$O649)</f>
        <v>VOS RW-NATUR-EXTRA ZIPF</v>
      </c>
      <c r="F649" s="103" t="str">
        <f>VLOOKUP(T649,'Liste Gründe'!A:D,2,FALSE)</f>
        <v>Schimmel</v>
      </c>
      <c r="G649" s="103" t="str">
        <f>IF(ISBLANK(V649),VLOOKUP(Abfalldokumentation!$P649,'Liste Gründe'!A:D,3,FALSE),V649)</f>
        <v>keinen Abnehmer/kein Schälpersonal</v>
      </c>
      <c r="H649" s="103" t="str">
        <f>IF(ISBLANK(Abfalldokumentation!$W649),"-",Abfalldokumentation!$W649)</f>
        <v>keinen Abnehmer/Schälen</v>
      </c>
      <c r="I649" s="114">
        <f t="shared" si="71"/>
        <v>38</v>
      </c>
      <c r="J649" s="103" t="str">
        <f t="shared" si="72"/>
        <v>Produkte</v>
      </c>
      <c r="K649" s="103" t="str">
        <f t="shared" si="73"/>
        <v>BUs</v>
      </c>
      <c r="L649" s="103" t="str">
        <f t="shared" si="74"/>
        <v>Symptome</v>
      </c>
      <c r="M649" s="114">
        <f>IFERROR(VLOOKUP(Abfalldokumentation!$O649,Kennzahlen!S:U,3,FALSE)*Abfalldokumentation!$B649,"0")</f>
        <v>150</v>
      </c>
      <c r="N649" s="103" t="str">
        <f>IF(ISBLANK(Q649),VLOOKUP(Abfalldokumentation!$O649,'Linien - BU'!R:S,2,FALSE),Q649)</f>
        <v>Verkauf</v>
      </c>
      <c r="O649" s="67">
        <f t="shared" si="75"/>
        <v>29501082</v>
      </c>
      <c r="P649" s="6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AA649" s="2"/>
      <c r="AB649" s="2"/>
      <c r="AC649" s="2"/>
    </row>
    <row r="650" spans="1:29" ht="30" customHeight="1" x14ac:dyDescent="0.25">
      <c r="A650" s="104" t="str">
        <f>VLOOKUP(N650,'Linien - BU'!A:B,2,FALSE)</f>
        <v>BU1</v>
      </c>
      <c r="B650" s="115">
        <f t="shared" si="70"/>
        <v>20.6</v>
      </c>
      <c r="C650" s="96">
        <f>Abfalldokumentation!$U650</f>
        <v>44462</v>
      </c>
      <c r="D650" s="90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105" t="str">
        <f>IFERROR(VLOOKUP(Abfalldokumentation!$O650,Artikel!A:C,3,FALSE),Abfalldokumentation!$O650)</f>
        <v>Würste 9300g Räucher na</v>
      </c>
      <c r="F650" s="105" t="str">
        <f>VLOOKUP(T650,'Liste Gründe'!A:D,2,FALSE)</f>
        <v>Linienbezogen</v>
      </c>
      <c r="G650" s="105" t="str">
        <f>IF(ISBLANK(V650),VLOOKUP(Abfalldokumentation!$P650,'Liste Gründe'!A:D,3,FALSE),V650)</f>
        <v>Bodenabfall Abfüllung</v>
      </c>
      <c r="H650" s="105" t="str">
        <f>IF(ISBLANK(Abfalldokumentation!$W650),"-",Abfalldokumentation!$W650)</f>
        <v>Darm geplatzt</v>
      </c>
      <c r="I650" s="115">
        <f t="shared" si="71"/>
        <v>38</v>
      </c>
      <c r="J650" s="105" t="str">
        <f t="shared" si="72"/>
        <v>Produkte</v>
      </c>
      <c r="K650" s="105" t="str">
        <f t="shared" si="73"/>
        <v>BUs</v>
      </c>
      <c r="L650" s="105" t="str">
        <f t="shared" si="74"/>
        <v>Symptome</v>
      </c>
      <c r="M650" s="115" t="str">
        <f>IFERROR(VLOOKUP(Abfalldokumentation!$O650,Kennzahlen!S:U,3,FALSE)*Abfalldokumentation!$B650,"0")</f>
        <v>0</v>
      </c>
      <c r="N650" s="105" t="str">
        <f>IF(ISBLANK(Q650),VLOOKUP(Abfalldokumentation!$O650,'Linien - BU'!R:S,2,FALSE),Q650)</f>
        <v>Abfüllung</v>
      </c>
      <c r="O650" s="67">
        <f t="shared" si="75"/>
        <v>31000083</v>
      </c>
      <c r="P650" s="67">
        <f t="shared" si="76"/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AA650" s="2"/>
      <c r="AB650" s="2"/>
      <c r="AC650" s="2"/>
    </row>
    <row r="651" spans="1:29" ht="30" customHeight="1" x14ac:dyDescent="0.25">
      <c r="A651" s="102" t="str">
        <f>VLOOKUP(N651,'Linien - BU'!A:B,2,FALSE)</f>
        <v>BU3</v>
      </c>
      <c r="B651" s="114">
        <f t="shared" si="70"/>
        <v>82</v>
      </c>
      <c r="C651" s="95">
        <f>Abfalldokumentation!$U651</f>
        <v>44462</v>
      </c>
      <c r="D651" s="90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103" t="str">
        <f>IFERROR(VLOOKUP(Abfalldokumentation!$O651,Artikel!A:C,3,FALSE),Abfalldokumentation!$O651)</f>
        <v>ABS GOU VAKU-OGT</v>
      </c>
      <c r="F651" s="103" t="str">
        <f>VLOOKUP(T651,'Liste Gründe'!A:D,2,FALSE)</f>
        <v>Schimmel</v>
      </c>
      <c r="G651" s="103" t="str">
        <f>IF(ISBLANK(V651),VLOOKUP(Abfalldokumentation!$P651,'Liste Gründe'!A:D,3,FALSE),V651)</f>
        <v>Rest</v>
      </c>
      <c r="H651" s="103" t="str">
        <f>IF(ISBLANK(Abfalldokumentation!$W651),"-",Abfalldokumentation!$W651)</f>
        <v>wurde nicht eingesetzt</v>
      </c>
      <c r="I651" s="114">
        <f t="shared" si="71"/>
        <v>38</v>
      </c>
      <c r="J651" s="103" t="str">
        <f t="shared" si="72"/>
        <v>Produkte</v>
      </c>
      <c r="K651" s="103" t="str">
        <f t="shared" si="73"/>
        <v>BUs</v>
      </c>
      <c r="L651" s="103" t="str">
        <f t="shared" si="74"/>
        <v>Symptome</v>
      </c>
      <c r="M651" s="114" t="str">
        <f>IFERROR(VLOOKUP(Abfalldokumentation!$O651,Kennzahlen!S:U,3,FALSE)*Abfalldokumentation!$B651,"0")</f>
        <v>0</v>
      </c>
      <c r="N651" s="103" t="str">
        <f>IF(ISBLANK(Q651),VLOOKUP(Abfalldokumentation!$O651,'Linien - BU'!R:S,2,FALSE),Q651)</f>
        <v>Bu3</v>
      </c>
      <c r="O651" s="67">
        <f t="shared" si="75"/>
        <v>49500034</v>
      </c>
      <c r="P651" s="67">
        <f t="shared" si="76"/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AA651" s="2"/>
      <c r="AB651" s="2"/>
      <c r="AC651" s="2"/>
    </row>
    <row r="652" spans="1:29" ht="30" customHeight="1" x14ac:dyDescent="0.25">
      <c r="A652" s="104" t="str">
        <f>VLOOKUP(N652,'Linien - BU'!A:B,2,FALSE)</f>
        <v>Verkauf</v>
      </c>
      <c r="B652" s="115">
        <f t="shared" si="70"/>
        <v>284</v>
      </c>
      <c r="C652" s="96">
        <f>Abfalldokumentation!$U652</f>
        <v>44462</v>
      </c>
      <c r="D652" s="90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105" t="str">
        <f>IFERROR(VLOOKUP(Abfalldokumentation!$O652,Artikel!A:C,3,FALSE),Abfalldokumentation!$O652)</f>
        <v>VOS GRW-KRÄU-VAKU</v>
      </c>
      <c r="F652" s="105" t="str">
        <f>VLOOKUP(T652,'Liste Gründe'!A:D,2,FALSE)</f>
        <v>Schimmel</v>
      </c>
      <c r="G652" s="105" t="str">
        <f>IF(ISBLANK(V652),VLOOKUP(Abfalldokumentation!$P652,'Liste Gründe'!A:D,3,FALSE),V652)</f>
        <v>keinen Abnehmer/kein Schälpersonal</v>
      </c>
      <c r="H652" s="105" t="str">
        <f>IF(ISBLANK(Abfalldokumentation!$W652),"-",Abfalldokumentation!$W652)</f>
        <v>keinen Abnehmer/Schälen</v>
      </c>
      <c r="I652" s="115">
        <f t="shared" si="71"/>
        <v>38</v>
      </c>
      <c r="J652" s="105" t="str">
        <f t="shared" si="72"/>
        <v>Produkte</v>
      </c>
      <c r="K652" s="105" t="str">
        <f t="shared" si="73"/>
        <v>BUs</v>
      </c>
      <c r="L652" s="105" t="str">
        <f t="shared" si="74"/>
        <v>Symptome</v>
      </c>
      <c r="M652" s="115">
        <f>IFERROR(VLOOKUP(Abfalldokumentation!$O652,Kennzahlen!S:U,3,FALSE)*Abfalldokumentation!$B652,"0")</f>
        <v>145.976</v>
      </c>
      <c r="N652" s="105" t="str">
        <f>IF(ISBLANK(Q652),VLOOKUP(Abfalldokumentation!$O652,'Linien - BU'!R:S,2,FALSE),Q652)</f>
        <v>Verkauf</v>
      </c>
      <c r="O652" s="67">
        <f t="shared" si="75"/>
        <v>49500084</v>
      </c>
      <c r="P652" s="6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AA652" s="2"/>
      <c r="AB652" s="2"/>
      <c r="AC652" s="2"/>
    </row>
    <row r="653" spans="1:29" ht="30" customHeight="1" x14ac:dyDescent="0.25">
      <c r="A653" s="102" t="str">
        <f>VLOOKUP(N653,'Linien - BU'!A:B,2,FALSE)</f>
        <v>BU3</v>
      </c>
      <c r="B653" s="114">
        <f t="shared" si="70"/>
        <v>171</v>
      </c>
      <c r="C653" s="95">
        <f>Abfalldokumentation!$U653</f>
        <v>44462</v>
      </c>
      <c r="D653" s="90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103" t="str">
        <f>IFERROR(VLOOKUP(Abfalldokumentation!$O653,Artikel!A:C,3,FALSE),Abfalldokumentation!$O653)</f>
        <v>VOS RW-NATUR-NAT-VAKU</v>
      </c>
      <c r="F653" s="103" t="str">
        <f>VLOOKUP(T653,'Liste Gründe'!A:D,2,FALSE)</f>
        <v>Schimmel</v>
      </c>
      <c r="G653" s="103" t="str">
        <f>IF(ISBLANK(V653),VLOOKUP(Abfalldokumentation!$P653,'Liste Gründe'!A:D,3,FALSE),V653)</f>
        <v>VOS &gt; Einsatz</v>
      </c>
      <c r="H653" s="103" t="str">
        <f>IF(ISBLANK(Abfalldokumentation!$W653),"-",Abfalldokumentation!$W653)</f>
        <v>-</v>
      </c>
      <c r="I653" s="114">
        <f t="shared" si="71"/>
        <v>38</v>
      </c>
      <c r="J653" s="103" t="str">
        <f t="shared" si="72"/>
        <v>Produkte</v>
      </c>
      <c r="K653" s="103" t="str">
        <f t="shared" si="73"/>
        <v>BUs</v>
      </c>
      <c r="L653" s="103" t="str">
        <f t="shared" si="74"/>
        <v>Symptome</v>
      </c>
      <c r="M653" s="114">
        <f>IFERROR(VLOOKUP(Abfalldokumentation!$O653,Kennzahlen!S:U,3,FALSE)*Abfalldokumentation!$B653,"0")</f>
        <v>87.894000000000005</v>
      </c>
      <c r="N653" s="103" t="str">
        <f>IF(ISBLANK(Q653),VLOOKUP(Abfalldokumentation!$O653,'Linien - BU'!R:S,2,FALSE),Q653)</f>
        <v>L16</v>
      </c>
      <c r="O653" s="67">
        <f t="shared" si="75"/>
        <v>49500089</v>
      </c>
      <c r="P653" s="67">
        <f t="shared" si="76"/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AA653" s="2"/>
      <c r="AB653" s="2"/>
      <c r="AC653" s="2"/>
    </row>
    <row r="654" spans="1:29" ht="30" customHeight="1" x14ac:dyDescent="0.25">
      <c r="A654" s="104" t="str">
        <f>VLOOKUP(N654,'Linien - BU'!A:B,2,FALSE)</f>
        <v>BU3</v>
      </c>
      <c r="B654" s="115">
        <f t="shared" si="70"/>
        <v>213</v>
      </c>
      <c r="C654" s="96">
        <f>Abfalldokumentation!$U654</f>
        <v>44462</v>
      </c>
      <c r="D654" s="90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105" t="str">
        <f>IFERROR(VLOOKUP(Abfalldokumentation!$O654,Artikel!A:C,3,FALSE),Abfalldokumentation!$O654)</f>
        <v>VOS RW-SCHI-NAT-VAKU</v>
      </c>
      <c r="F654" s="105" t="str">
        <f>VLOOKUP(T654,'Liste Gründe'!A:D,2,FALSE)</f>
        <v>Schimmel</v>
      </c>
      <c r="G654" s="105" t="str">
        <f>IF(ISBLANK(V654),VLOOKUP(Abfalldokumentation!$P654,'Liste Gründe'!A:D,3,FALSE),V654)</f>
        <v>VOS &gt; Einsatz</v>
      </c>
      <c r="H654" s="105" t="str">
        <f>IF(ISBLANK(Abfalldokumentation!$W654),"-",Abfalldokumentation!$W654)</f>
        <v>-</v>
      </c>
      <c r="I654" s="115">
        <f t="shared" si="71"/>
        <v>38</v>
      </c>
      <c r="J654" s="105" t="str">
        <f t="shared" si="72"/>
        <v>Produkte</v>
      </c>
      <c r="K654" s="105" t="str">
        <f t="shared" si="73"/>
        <v>BUs</v>
      </c>
      <c r="L654" s="105" t="str">
        <f t="shared" si="74"/>
        <v>Symptome</v>
      </c>
      <c r="M654" s="115">
        <f>IFERROR(VLOOKUP(Abfalldokumentation!$O654,Kennzahlen!S:U,3,FALSE)*Abfalldokumentation!$B654,"0")</f>
        <v>109.482</v>
      </c>
      <c r="N654" s="105" t="str">
        <f>IF(ISBLANK(Q654),VLOOKUP(Abfalldokumentation!$O654,'Linien - BU'!R:S,2,FALSE),Q654)</f>
        <v>L16</v>
      </c>
      <c r="O654" s="67">
        <f t="shared" si="75"/>
        <v>49500090</v>
      </c>
      <c r="P654" s="67">
        <f t="shared" si="76"/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AA654" s="2"/>
      <c r="AB654" s="2"/>
      <c r="AC654" s="2"/>
    </row>
    <row r="655" spans="1:29" ht="30" customHeight="1" x14ac:dyDescent="0.25">
      <c r="A655" s="102" t="str">
        <f>VLOOKUP(N655,'Linien - BU'!A:B,2,FALSE)</f>
        <v>BU3</v>
      </c>
      <c r="B655" s="114">
        <f t="shared" si="70"/>
        <v>345</v>
      </c>
      <c r="C655" s="95">
        <f>Abfalldokumentation!$U655</f>
        <v>44462</v>
      </c>
      <c r="D655" s="90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103" t="str">
        <f>IFERROR(VLOOKUP(Abfalldokumentation!$O655,Artikel!A:C,3,FALSE),Abfalldokumentation!$O655)</f>
        <v>VOS RW-JAL-NAT-VAKU</v>
      </c>
      <c r="F655" s="103" t="str">
        <f>VLOOKUP(T655,'Liste Gründe'!A:D,2,FALSE)</f>
        <v>Schimmel</v>
      </c>
      <c r="G655" s="103" t="str">
        <f>IF(ISBLANK(V655),VLOOKUP(Abfalldokumentation!$P655,'Liste Gründe'!A:D,3,FALSE),V655)</f>
        <v>VOS &gt; Einsatz</v>
      </c>
      <c r="H655" s="103" t="str">
        <f>IF(ISBLANK(Abfalldokumentation!$W655),"-",Abfalldokumentation!$W655)</f>
        <v>-</v>
      </c>
      <c r="I655" s="114">
        <f t="shared" si="71"/>
        <v>38</v>
      </c>
      <c r="J655" s="103" t="str">
        <f t="shared" si="72"/>
        <v>Produkte</v>
      </c>
      <c r="K655" s="103" t="str">
        <f t="shared" si="73"/>
        <v>BUs</v>
      </c>
      <c r="L655" s="103" t="str">
        <f t="shared" si="74"/>
        <v>Symptome</v>
      </c>
      <c r="M655" s="114">
        <f>IFERROR(VLOOKUP(Abfalldokumentation!$O655,Kennzahlen!S:U,3,FALSE)*Abfalldokumentation!$B655,"0")</f>
        <v>177.33</v>
      </c>
      <c r="N655" s="103" t="str">
        <f>IF(ISBLANK(Q655),VLOOKUP(Abfalldokumentation!$O655,'Linien - BU'!R:S,2,FALSE),Q655)</f>
        <v>L11</v>
      </c>
      <c r="O655" s="67">
        <f t="shared" si="75"/>
        <v>49500091</v>
      </c>
      <c r="P655" s="67">
        <f t="shared" si="76"/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AA655" s="2"/>
      <c r="AB655" s="2"/>
      <c r="AC655" s="2"/>
    </row>
    <row r="656" spans="1:29" ht="30" customHeight="1" x14ac:dyDescent="0.25">
      <c r="A656" s="104" t="str">
        <f>VLOOKUP(N656,'Linien - BU'!A:B,2,FALSE)</f>
        <v>Verkauf</v>
      </c>
      <c r="B656" s="115">
        <f t="shared" si="70"/>
        <v>243</v>
      </c>
      <c r="C656" s="96">
        <f>Abfalldokumentation!$U656</f>
        <v>44462</v>
      </c>
      <c r="D656" s="90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105" t="str">
        <f>IFERROR(VLOOKUP(Abfalldokumentation!$O656,Artikel!A:C,3,FALSE),Abfalldokumentation!$O656)</f>
        <v>VOS RW-NATUR-EXTRA-VAKU</v>
      </c>
      <c r="F656" s="105" t="str">
        <f>VLOOKUP(T656,'Liste Gründe'!A:D,2,FALSE)</f>
        <v>Schimmel</v>
      </c>
      <c r="G656" s="105" t="str">
        <f>IF(ISBLANK(V656),VLOOKUP(Abfalldokumentation!$P656,'Liste Gründe'!A:D,3,FALSE),V656)</f>
        <v>keinen Abnehmer/kein Schälpersonal</v>
      </c>
      <c r="H656" s="105" t="str">
        <f>IF(ISBLANK(Abfalldokumentation!$W656),"-",Abfalldokumentation!$W656)</f>
        <v>keinen Abnehmer/Schälen</v>
      </c>
      <c r="I656" s="115">
        <f t="shared" si="71"/>
        <v>38</v>
      </c>
      <c r="J656" s="105" t="str">
        <f t="shared" si="72"/>
        <v>Produkte</v>
      </c>
      <c r="K656" s="105" t="str">
        <f t="shared" si="73"/>
        <v>BUs</v>
      </c>
      <c r="L656" s="105" t="str">
        <f t="shared" si="74"/>
        <v>Symptome</v>
      </c>
      <c r="M656" s="115" t="str">
        <f>IFERROR(VLOOKUP(Abfalldokumentation!$O656,Kennzahlen!S:U,3,FALSE)*Abfalldokumentation!$B656,"0")</f>
        <v>0</v>
      </c>
      <c r="N656" s="105" t="str">
        <f>IF(ISBLANK(Q656),VLOOKUP(Abfalldokumentation!$O656,'Linien - BU'!R:S,2,FALSE),Q656)</f>
        <v>Verkauf</v>
      </c>
      <c r="O656" s="67">
        <f t="shared" si="75"/>
        <v>49500092</v>
      </c>
      <c r="P656" s="6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AA656" s="2"/>
      <c r="AB656" s="2"/>
      <c r="AC656" s="2"/>
    </row>
    <row r="657" spans="1:29" ht="30" customHeight="1" x14ac:dyDescent="0.25">
      <c r="A657" s="102" t="str">
        <f>VLOOKUP(N657,'Linien - BU'!A:B,2,FALSE)</f>
        <v>Verkauf</v>
      </c>
      <c r="B657" s="114">
        <f t="shared" si="70"/>
        <v>102</v>
      </c>
      <c r="C657" s="95">
        <f>Abfalldokumentation!$U657</f>
        <v>44462</v>
      </c>
      <c r="D657" s="90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103" t="str">
        <f>IFERROR(VLOOKUP(Abfalldokumentation!$O657,Artikel!A:C,3,FALSE),Abfalldokumentation!$O657)</f>
        <v>VOS GRW-SCHI-VAKU /Ersa</v>
      </c>
      <c r="F657" s="103" t="str">
        <f>VLOOKUP(T657,'Liste Gründe'!A:D,2,FALSE)</f>
        <v>Schimmel</v>
      </c>
      <c r="G657" s="103" t="str">
        <f>IF(ISBLANK(V657),VLOOKUP(Abfalldokumentation!$P657,'Liste Gründe'!A:D,3,FALSE),V657)</f>
        <v>keinen Abnehmer/kein Schälpersonal</v>
      </c>
      <c r="H657" s="103" t="str">
        <f>IF(ISBLANK(Abfalldokumentation!$W657),"-",Abfalldokumentation!$W657)</f>
        <v>keinen Abnehmer/Schälen</v>
      </c>
      <c r="I657" s="114">
        <f t="shared" si="71"/>
        <v>38</v>
      </c>
      <c r="J657" s="103" t="str">
        <f t="shared" si="72"/>
        <v>Produkte</v>
      </c>
      <c r="K657" s="103" t="str">
        <f t="shared" si="73"/>
        <v>BUs</v>
      </c>
      <c r="L657" s="103" t="str">
        <f t="shared" si="74"/>
        <v>Symptome</v>
      </c>
      <c r="M657" s="114">
        <f>IFERROR(VLOOKUP(Abfalldokumentation!$O657,Kennzahlen!S:U,3,FALSE)*Abfalldokumentation!$B657,"0")</f>
        <v>52.428000000000004</v>
      </c>
      <c r="N657" s="103" t="str">
        <f>IF(ISBLANK(Q657),VLOOKUP(Abfalldokumentation!$O657,'Linien - BU'!R:S,2,FALSE),Q657)</f>
        <v>Verkauf</v>
      </c>
      <c r="O657" s="67">
        <f t="shared" si="75"/>
        <v>49500144</v>
      </c>
      <c r="P657" s="6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AA657" s="2"/>
      <c r="AB657" s="2"/>
      <c r="AC657" s="2"/>
    </row>
    <row r="658" spans="1:29" ht="30" customHeight="1" x14ac:dyDescent="0.25">
      <c r="A658" s="104" t="str">
        <f>VLOOKUP(N658,'Linien - BU'!A:B,2,FALSE)</f>
        <v>BU4</v>
      </c>
      <c r="B658" s="115">
        <f t="shared" si="70"/>
        <v>46</v>
      </c>
      <c r="C658" s="96">
        <f>Abfalldokumentation!$U658</f>
        <v>44462</v>
      </c>
      <c r="D658" s="90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105" t="str">
        <f>IFERROR(VLOOKUP(Abfalldokumentation!$O658,Artikel!A:C,3,FALSE),Abfalldokumentation!$O658)</f>
        <v>Diverses</v>
      </c>
      <c r="F658" s="105" t="str">
        <f>VLOOKUP(T658,'Liste Gründe'!A:D,2,FALSE)</f>
        <v>Linienbezogen</v>
      </c>
      <c r="G658" s="105" t="str">
        <f>IF(ISBLANK(V658),VLOOKUP(Abfalldokumentation!$P658,'Liste Gründe'!A:D,3,FALSE),V658)</f>
        <v>Maschinenabfall</v>
      </c>
      <c r="H658" s="105" t="str">
        <f>IF(ISBLANK(Abfalldokumentation!$W658),"-",Abfalldokumentation!$W658)</f>
        <v>-</v>
      </c>
      <c r="I658" s="115">
        <f t="shared" si="71"/>
        <v>38</v>
      </c>
      <c r="J658" s="105" t="str">
        <f t="shared" si="72"/>
        <v>Produkte</v>
      </c>
      <c r="K658" s="105" t="str">
        <f t="shared" si="73"/>
        <v>BUs</v>
      </c>
      <c r="L658" s="105" t="str">
        <f t="shared" si="74"/>
        <v>Symptome</v>
      </c>
      <c r="M658" s="115" t="str">
        <f>IFERROR(VLOOKUP(Abfalldokumentation!$O658,Kennzahlen!S:U,3,FALSE)*Abfalldokumentation!$B658,"0")</f>
        <v>0</v>
      </c>
      <c r="N658" s="105" t="str">
        <f>IF(ISBLANK(Q658),VLOOKUP(Abfalldokumentation!$O658,'Linien - BU'!R:S,2,FALSE),Q658)</f>
        <v>BU4</v>
      </c>
      <c r="O658" s="67" t="str">
        <f t="shared" si="75"/>
        <v>Diverses</v>
      </c>
      <c r="P658" s="67">
        <f t="shared" si="76"/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AA658" s="2"/>
      <c r="AB658" s="2"/>
      <c r="AC658" s="2"/>
    </row>
    <row r="659" spans="1:29" ht="30" customHeight="1" x14ac:dyDescent="0.25">
      <c r="A659" s="102" t="str">
        <f>VLOOKUP(N659,'Linien - BU'!A:B,2,FALSE)</f>
        <v>BU1</v>
      </c>
      <c r="B659" s="114">
        <f t="shared" si="70"/>
        <v>40.4</v>
      </c>
      <c r="C659" s="95">
        <f>Abfalldokumentation!$U659</f>
        <v>44462</v>
      </c>
      <c r="D659" s="90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103" t="str">
        <f>IFERROR(VLOOKUP(Abfalldokumentation!$O659,Artikel!A:C,3,FALSE),Abfalldokumentation!$O659)</f>
        <v>Diverses aus Abfüllung</v>
      </c>
      <c r="F659" s="103" t="str">
        <f>VLOOKUP(T659,'Liste Gründe'!A:D,2,FALSE)</f>
        <v>Linienbezogen</v>
      </c>
      <c r="G659" s="103" t="str">
        <f>IF(ISBLANK(V659),VLOOKUP(Abfalldokumentation!$P659,'Liste Gründe'!A:D,3,FALSE),V659)</f>
        <v>Bodenabfall Abfüllung</v>
      </c>
      <c r="H659" s="103" t="str">
        <f>IF(ISBLANK(Abfalldokumentation!$W659),"-",Abfalldokumentation!$W659)</f>
        <v>aus der Hand gerutscht</v>
      </c>
      <c r="I659" s="114">
        <f t="shared" si="71"/>
        <v>38</v>
      </c>
      <c r="J659" s="103" t="str">
        <f t="shared" si="72"/>
        <v>Produkte</v>
      </c>
      <c r="K659" s="103" t="str">
        <f t="shared" si="73"/>
        <v>BUs</v>
      </c>
      <c r="L659" s="103" t="str">
        <f t="shared" si="74"/>
        <v>Symptome</v>
      </c>
      <c r="M659" s="114" t="str">
        <f>IFERROR(VLOOKUP(Abfalldokumentation!$O659,Kennzahlen!S:U,3,FALSE)*Abfalldokumentation!$B659,"0")</f>
        <v>0</v>
      </c>
      <c r="N659" s="103" t="str">
        <f>IF(ISBLANK(Q659),VLOOKUP(Abfalldokumentation!$O659,'Linien - BU'!R:S,2,FALSE),Q659)</f>
        <v>Abfüllung</v>
      </c>
      <c r="O659" s="67" t="str">
        <f t="shared" si="75"/>
        <v>Diverses aus Abfüllung</v>
      </c>
      <c r="P659" s="67">
        <f t="shared" si="76"/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AA659" s="2"/>
      <c r="AB659" s="2"/>
      <c r="AC659" s="2"/>
    </row>
    <row r="660" spans="1:29" ht="30" customHeight="1" x14ac:dyDescent="0.25">
      <c r="A660" s="104" t="str">
        <f>VLOOKUP(N660,'Linien - BU'!A:B,2,FALSE)</f>
        <v>BU1</v>
      </c>
      <c r="B660" s="115">
        <f t="shared" si="70"/>
        <v>113</v>
      </c>
      <c r="C660" s="96">
        <f>Abfalldokumentation!$U660</f>
        <v>44462</v>
      </c>
      <c r="D660" s="90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105" t="str">
        <f>IFERROR(VLOOKUP(Abfalldokumentation!$O660,Artikel!A:C,3,FALSE),Abfalldokumentation!$O660)</f>
        <v>Diverses aus Abfüllung</v>
      </c>
      <c r="F660" s="105" t="str">
        <f>VLOOKUP(T660,'Liste Gründe'!A:D,2,FALSE)</f>
        <v>Linienbezogen</v>
      </c>
      <c r="G660" s="105" t="str">
        <f>IF(ISBLANK(V660),VLOOKUP(Abfalldokumentation!$P660,'Liste Gründe'!A:D,3,FALSE),V660)</f>
        <v>Maschinenabfall</v>
      </c>
      <c r="H660" s="105" t="str">
        <f>IF(ISBLANK(Abfalldokumentation!$W660),"-",Abfalldokumentation!$W660)</f>
        <v>-</v>
      </c>
      <c r="I660" s="115">
        <f t="shared" si="71"/>
        <v>38</v>
      </c>
      <c r="J660" s="105" t="str">
        <f t="shared" si="72"/>
        <v>Produkte</v>
      </c>
      <c r="K660" s="105" t="str">
        <f t="shared" si="73"/>
        <v>BUs</v>
      </c>
      <c r="L660" s="105" t="str">
        <f t="shared" si="74"/>
        <v>Symptome</v>
      </c>
      <c r="M660" s="115" t="str">
        <f>IFERROR(VLOOKUP(Abfalldokumentation!$O660,Kennzahlen!S:U,3,FALSE)*Abfalldokumentation!$B660,"0")</f>
        <v>0</v>
      </c>
      <c r="N660" s="105" t="str">
        <f>IF(ISBLANK(Q660),VLOOKUP(Abfalldokumentation!$O660,'Linien - BU'!R:S,2,FALSE),Q660)</f>
        <v>Abfüllung</v>
      </c>
      <c r="O660" s="67" t="str">
        <f t="shared" si="75"/>
        <v>Diverses aus Abfüllung</v>
      </c>
      <c r="P660" s="67">
        <f t="shared" si="76"/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AA660" s="2"/>
      <c r="AB660" s="2"/>
      <c r="AC660" s="2"/>
    </row>
    <row r="661" spans="1:29" ht="30" customHeight="1" x14ac:dyDescent="0.25">
      <c r="A661" s="102" t="str">
        <f>VLOOKUP(N661,'Linien - BU'!A:B,2,FALSE)</f>
        <v>Rest</v>
      </c>
      <c r="B661" s="114">
        <f t="shared" si="70"/>
        <v>84</v>
      </c>
      <c r="C661" s="95">
        <f>Abfalldokumentation!$U661</f>
        <v>44462</v>
      </c>
      <c r="D661" s="90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103" t="str">
        <f>IFERROR(VLOOKUP(Abfalldokumentation!$O661,Artikel!A:C,3,FALSE),Abfalldokumentation!$O661)</f>
        <v>Diverses Muster</v>
      </c>
      <c r="F661" s="103" t="str">
        <f>VLOOKUP(T661,'Liste Gründe'!A:D,2,FALSE)</f>
        <v>Qualitätssicherung</v>
      </c>
      <c r="G661" s="103" t="str">
        <f>IF(ISBLANK(V661),VLOOKUP(Abfalldokumentation!$P661,'Liste Gründe'!A:D,3,FALSE),V661)</f>
        <v>Muster</v>
      </c>
      <c r="H661" s="103" t="str">
        <f>IF(ISBLANK(Abfalldokumentation!$W661),"-",Abfalldokumentation!$W661)</f>
        <v>Muster</v>
      </c>
      <c r="I661" s="114">
        <f t="shared" si="71"/>
        <v>38</v>
      </c>
      <c r="J661" s="103" t="str">
        <f t="shared" si="72"/>
        <v>Produkte</v>
      </c>
      <c r="K661" s="103" t="str">
        <f t="shared" si="73"/>
        <v>BUs</v>
      </c>
      <c r="L661" s="103" t="str">
        <f t="shared" si="74"/>
        <v>Symptome</v>
      </c>
      <c r="M661" s="114" t="str">
        <f>IFERROR(VLOOKUP(Abfalldokumentation!$O661,Kennzahlen!S:U,3,FALSE)*Abfalldokumentation!$B661,"0")</f>
        <v>0</v>
      </c>
      <c r="N661" s="103" t="str">
        <f>IF(ISBLANK(Q661),VLOOKUP(Abfalldokumentation!$O661,'Linien - BU'!R:S,2,FALSE),Q661)</f>
        <v>Muster</v>
      </c>
      <c r="O661" s="67" t="str">
        <f t="shared" si="75"/>
        <v>Diverses Muster</v>
      </c>
      <c r="P661" s="67">
        <f t="shared" si="76"/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AA661" s="2"/>
      <c r="AB661" s="2"/>
      <c r="AC661" s="2"/>
    </row>
    <row r="662" spans="1:29" ht="30" customHeight="1" x14ac:dyDescent="0.25">
      <c r="A662" s="104" t="str">
        <f>VLOOKUP(N662,'Linien - BU'!A:B,2,FALSE)</f>
        <v>Rest</v>
      </c>
      <c r="B662" s="115">
        <f t="shared" si="70"/>
        <v>9</v>
      </c>
      <c r="C662" s="96">
        <f>Abfalldokumentation!$U662</f>
        <v>44462</v>
      </c>
      <c r="D662" s="90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105" t="str">
        <f>IFERROR(VLOOKUP(Abfalldokumentation!$O662,Artikel!A:C,3,FALSE),Abfalldokumentation!$O662)</f>
        <v>Diverses QM</v>
      </c>
      <c r="F662" s="105" t="str">
        <f>VLOOKUP(T662,'Liste Gründe'!A:D,2,FALSE)</f>
        <v>Qualitätssicherung</v>
      </c>
      <c r="G662" s="105" t="str">
        <f>IF(ISBLANK(V662),VLOOKUP(Abfalldokumentation!$P662,'Liste Gründe'!A:D,3,FALSE),V662)</f>
        <v>Sensorik</v>
      </c>
      <c r="H662" s="105" t="str">
        <f>IF(ISBLANK(Abfalldokumentation!$W662),"-",Abfalldokumentation!$W662)</f>
        <v>Sensorik</v>
      </c>
      <c r="I662" s="115">
        <f t="shared" si="71"/>
        <v>38</v>
      </c>
      <c r="J662" s="105" t="str">
        <f t="shared" si="72"/>
        <v>Produkte</v>
      </c>
      <c r="K662" s="105" t="str">
        <f t="shared" si="73"/>
        <v>BUs</v>
      </c>
      <c r="L662" s="105" t="str">
        <f t="shared" si="74"/>
        <v>Symptome</v>
      </c>
      <c r="M662" s="115" t="str">
        <f>IFERROR(VLOOKUP(Abfalldokumentation!$O662,Kennzahlen!S:U,3,FALSE)*Abfalldokumentation!$B662,"0")</f>
        <v>0</v>
      </c>
      <c r="N662" s="105" t="str">
        <f>IF(ISBLANK(Q662),VLOOKUP(Abfalldokumentation!$O662,'Linien - BU'!R:S,2,FALSE),Q662)</f>
        <v>QM</v>
      </c>
      <c r="O662" s="67" t="str">
        <f t="shared" si="75"/>
        <v>Diverses QM</v>
      </c>
      <c r="P662" s="67">
        <f t="shared" si="76"/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AA662" s="2"/>
      <c r="AB662" s="2"/>
      <c r="AC662" s="2"/>
    </row>
    <row r="663" spans="1:29" ht="30" customHeight="1" x14ac:dyDescent="0.25">
      <c r="A663" s="102" t="str">
        <f>VLOOKUP(N663,'Linien - BU'!A:B,2,FALSE)</f>
        <v>BU3</v>
      </c>
      <c r="B663" s="114">
        <f t="shared" si="70"/>
        <v>206</v>
      </c>
      <c r="C663" s="95">
        <f>Abfalldokumentation!$U663</f>
        <v>44462</v>
      </c>
      <c r="D663" s="90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103" t="str">
        <f>IFERROR(VLOOKUP(Abfalldokumentation!$O663,Artikel!A:C,3,FALSE),Abfalldokumentation!$O663)</f>
        <v>gemischte Räucherstücke</v>
      </c>
      <c r="F663" s="103" t="str">
        <f>VLOOKUP(T663,'Liste Gründe'!A:D,2,FALSE)</f>
        <v>Linienbezogen</v>
      </c>
      <c r="G663" s="103" t="str">
        <f>IF(ISBLANK(V663),VLOOKUP(Abfalldokumentation!$P663,'Liste Gründe'!A:D,3,FALSE),V663)</f>
        <v>gemischtes Produkt</v>
      </c>
      <c r="H663" s="103" t="str">
        <f>IF(ISBLANK(Abfalldokumentation!$W663),"-",Abfalldokumentation!$W663)</f>
        <v xml:space="preserve">gemischt, weil mehrere Produkte in einen Auftrag einfließen. VOS Trennung </v>
      </c>
      <c r="I663" s="114">
        <f t="shared" si="71"/>
        <v>38</v>
      </c>
      <c r="J663" s="103" t="str">
        <f t="shared" si="72"/>
        <v>Produkte</v>
      </c>
      <c r="K663" s="103" t="str">
        <f t="shared" si="73"/>
        <v>BUs</v>
      </c>
      <c r="L663" s="103" t="str">
        <f t="shared" si="74"/>
        <v>Symptome</v>
      </c>
      <c r="M663" s="114" t="str">
        <f>IFERROR(VLOOKUP(Abfalldokumentation!$O663,Kennzahlen!S:U,3,FALSE)*Abfalldokumentation!$B663,"0")</f>
        <v>0</v>
      </c>
      <c r="N663" s="103" t="str">
        <f>IF(ISBLANK(Q663),VLOOKUP(Abfalldokumentation!$O663,'Linien - BU'!R:S,2,FALSE),Q663)</f>
        <v>L9</v>
      </c>
      <c r="O663" s="67" t="str">
        <f t="shared" si="75"/>
        <v>gemischte Räucherstücke</v>
      </c>
      <c r="P663" s="67">
        <f t="shared" si="76"/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AA663" s="2"/>
      <c r="AB663" s="2"/>
      <c r="AC663" s="2"/>
    </row>
    <row r="664" spans="1:29" ht="30" customHeight="1" x14ac:dyDescent="0.25">
      <c r="A664" s="104" t="str">
        <f>VLOOKUP(N664,'Linien - BU'!A:B,2,FALSE)</f>
        <v>BU3</v>
      </c>
      <c r="B664" s="115">
        <f t="shared" si="70"/>
        <v>70.599999999999994</v>
      </c>
      <c r="C664" s="96">
        <f>Abfalldokumentation!$U664</f>
        <v>44462</v>
      </c>
      <c r="D664" s="90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105" t="str">
        <f>IFERROR(VLOOKUP(Abfalldokumentation!$O664,Artikel!A:C,3,FALSE),Abfalldokumentation!$O664)</f>
        <v>gemischte Räucherstücke</v>
      </c>
      <c r="F664" s="105" t="str">
        <f>VLOOKUP(T664,'Liste Gründe'!A:D,2,FALSE)</f>
        <v>Linienbezogen</v>
      </c>
      <c r="G664" s="105" t="str">
        <f>IF(ISBLANK(V664),VLOOKUP(Abfalldokumentation!$P664,'Liste Gründe'!A:D,3,FALSE),V664)</f>
        <v>gemischtes Produkt</v>
      </c>
      <c r="H664" s="105" t="str">
        <f>IF(ISBLANK(Abfalldokumentation!$W664),"-",Abfalldokumentation!$W664)</f>
        <v xml:space="preserve">gemischt, weil mehrere Produkte in einen Auftrag einfließen. VOS Trennung </v>
      </c>
      <c r="I664" s="115">
        <f t="shared" si="71"/>
        <v>38</v>
      </c>
      <c r="J664" s="105" t="str">
        <f t="shared" si="72"/>
        <v>Produkte</v>
      </c>
      <c r="K664" s="105" t="str">
        <f t="shared" si="73"/>
        <v>BUs</v>
      </c>
      <c r="L664" s="105" t="str">
        <f t="shared" si="74"/>
        <v>Symptome</v>
      </c>
      <c r="M664" s="115" t="str">
        <f>IFERROR(VLOOKUP(Abfalldokumentation!$O664,Kennzahlen!S:U,3,FALSE)*Abfalldokumentation!$B664,"0")</f>
        <v>0</v>
      </c>
      <c r="N664" s="105" t="str">
        <f>IF(ISBLANK(Q664),VLOOKUP(Abfalldokumentation!$O664,'Linien - BU'!R:S,2,FALSE),Q664)</f>
        <v>L9</v>
      </c>
      <c r="O664" s="67" t="str">
        <f t="shared" si="75"/>
        <v>gemischte Räucherstücke</v>
      </c>
      <c r="P664" s="67">
        <f t="shared" si="76"/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AA664" s="2"/>
      <c r="AB664" s="2"/>
      <c r="AC664" s="2"/>
    </row>
    <row r="665" spans="1:29" ht="30" customHeight="1" x14ac:dyDescent="0.25">
      <c r="A665" s="102" t="str">
        <f>VLOOKUP(N665,'Linien - BU'!A:B,2,FALSE)</f>
        <v>Rest</v>
      </c>
      <c r="B665" s="114">
        <f t="shared" si="70"/>
        <v>22.5</v>
      </c>
      <c r="C665" s="95">
        <f>Abfalldokumentation!$U665</f>
        <v>44462</v>
      </c>
      <c r="D665" s="90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103" t="str">
        <f>IFERROR(VLOOKUP(Abfalldokumentation!$O665,Artikel!A:C,3,FALSE),Abfalldokumentation!$O665)</f>
        <v>Laborproben</v>
      </c>
      <c r="F665" s="103" t="str">
        <f>VLOOKUP(T665,'Liste Gründe'!A:D,2,FALSE)</f>
        <v>Qualitätssicherung</v>
      </c>
      <c r="G665" s="103" t="str">
        <f>IF(ISBLANK(V665),VLOOKUP(Abfalldokumentation!$P665,'Liste Gründe'!A:D,3,FALSE),V665)</f>
        <v>Laborprobe</v>
      </c>
      <c r="H665" s="103" t="str">
        <f>IF(ISBLANK(Abfalldokumentation!$W665),"-",Abfalldokumentation!$W665)</f>
        <v>Laborprobe</v>
      </c>
      <c r="I665" s="114">
        <f t="shared" si="71"/>
        <v>38</v>
      </c>
      <c r="J665" s="103" t="str">
        <f t="shared" si="72"/>
        <v>Produkte</v>
      </c>
      <c r="K665" s="103" t="str">
        <f t="shared" si="73"/>
        <v>BUs</v>
      </c>
      <c r="L665" s="103" t="str">
        <f t="shared" si="74"/>
        <v>Symptome</v>
      </c>
      <c r="M665" s="114" t="str">
        <f>IFERROR(VLOOKUP(Abfalldokumentation!$O665,Kennzahlen!S:U,3,FALSE)*Abfalldokumentation!$B665,"0")</f>
        <v>0</v>
      </c>
      <c r="N665" s="103" t="str">
        <f>IF(ISBLANK(Q665),VLOOKUP(Abfalldokumentation!$O665,'Linien - BU'!R:S,2,FALSE),Q665)</f>
        <v>Labor</v>
      </c>
      <c r="O665" s="67" t="str">
        <f t="shared" si="75"/>
        <v>Laborproben</v>
      </c>
      <c r="P665" s="67">
        <f t="shared" si="76"/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AA665" s="2"/>
      <c r="AB665" s="2"/>
      <c r="AC665" s="2"/>
    </row>
    <row r="666" spans="1:29" ht="30" customHeight="1" x14ac:dyDescent="0.25">
      <c r="A666" s="104" t="str">
        <f>VLOOKUP(N666,'Linien - BU'!A:B,2,FALSE)</f>
        <v>Rest</v>
      </c>
      <c r="B666" s="115">
        <f t="shared" si="70"/>
        <v>30.5</v>
      </c>
      <c r="C666" s="96">
        <f>Abfalldokumentation!$U666</f>
        <v>44462</v>
      </c>
      <c r="D666" s="90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105" t="str">
        <f>IFERROR(VLOOKUP(Abfalldokumentation!$O666,Artikel!A:C,3,FALSE),Abfalldokumentation!$O666)</f>
        <v>Laborproben</v>
      </c>
      <c r="F666" s="105" t="str">
        <f>VLOOKUP(T666,'Liste Gründe'!A:D,2,FALSE)</f>
        <v>Qualitätssicherung</v>
      </c>
      <c r="G666" s="105" t="str">
        <f>IF(ISBLANK(V666),VLOOKUP(Abfalldokumentation!$P666,'Liste Gründe'!A:D,3,FALSE),V666)</f>
        <v>Laborprobe</v>
      </c>
      <c r="H666" s="105" t="str">
        <f>IF(ISBLANK(Abfalldokumentation!$W666),"-",Abfalldokumentation!$W666)</f>
        <v>Laborprobe</v>
      </c>
      <c r="I666" s="115">
        <f t="shared" si="71"/>
        <v>38</v>
      </c>
      <c r="J666" s="105" t="str">
        <f t="shared" si="72"/>
        <v>Produkte</v>
      </c>
      <c r="K666" s="105" t="str">
        <f t="shared" si="73"/>
        <v>BUs</v>
      </c>
      <c r="L666" s="105" t="str">
        <f t="shared" si="74"/>
        <v>Symptome</v>
      </c>
      <c r="M666" s="115" t="str">
        <f>IFERROR(VLOOKUP(Abfalldokumentation!$O666,Kennzahlen!S:U,3,FALSE)*Abfalldokumentation!$B666,"0")</f>
        <v>0</v>
      </c>
      <c r="N666" s="105" t="str">
        <f>IF(ISBLANK(Q666),VLOOKUP(Abfalldokumentation!$O666,'Linien - BU'!R:S,2,FALSE),Q666)</f>
        <v>Labor</v>
      </c>
      <c r="O666" s="67" t="str">
        <f t="shared" si="75"/>
        <v>Laborproben</v>
      </c>
      <c r="P666" s="67">
        <f t="shared" si="76"/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AA666" s="2"/>
      <c r="AB666" s="2"/>
      <c r="AC666" s="2"/>
    </row>
    <row r="667" spans="1:29" ht="30" customHeight="1" x14ac:dyDescent="0.25">
      <c r="A667" s="102" t="str">
        <f>VLOOKUP(N667,'Linien - BU'!A:B,2,FALSE)</f>
        <v>Rest</v>
      </c>
      <c r="B667" s="114">
        <f t="shared" si="70"/>
        <v>97.5</v>
      </c>
      <c r="C667" s="95">
        <f>Abfalldokumentation!$U667</f>
        <v>44462</v>
      </c>
      <c r="D667" s="90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103" t="str">
        <f>IFERROR(VLOOKUP(Abfalldokumentation!$O667,Artikel!A:C,3,FALSE),Abfalldokumentation!$O667)</f>
        <v>Rückstellproben</v>
      </c>
      <c r="F667" s="103" t="str">
        <f>VLOOKUP(T667,'Liste Gründe'!A:D,2,FALSE)</f>
        <v>Qualitätssicherung</v>
      </c>
      <c r="G667" s="103" t="str">
        <f>IF(ISBLANK(V667),VLOOKUP(Abfalldokumentation!$P667,'Liste Gründe'!A:D,3,FALSE),V667)</f>
        <v>Rückstellproben</v>
      </c>
      <c r="H667" s="103" t="str">
        <f>IF(ISBLANK(Abfalldokumentation!$W667),"-",Abfalldokumentation!$W667)</f>
        <v>-</v>
      </c>
      <c r="I667" s="114">
        <f t="shared" si="71"/>
        <v>38</v>
      </c>
      <c r="J667" s="103" t="str">
        <f t="shared" si="72"/>
        <v>Produkte</v>
      </c>
      <c r="K667" s="103" t="str">
        <f t="shared" si="73"/>
        <v>BUs</v>
      </c>
      <c r="L667" s="103" t="str">
        <f t="shared" si="74"/>
        <v>Symptome</v>
      </c>
      <c r="M667" s="114" t="str">
        <f>IFERROR(VLOOKUP(Abfalldokumentation!$O667,Kennzahlen!S:U,3,FALSE)*Abfalldokumentation!$B667,"0")</f>
        <v>0</v>
      </c>
      <c r="N667" s="103" t="str">
        <f>IF(ISBLANK(Q667),VLOOKUP(Abfalldokumentation!$O667,'Linien - BU'!R:S,2,FALSE),Q667)</f>
        <v>Labor</v>
      </c>
      <c r="O667" s="67" t="str">
        <f t="shared" si="75"/>
        <v>Rückstellproben</v>
      </c>
      <c r="P667" s="67">
        <f t="shared" si="76"/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AA667" s="2"/>
      <c r="AB667" s="2"/>
      <c r="AC667" s="2"/>
    </row>
    <row r="668" spans="1:29" ht="30" customHeight="1" x14ac:dyDescent="0.25">
      <c r="A668" s="104" t="str">
        <f>VLOOKUP(N668,'Linien - BU'!A:B,2,FALSE)</f>
        <v>BU3</v>
      </c>
      <c r="B668" s="115">
        <f t="shared" si="70"/>
        <v>77</v>
      </c>
      <c r="C668" s="96">
        <f>Abfalldokumentation!$U668</f>
        <v>44463</v>
      </c>
      <c r="D668" s="90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105" t="str">
        <f>IFERROR(VLOOKUP(Abfalldokumentation!$O668,Artikel!A:C,3,FALSE),Abfalldokumentation!$O668)</f>
        <v>VOS Räucher extra natri</v>
      </c>
      <c r="F668" s="105" t="str">
        <f>VLOOKUP(T668,'Liste Gründe'!A:D,2,FALSE)</f>
        <v>Schimmel</v>
      </c>
      <c r="G668" s="105" t="str">
        <f>IF(ISBLANK(V668),VLOOKUP(Abfalldokumentation!$P668,'Liste Gründe'!A:D,3,FALSE),V668)</f>
        <v>VOS &gt; Einsatz</v>
      </c>
      <c r="H668" s="105" t="str">
        <f>IF(ISBLANK(Abfalldokumentation!$W668),"-",Abfalldokumentation!$W668)</f>
        <v>-</v>
      </c>
      <c r="I668" s="115">
        <f t="shared" si="71"/>
        <v>38</v>
      </c>
      <c r="J668" s="105" t="str">
        <f t="shared" si="72"/>
        <v>Produkte</v>
      </c>
      <c r="K668" s="105" t="str">
        <f t="shared" si="73"/>
        <v>BUs</v>
      </c>
      <c r="L668" s="105" t="str">
        <f t="shared" si="74"/>
        <v>Symptome</v>
      </c>
      <c r="M668" s="115">
        <f>IFERROR(VLOOKUP(Abfalldokumentation!$O668,Kennzahlen!S:U,3,FALSE)*Abfalldokumentation!$B668,"0")</f>
        <v>38.5</v>
      </c>
      <c r="N668" s="105" t="str">
        <f>IF(ISBLANK(Q668),VLOOKUP(Abfalldokumentation!$O668,'Linien - BU'!R:S,2,FALSE),Q668)</f>
        <v>L11</v>
      </c>
      <c r="O668" s="67">
        <f t="shared" si="75"/>
        <v>29500613</v>
      </c>
      <c r="P668" s="67">
        <f t="shared" si="76"/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AA668" s="2"/>
      <c r="AB668" s="2"/>
      <c r="AC668" s="2"/>
    </row>
    <row r="669" spans="1:29" ht="30" customHeight="1" x14ac:dyDescent="0.25">
      <c r="A669" s="102" t="str">
        <f>VLOOKUP(N669,'Linien - BU'!A:B,2,FALSE)</f>
        <v>BU1</v>
      </c>
      <c r="B669" s="114">
        <f t="shared" si="70"/>
        <v>85.5</v>
      </c>
      <c r="C669" s="95">
        <f>Abfalldokumentation!$U669</f>
        <v>44463</v>
      </c>
      <c r="D669" s="90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103" t="str">
        <f>IFERROR(VLOOKUP(Abfalldokumentation!$O669,Artikel!A:C,3,FALSE),Abfalldokumentation!$O669)</f>
        <v>ABS Gouda 48% OGT</v>
      </c>
      <c r="F669" s="103" t="str">
        <f>VLOOKUP(T669,'Liste Gründe'!A:D,2,FALSE)</f>
        <v>Schimmel</v>
      </c>
      <c r="G669" s="103" t="str">
        <f>IF(ISBLANK(V669),VLOOKUP(Abfalldokumentation!$P669,'Liste Gründe'!A:D,3,FALSE),V669)</f>
        <v>keine Verarbeitung</v>
      </c>
      <c r="H669" s="103" t="str">
        <f>IF(ISBLANK(Abfalldokumentation!$W669),"-",Abfalldokumentation!$W669)</f>
        <v>Keinen Einsatz</v>
      </c>
      <c r="I669" s="114">
        <f t="shared" si="71"/>
        <v>38</v>
      </c>
      <c r="J669" s="103" t="str">
        <f t="shared" si="72"/>
        <v>Produkte</v>
      </c>
      <c r="K669" s="103" t="str">
        <f t="shared" si="73"/>
        <v>BUs</v>
      </c>
      <c r="L669" s="103" t="str">
        <f t="shared" si="74"/>
        <v>Symptome</v>
      </c>
      <c r="M669" s="114" t="str">
        <f>IFERROR(VLOOKUP(Abfalldokumentation!$O669,Kennzahlen!S:U,3,FALSE)*Abfalldokumentation!$B669,"0")</f>
        <v>0</v>
      </c>
      <c r="N669" s="103" t="str">
        <f>IF(ISBLANK(Q669),VLOOKUP(Abfalldokumentation!$O669,'Linien - BU'!R:S,2,FALSE),Q669)</f>
        <v>Abfüllung</v>
      </c>
      <c r="O669" s="67">
        <f t="shared" si="75"/>
        <v>29500816</v>
      </c>
      <c r="P669" s="67">
        <f t="shared" si="76"/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AA669" s="2"/>
      <c r="AB669" s="2"/>
      <c r="AC669" s="2"/>
    </row>
    <row r="670" spans="1:29" ht="30" customHeight="1" x14ac:dyDescent="0.25">
      <c r="A670" s="104" t="str">
        <f>VLOOKUP(N670,'Linien - BU'!A:B,2,FALSE)</f>
        <v>BU1</v>
      </c>
      <c r="B670" s="115">
        <f t="shared" si="70"/>
        <v>27</v>
      </c>
      <c r="C670" s="96">
        <f>Abfalldokumentation!$U670</f>
        <v>44463</v>
      </c>
      <c r="D670" s="90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105" t="str">
        <f>IFERROR(VLOOKUP(Abfalldokumentation!$O670,Artikel!A:C,3,FALSE),Abfalldokumentation!$O670)</f>
        <v>VOS-ABS ENTSORGUNG</v>
      </c>
      <c r="F670" s="105" t="str">
        <f>VLOOKUP(T670,'Liste Gründe'!A:D,2,FALSE)</f>
        <v>Rest</v>
      </c>
      <c r="G670" s="105" t="str">
        <f>IF(ISBLANK(V670),VLOOKUP(Abfalldokumentation!$P670,'Liste Gründe'!A:D,3,FALSE),V670)</f>
        <v>geschälte Rinde</v>
      </c>
      <c r="H670" s="105" t="str">
        <f>IF(ISBLANK(Abfalldokumentation!$W670),"-",Abfalldokumentation!$W670)</f>
        <v>keine Verwendung möglich</v>
      </c>
      <c r="I670" s="115">
        <f t="shared" si="71"/>
        <v>38</v>
      </c>
      <c r="J670" s="105" t="str">
        <f t="shared" si="72"/>
        <v>Produkte</v>
      </c>
      <c r="K670" s="105" t="str">
        <f t="shared" si="73"/>
        <v>BUs</v>
      </c>
      <c r="L670" s="105" t="str">
        <f t="shared" si="74"/>
        <v>Symptome</v>
      </c>
      <c r="M670" s="115">
        <f>IFERROR(VLOOKUP(Abfalldokumentation!$O670,Kennzahlen!S:U,3,FALSE)*Abfalldokumentation!$B670,"0")</f>
        <v>0.27</v>
      </c>
      <c r="N670" s="105" t="str">
        <f>IF(ISBLANK(Q670),VLOOKUP(Abfalldokumentation!$O670,'Linien - BU'!R:S,2,FALSE),Q670)</f>
        <v>RWV</v>
      </c>
      <c r="O670" s="67">
        <f t="shared" si="75"/>
        <v>29500917</v>
      </c>
      <c r="P670" s="67">
        <f t="shared" si="76"/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AA670" s="2"/>
      <c r="AB670" s="2"/>
      <c r="AC670" s="2"/>
    </row>
    <row r="671" spans="1:29" ht="30" customHeight="1" x14ac:dyDescent="0.25">
      <c r="A671" s="102" t="str">
        <f>VLOOKUP(N671,'Linien - BU'!A:B,2,FALSE)</f>
        <v>BU1</v>
      </c>
      <c r="B671" s="114">
        <f t="shared" si="70"/>
        <v>26.5</v>
      </c>
      <c r="C671" s="95">
        <f>Abfalldokumentation!$U671</f>
        <v>44463</v>
      </c>
      <c r="D671" s="90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103" t="str">
        <f>IFERROR(VLOOKUP(Abfalldokumentation!$O671,Artikel!A:C,3,FALSE),Abfalldokumentation!$O671)</f>
        <v>VOS URW-SCHI-NAT</v>
      </c>
      <c r="F671" s="103" t="str">
        <f>VLOOKUP(T671,'Liste Gründe'!A:D,2,FALSE)</f>
        <v>Schimmel</v>
      </c>
      <c r="G671" s="103" t="str">
        <f>IF(ISBLANK(V671),VLOOKUP(Abfalldokumentation!$P671,'Liste Gründe'!A:D,3,FALSE),V671)</f>
        <v>keine Verarbeitung</v>
      </c>
      <c r="H671" s="103" t="str">
        <f>IF(ISBLANK(Abfalldokumentation!$W671),"-",Abfalldokumentation!$W671)</f>
        <v>Aufgrund Konsistenz nicht genommen. Zu wenig VOS verarbeitet. Vom Warmen ins Kalte -&gt; Schimmel</v>
      </c>
      <c r="I671" s="114">
        <f t="shared" si="71"/>
        <v>38</v>
      </c>
      <c r="J671" s="103" t="str">
        <f t="shared" si="72"/>
        <v>Produkte</v>
      </c>
      <c r="K671" s="103" t="str">
        <f t="shared" si="73"/>
        <v>BUs</v>
      </c>
      <c r="L671" s="103" t="str">
        <f t="shared" si="74"/>
        <v>Symptome</v>
      </c>
      <c r="M671" s="114">
        <f>IFERROR(VLOOKUP(Abfalldokumentation!$O671,Kennzahlen!S:U,3,FALSE)*Abfalldokumentation!$B671,"0")</f>
        <v>13.25</v>
      </c>
      <c r="N671" s="103" t="str">
        <f>IF(ISBLANK(Q671),VLOOKUP(Abfalldokumentation!$O671,'Linien - BU'!R:S,2,FALSE),Q671)</f>
        <v>Schmelze</v>
      </c>
      <c r="O671" s="67">
        <f t="shared" si="75"/>
        <v>29500945</v>
      </c>
      <c r="P671" s="67">
        <f t="shared" si="76"/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AA671" s="2"/>
      <c r="AB671" s="2"/>
      <c r="AC671" s="2"/>
    </row>
    <row r="672" spans="1:29" ht="30" customHeight="1" x14ac:dyDescent="0.25">
      <c r="A672" s="104" t="str">
        <f>VLOOKUP(N672,'Linien - BU'!A:B,2,FALSE)</f>
        <v>BU1</v>
      </c>
      <c r="B672" s="115">
        <f t="shared" si="70"/>
        <v>28.5</v>
      </c>
      <c r="C672" s="96">
        <f>Abfalldokumentation!$U672</f>
        <v>44463</v>
      </c>
      <c r="D672" s="90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105" t="str">
        <f>IFERROR(VLOOKUP(Abfalldokumentation!$O672,Artikel!A:C,3,FALSE),Abfalldokumentation!$O672)</f>
        <v>Würste 9300g Räucher na</v>
      </c>
      <c r="F672" s="105" t="str">
        <f>VLOOKUP(T672,'Liste Gründe'!A:D,2,FALSE)</f>
        <v>Linienbezogen</v>
      </c>
      <c r="G672" s="105" t="str">
        <f>IF(ISBLANK(V672),VLOOKUP(Abfalldokumentation!$P672,'Liste Gründe'!A:D,3,FALSE),V672)</f>
        <v>Bodenabfall Abfüllung</v>
      </c>
      <c r="H672" s="105" t="str">
        <f>IF(ISBLANK(Abfalldokumentation!$W672),"-",Abfalldokumentation!$W672)</f>
        <v>Clip gerissen</v>
      </c>
      <c r="I672" s="115">
        <f t="shared" si="71"/>
        <v>38</v>
      </c>
      <c r="J672" s="105" t="str">
        <f t="shared" si="72"/>
        <v>Produkte</v>
      </c>
      <c r="K672" s="105" t="str">
        <f t="shared" si="73"/>
        <v>BUs</v>
      </c>
      <c r="L672" s="105" t="str">
        <f t="shared" si="74"/>
        <v>Symptome</v>
      </c>
      <c r="M672" s="115" t="str">
        <f>IFERROR(VLOOKUP(Abfalldokumentation!$O672,Kennzahlen!S:U,3,FALSE)*Abfalldokumentation!$B672,"0")</f>
        <v>0</v>
      </c>
      <c r="N672" s="105" t="str">
        <f>IF(ISBLANK(Q672),VLOOKUP(Abfalldokumentation!$O672,'Linien - BU'!R:S,2,FALSE),Q672)</f>
        <v>Abfüllung</v>
      </c>
      <c r="O672" s="67">
        <f t="shared" si="75"/>
        <v>31000083</v>
      </c>
      <c r="P672" s="67">
        <f t="shared" si="76"/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AA672" s="2"/>
      <c r="AB672" s="2"/>
      <c r="AC672" s="2"/>
    </row>
    <row r="673" spans="1:29" ht="30" customHeight="1" x14ac:dyDescent="0.25">
      <c r="A673" s="102" t="str">
        <f>VLOOKUP(N673,'Linien - BU'!A:B,2,FALSE)</f>
        <v>BU1</v>
      </c>
      <c r="B673" s="114">
        <f t="shared" si="70"/>
        <v>22</v>
      </c>
      <c r="C673" s="95">
        <f>Abfalldokumentation!$U673</f>
        <v>44463</v>
      </c>
      <c r="D673" s="90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103" t="str">
        <f>IFERROR(VLOOKUP(Abfalldokumentation!$O673,Artikel!A:C,3,FALSE),Abfalldokumentation!$O673)</f>
        <v>GRW NATUR 7,2KG</v>
      </c>
      <c r="F673" s="103" t="str">
        <f>VLOOKUP(T673,'Liste Gründe'!A:D,2,FALSE)</f>
        <v>Linienbezogen</v>
      </c>
      <c r="G673" s="103" t="str">
        <f>IF(ISBLANK(V673),VLOOKUP(Abfalldokumentation!$P673,'Liste Gründe'!A:D,3,FALSE),V673)</f>
        <v>Bodenabfall Abfüllung</v>
      </c>
      <c r="H673" s="103" t="str">
        <f>IF(ISBLANK(Abfalldokumentation!$W673),"-",Abfalldokumentation!$W673)</f>
        <v>Clip gerissen</v>
      </c>
      <c r="I673" s="114">
        <f t="shared" si="71"/>
        <v>38</v>
      </c>
      <c r="J673" s="103" t="str">
        <f t="shared" si="72"/>
        <v>Produkte</v>
      </c>
      <c r="K673" s="103" t="str">
        <f t="shared" si="73"/>
        <v>BUs</v>
      </c>
      <c r="L673" s="103" t="str">
        <f t="shared" si="74"/>
        <v>Symptome</v>
      </c>
      <c r="M673" s="114" t="str">
        <f>IFERROR(VLOOKUP(Abfalldokumentation!$O673,Kennzahlen!S:U,3,FALSE)*Abfalldokumentation!$B673,"0")</f>
        <v>0</v>
      </c>
      <c r="N673" s="103" t="str">
        <f>IF(ISBLANK(Q673),VLOOKUP(Abfalldokumentation!$O673,'Linien - BU'!R:S,2,FALSE),Q673)</f>
        <v>Abfüllung</v>
      </c>
      <c r="O673" s="67">
        <f t="shared" si="75"/>
        <v>32000049</v>
      </c>
      <c r="P673" s="67">
        <f t="shared" si="76"/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AA673" s="2"/>
      <c r="AB673" s="2"/>
      <c r="AC673" s="2"/>
    </row>
    <row r="674" spans="1:29" ht="30" customHeight="1" x14ac:dyDescent="0.25">
      <c r="A674" s="104" t="str">
        <f>VLOOKUP(N674,'Linien - BU'!A:B,2,FALSE)</f>
        <v>Rest</v>
      </c>
      <c r="B674" s="115">
        <f t="shared" si="70"/>
        <v>3546</v>
      </c>
      <c r="C674" s="96">
        <f>Abfalldokumentation!$U674</f>
        <v>44463</v>
      </c>
      <c r="D674" s="90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105" t="str">
        <f>IFERROR(VLOOKUP(Abfalldokumentation!$O674,Artikel!A:C,3,FALSE),Abfalldokumentation!$O674)</f>
        <v>Black Forest Räucherkäs</v>
      </c>
      <c r="F674" s="105" t="str">
        <f>VLOOKUP(T674,'Liste Gründe'!A:D,2,FALSE)</f>
        <v>Rest</v>
      </c>
      <c r="G674" s="105" t="str">
        <f>IF(ISBLANK(V674),VLOOKUP(Abfalldokumentation!$P674,'Liste Gründe'!A:D,3,FALSE),V674)</f>
        <v>Retoure</v>
      </c>
      <c r="H674" s="105" t="str">
        <f>IF(ISBLANK(Abfalldokumentation!$W674),"-",Abfalldokumentation!$W674)</f>
        <v>Rückrufaktion</v>
      </c>
      <c r="I674" s="115">
        <f t="shared" si="71"/>
        <v>38</v>
      </c>
      <c r="J674" s="105" t="str">
        <f t="shared" si="72"/>
        <v>Produkte</v>
      </c>
      <c r="K674" s="105" t="str">
        <f t="shared" si="73"/>
        <v>BUs</v>
      </c>
      <c r="L674" s="105" t="str">
        <f t="shared" si="74"/>
        <v>Symptome</v>
      </c>
      <c r="M674" s="115" t="str">
        <f>IFERROR(VLOOKUP(Abfalldokumentation!$O674,Kennzahlen!S:U,3,FALSE)*Abfalldokumentation!$B674,"0")</f>
        <v>0</v>
      </c>
      <c r="N674" s="105" t="str">
        <f>IF(ISBLANK(Q674),VLOOKUP(Abfalldokumentation!$O674,'Linien - BU'!R:S,2,FALSE),Q674)</f>
        <v>Externe</v>
      </c>
      <c r="O674" s="67">
        <f t="shared" si="75"/>
        <v>57000277</v>
      </c>
      <c r="P674" s="67">
        <f t="shared" si="76"/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AA674" s="2"/>
      <c r="AB674" s="2"/>
      <c r="AC674" s="2"/>
    </row>
    <row r="675" spans="1:29" ht="30" customHeight="1" x14ac:dyDescent="0.25">
      <c r="A675" s="102" t="str">
        <f>VLOOKUP(N675,'Linien - BU'!A:B,2,FALSE)</f>
        <v>BU2</v>
      </c>
      <c r="B675" s="114">
        <f t="shared" si="70"/>
        <v>60</v>
      </c>
      <c r="C675" s="95">
        <f>Abfalldokumentation!$U675</f>
        <v>44463</v>
      </c>
      <c r="D675" s="90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103" t="str">
        <f>IFERROR(VLOOKUP(Abfalldokumentation!$O675,Artikel!A:C,3,FALSE),Abfalldokumentation!$O675)</f>
        <v>Blöcke</v>
      </c>
      <c r="F675" s="103" t="str">
        <f>VLOOKUP(T675,'Liste Gründe'!A:D,2,FALSE)</f>
        <v>Schimmel</v>
      </c>
      <c r="G675" s="103" t="str">
        <f>IF(ISBLANK(V675),VLOOKUP(Abfalldokumentation!$P675,'Liste Gründe'!A:D,3,FALSE),V675)</f>
        <v>Luftzieher/Folienriss durch Transport</v>
      </c>
      <c r="H675" s="103" t="str">
        <f>IF(ISBLANK(Abfalldokumentation!$W675),"-",Abfalldokumentation!$W675)</f>
        <v>Luftzieher/Folienriss durch Transport</v>
      </c>
      <c r="I675" s="114">
        <f t="shared" si="71"/>
        <v>38</v>
      </c>
      <c r="J675" s="103" t="str">
        <f t="shared" si="72"/>
        <v>Produkte</v>
      </c>
      <c r="K675" s="103" t="str">
        <f t="shared" si="73"/>
        <v>BUs</v>
      </c>
      <c r="L675" s="103" t="str">
        <f t="shared" si="74"/>
        <v>Symptome</v>
      </c>
      <c r="M675" s="114" t="str">
        <f>IFERROR(VLOOKUP(Abfalldokumentation!$O675,Kennzahlen!S:U,3,FALSE)*Abfalldokumentation!$B675,"0")</f>
        <v>0</v>
      </c>
      <c r="N675" s="103" t="str">
        <f>IF(ISBLANK(Q675),VLOOKUP(Abfalldokumentation!$O675,'Linien - BU'!R:S,2,FALSE),Q675)</f>
        <v>BU2</v>
      </c>
      <c r="O675" s="67" t="str">
        <f t="shared" si="75"/>
        <v>Blöcke</v>
      </c>
      <c r="P675" s="67">
        <f t="shared" si="76"/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AA675" s="2"/>
      <c r="AB675" s="2"/>
      <c r="AC675" s="2"/>
    </row>
    <row r="676" spans="1:29" ht="30" customHeight="1" x14ac:dyDescent="0.25">
      <c r="A676" s="104" t="str">
        <f>VLOOKUP(N676,'Linien - BU'!A:B,2,FALSE)</f>
        <v>BU3</v>
      </c>
      <c r="B676" s="115">
        <f t="shared" si="70"/>
        <v>33</v>
      </c>
      <c r="C676" s="96">
        <f>Abfalldokumentation!$U676</f>
        <v>44463</v>
      </c>
      <c r="D676" s="90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105" t="str">
        <f>IFERROR(VLOOKUP(Abfalldokumentation!$O676,Artikel!A:C,3,FALSE),Abfalldokumentation!$O676)</f>
        <v>Div. Zipfel, Endstücke</v>
      </c>
      <c r="F676" s="105" t="str">
        <f>VLOOKUP(T676,'Liste Gründe'!A:D,2,FALSE)</f>
        <v>Linienbezogen</v>
      </c>
      <c r="G676" s="105" t="str">
        <f>IF(ISBLANK(V676),VLOOKUP(Abfalldokumentation!$P676,'Liste Gründe'!A:D,3,FALSE),V676)</f>
        <v>Maschinenabfall</v>
      </c>
      <c r="H676" s="105" t="str">
        <f>IF(ISBLANK(Abfalldokumentation!$W676),"-",Abfalldokumentation!$W676)</f>
        <v>nicht eindeutig</v>
      </c>
      <c r="I676" s="115">
        <f t="shared" si="71"/>
        <v>38</v>
      </c>
      <c r="J676" s="105" t="str">
        <f t="shared" si="72"/>
        <v>Produkte</v>
      </c>
      <c r="K676" s="105" t="str">
        <f t="shared" si="73"/>
        <v>BUs</v>
      </c>
      <c r="L676" s="105" t="str">
        <f t="shared" si="74"/>
        <v>Symptome</v>
      </c>
      <c r="M676" s="115" t="str">
        <f>IFERROR(VLOOKUP(Abfalldokumentation!$O676,Kennzahlen!S:U,3,FALSE)*Abfalldokumentation!$B676,"0")</f>
        <v>0</v>
      </c>
      <c r="N676" s="105" t="str">
        <f>IF(ISBLANK(Q676),VLOOKUP(Abfalldokumentation!$O676,'Linien - BU'!R:S,2,FALSE),Q676)</f>
        <v>Bu3</v>
      </c>
      <c r="O676" s="67" t="str">
        <f t="shared" si="75"/>
        <v>Div. Zipfel, Endstücke</v>
      </c>
      <c r="P676" s="67">
        <f t="shared" si="76"/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AA676" s="2"/>
      <c r="AB676" s="2"/>
      <c r="AC676" s="2"/>
    </row>
    <row r="677" spans="1:29" ht="30" customHeight="1" x14ac:dyDescent="0.25">
      <c r="A677" s="102" t="str">
        <f>VLOOKUP(N677,'Linien - BU'!A:B,2,FALSE)</f>
        <v>BU3</v>
      </c>
      <c r="B677" s="114">
        <f t="shared" si="70"/>
        <v>91.5</v>
      </c>
      <c r="C677" s="95">
        <f>Abfalldokumentation!$U677</f>
        <v>44463</v>
      </c>
      <c r="D677" s="90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103" t="str">
        <f>IFERROR(VLOOKUP(Abfalldokumentation!$O677,Artikel!A:C,3,FALSE),Abfalldokumentation!$O677)</f>
        <v>Div. Zipfel, Endstücke</v>
      </c>
      <c r="F677" s="103" t="str">
        <f>VLOOKUP(T677,'Liste Gründe'!A:D,2,FALSE)</f>
        <v>Linienbezogen</v>
      </c>
      <c r="G677" s="103" t="str">
        <f>IF(ISBLANK(V677),VLOOKUP(Abfalldokumentation!$P677,'Liste Gründe'!A:D,3,FALSE),V677)</f>
        <v>Maschinenabfall</v>
      </c>
      <c r="H677" s="103" t="str">
        <f>IF(ISBLANK(Abfalldokumentation!$W677),"-",Abfalldokumentation!$W677)</f>
        <v>nicht eindeutig</v>
      </c>
      <c r="I677" s="114">
        <f t="shared" si="71"/>
        <v>38</v>
      </c>
      <c r="J677" s="103" t="str">
        <f t="shared" si="72"/>
        <v>Produkte</v>
      </c>
      <c r="K677" s="103" t="str">
        <f t="shared" si="73"/>
        <v>BUs</v>
      </c>
      <c r="L677" s="103" t="str">
        <f t="shared" si="74"/>
        <v>Symptome</v>
      </c>
      <c r="M677" s="114" t="str">
        <f>IFERROR(VLOOKUP(Abfalldokumentation!$O677,Kennzahlen!S:U,3,FALSE)*Abfalldokumentation!$B677,"0")</f>
        <v>0</v>
      </c>
      <c r="N677" s="103" t="str">
        <f>IF(ISBLANK(Q677),VLOOKUP(Abfalldokumentation!$O677,'Linien - BU'!R:S,2,FALSE),Q677)</f>
        <v>Bu3</v>
      </c>
      <c r="O677" s="67" t="str">
        <f t="shared" si="75"/>
        <v>Div. Zipfel, Endstücke</v>
      </c>
      <c r="P677" s="67">
        <f t="shared" si="76"/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AA677" s="2"/>
      <c r="AB677" s="2"/>
      <c r="AC677" s="2"/>
    </row>
    <row r="678" spans="1:29" ht="30" customHeight="1" x14ac:dyDescent="0.25">
      <c r="A678" s="104" t="str">
        <f>VLOOKUP(N678,'Linien - BU'!A:B,2,FALSE)</f>
        <v>BU4</v>
      </c>
      <c r="B678" s="115">
        <f t="shared" si="70"/>
        <v>63.5</v>
      </c>
      <c r="C678" s="96">
        <f>Abfalldokumentation!$U678</f>
        <v>44463</v>
      </c>
      <c r="D678" s="90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105" t="str">
        <f>IFERROR(VLOOKUP(Abfalldokumentation!$O678,Artikel!A:C,3,FALSE),Abfalldokumentation!$O678)</f>
        <v>Diverses</v>
      </c>
      <c r="F678" s="105" t="str">
        <f>VLOOKUP(T678,'Liste Gründe'!A:D,2,FALSE)</f>
        <v>Linienbezogen</v>
      </c>
      <c r="G678" s="105" t="str">
        <f>IF(ISBLANK(V678),VLOOKUP(Abfalldokumentation!$P678,'Liste Gründe'!A:D,3,FALSE),V678)</f>
        <v>Maschinenabfall</v>
      </c>
      <c r="H678" s="105" t="str">
        <f>IF(ISBLANK(Abfalldokumentation!$W678),"-",Abfalldokumentation!$W678)</f>
        <v>-</v>
      </c>
      <c r="I678" s="115">
        <f t="shared" si="71"/>
        <v>38</v>
      </c>
      <c r="J678" s="105" t="str">
        <f t="shared" si="72"/>
        <v>Produkte</v>
      </c>
      <c r="K678" s="105" t="str">
        <f t="shared" si="73"/>
        <v>BUs</v>
      </c>
      <c r="L678" s="105" t="str">
        <f t="shared" si="74"/>
        <v>Symptome</v>
      </c>
      <c r="M678" s="115" t="str">
        <f>IFERROR(VLOOKUP(Abfalldokumentation!$O678,Kennzahlen!S:U,3,FALSE)*Abfalldokumentation!$B678,"0")</f>
        <v>0</v>
      </c>
      <c r="N678" s="105" t="str">
        <f>IF(ISBLANK(Q678),VLOOKUP(Abfalldokumentation!$O678,'Linien - BU'!R:S,2,FALSE),Q678)</f>
        <v>BU4</v>
      </c>
      <c r="O678" s="67" t="str">
        <f t="shared" si="75"/>
        <v>Diverses</v>
      </c>
      <c r="P678" s="67">
        <f t="shared" si="76"/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AA678" s="2"/>
      <c r="AB678" s="2"/>
      <c r="AC678" s="2"/>
    </row>
    <row r="679" spans="1:29" ht="30" customHeight="1" x14ac:dyDescent="0.25">
      <c r="A679" s="102" t="str">
        <f>VLOOKUP(N679,'Linien - BU'!A:B,2,FALSE)</f>
        <v>BU2</v>
      </c>
      <c r="B679" s="114">
        <f t="shared" si="70"/>
        <v>74</v>
      </c>
      <c r="C679" s="95">
        <f>Abfalldokumentation!$U679</f>
        <v>44463</v>
      </c>
      <c r="D679" s="90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103" t="str">
        <f>IFERROR(VLOOKUP(Abfalldokumentation!$O679,Artikel!A:C,3,FALSE),Abfalldokumentation!$O679)</f>
        <v>Diverses</v>
      </c>
      <c r="F679" s="103" t="str">
        <f>VLOOKUP(T679,'Liste Gründe'!A:D,2,FALSE)</f>
        <v>Linienbezogen</v>
      </c>
      <c r="G679" s="103" t="str">
        <f>IF(ISBLANK(V679),VLOOKUP(Abfalldokumentation!$P679,'Liste Gründe'!A:D,3,FALSE),V679)</f>
        <v>Maschinenabfall</v>
      </c>
      <c r="H679" s="103" t="str">
        <f>IF(ISBLANK(Abfalldokumentation!$W679),"-",Abfalldokumentation!$W679)</f>
        <v>-</v>
      </c>
      <c r="I679" s="114">
        <f t="shared" si="71"/>
        <v>38</v>
      </c>
      <c r="J679" s="103" t="str">
        <f t="shared" si="72"/>
        <v>Produkte</v>
      </c>
      <c r="K679" s="103" t="str">
        <f t="shared" si="73"/>
        <v>BUs</v>
      </c>
      <c r="L679" s="103" t="str">
        <f t="shared" si="74"/>
        <v>Symptome</v>
      </c>
      <c r="M679" s="114" t="str">
        <f>IFERROR(VLOOKUP(Abfalldokumentation!$O679,Kennzahlen!S:U,3,FALSE)*Abfalldokumentation!$B679,"0")</f>
        <v>0</v>
      </c>
      <c r="N679" s="103" t="str">
        <f>IF(ISBLANK(Q679),VLOOKUP(Abfalldokumentation!$O679,'Linien - BU'!R:S,2,FALSE),Q679)</f>
        <v>BU2</v>
      </c>
      <c r="O679" s="67" t="str">
        <f t="shared" si="75"/>
        <v>Diverses</v>
      </c>
      <c r="P679" s="67">
        <f t="shared" si="76"/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AA679" s="2"/>
      <c r="AB679" s="2"/>
      <c r="AC679" s="2"/>
    </row>
    <row r="680" spans="1:29" ht="30" customHeight="1" x14ac:dyDescent="0.25">
      <c r="A680" s="104" t="str">
        <f>VLOOKUP(N680,'Linien - BU'!A:B,2,FALSE)</f>
        <v>BU1</v>
      </c>
      <c r="B680" s="115">
        <f t="shared" si="70"/>
        <v>89.5</v>
      </c>
      <c r="C680" s="96">
        <f>Abfalldokumentation!$U680</f>
        <v>44463</v>
      </c>
      <c r="D680" s="90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105" t="str">
        <f>IFERROR(VLOOKUP(Abfalldokumentation!$O680,Artikel!A:C,3,FALSE),Abfalldokumentation!$O680)</f>
        <v>Diverses aus Abfüllung</v>
      </c>
      <c r="F680" s="105" t="str">
        <f>VLOOKUP(T680,'Liste Gründe'!A:D,2,FALSE)</f>
        <v>Linienbezogen</v>
      </c>
      <c r="G680" s="105" t="str">
        <f>IF(ISBLANK(V680),VLOOKUP(Abfalldokumentation!$P680,'Liste Gründe'!A:D,3,FALSE),V680)</f>
        <v>Maschinenabfall</v>
      </c>
      <c r="H680" s="105" t="str">
        <f>IF(ISBLANK(Abfalldokumentation!$W680),"-",Abfalldokumentation!$W680)</f>
        <v>-</v>
      </c>
      <c r="I680" s="115">
        <f t="shared" si="71"/>
        <v>38</v>
      </c>
      <c r="J680" s="105" t="str">
        <f t="shared" si="72"/>
        <v>Produkte</v>
      </c>
      <c r="K680" s="105" t="str">
        <f t="shared" si="73"/>
        <v>BUs</v>
      </c>
      <c r="L680" s="105" t="str">
        <f t="shared" si="74"/>
        <v>Symptome</v>
      </c>
      <c r="M680" s="115" t="str">
        <f>IFERROR(VLOOKUP(Abfalldokumentation!$O680,Kennzahlen!S:U,3,FALSE)*Abfalldokumentation!$B680,"0")</f>
        <v>0</v>
      </c>
      <c r="N680" s="105" t="str">
        <f>IF(ISBLANK(Q680),VLOOKUP(Abfalldokumentation!$O680,'Linien - BU'!R:S,2,FALSE),Q680)</f>
        <v>Abfüllung</v>
      </c>
      <c r="O680" s="67" t="str">
        <f t="shared" si="75"/>
        <v>Diverses aus Abfüllung</v>
      </c>
      <c r="P680" s="67">
        <f t="shared" si="76"/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AA680" s="2"/>
      <c r="AB680" s="2"/>
      <c r="AC680" s="2"/>
    </row>
    <row r="681" spans="1:29" ht="30" customHeight="1" x14ac:dyDescent="0.25">
      <c r="A681" s="102" t="str">
        <f>VLOOKUP(N681,'Linien - BU'!A:B,2,FALSE)</f>
        <v>BU1</v>
      </c>
      <c r="B681" s="114">
        <f t="shared" si="70"/>
        <v>95</v>
      </c>
      <c r="C681" s="95">
        <f>Abfalldokumentation!$U681</f>
        <v>44463</v>
      </c>
      <c r="D681" s="90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103" t="str">
        <f>IFERROR(VLOOKUP(Abfalldokumentation!$O681,Artikel!A:C,3,FALSE),Abfalldokumentation!$O681)</f>
        <v>Diverses aus Abfüllung</v>
      </c>
      <c r="F681" s="103" t="str">
        <f>VLOOKUP(T681,'Liste Gründe'!A:D,2,FALSE)</f>
        <v>Linienbezogen</v>
      </c>
      <c r="G681" s="103" t="str">
        <f>IF(ISBLANK(V681),VLOOKUP(Abfalldokumentation!$P681,'Liste Gründe'!A:D,3,FALSE),V681)</f>
        <v>Maschinenabfall</v>
      </c>
      <c r="H681" s="103" t="str">
        <f>IF(ISBLANK(Abfalldokumentation!$W681),"-",Abfalldokumentation!$W681)</f>
        <v>-</v>
      </c>
      <c r="I681" s="114">
        <f t="shared" si="71"/>
        <v>38</v>
      </c>
      <c r="J681" s="103" t="str">
        <f t="shared" si="72"/>
        <v>Produkte</v>
      </c>
      <c r="K681" s="103" t="str">
        <f t="shared" si="73"/>
        <v>BUs</v>
      </c>
      <c r="L681" s="103" t="str">
        <f t="shared" si="74"/>
        <v>Symptome</v>
      </c>
      <c r="M681" s="114" t="str">
        <f>IFERROR(VLOOKUP(Abfalldokumentation!$O681,Kennzahlen!S:U,3,FALSE)*Abfalldokumentation!$B681,"0")</f>
        <v>0</v>
      </c>
      <c r="N681" s="103" t="str">
        <f>IF(ISBLANK(Q681),VLOOKUP(Abfalldokumentation!$O681,'Linien - BU'!R:S,2,FALSE),Q681)</f>
        <v>Abfüllung</v>
      </c>
      <c r="O681" s="67" t="str">
        <f t="shared" si="75"/>
        <v>Diverses aus Abfüllung</v>
      </c>
      <c r="P681" s="67">
        <f t="shared" si="76"/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AA681" s="2"/>
      <c r="AB681" s="2"/>
      <c r="AC681" s="2"/>
    </row>
    <row r="682" spans="1:29" ht="30" customHeight="1" x14ac:dyDescent="0.25">
      <c r="A682" s="104" t="str">
        <f>VLOOKUP(N682,'Linien - BU'!A:B,2,FALSE)</f>
        <v>Rest</v>
      </c>
      <c r="B682" s="115">
        <f t="shared" si="70"/>
        <v>75</v>
      </c>
      <c r="C682" s="96">
        <f>Abfalldokumentation!$U682</f>
        <v>44463</v>
      </c>
      <c r="D682" s="90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105" t="str">
        <f>IFERROR(VLOOKUP(Abfalldokumentation!$O682,Artikel!A:C,3,FALSE),Abfalldokumentation!$O682)</f>
        <v>Diverses Muster</v>
      </c>
      <c r="F682" s="105" t="str">
        <f>VLOOKUP(T682,'Liste Gründe'!A:D,2,FALSE)</f>
        <v>Qualitätssicherung</v>
      </c>
      <c r="G682" s="105" t="str">
        <f>IF(ISBLANK(V682),VLOOKUP(Abfalldokumentation!$P682,'Liste Gründe'!A:D,3,FALSE),V682)</f>
        <v>Muster</v>
      </c>
      <c r="H682" s="105" t="str">
        <f>IF(ISBLANK(Abfalldokumentation!$W682),"-",Abfalldokumentation!$W682)</f>
        <v>Muster</v>
      </c>
      <c r="I682" s="115">
        <f t="shared" si="71"/>
        <v>38</v>
      </c>
      <c r="J682" s="105" t="str">
        <f t="shared" si="72"/>
        <v>Produkte</v>
      </c>
      <c r="K682" s="105" t="str">
        <f t="shared" si="73"/>
        <v>BUs</v>
      </c>
      <c r="L682" s="105" t="str">
        <f t="shared" si="74"/>
        <v>Symptome</v>
      </c>
      <c r="M682" s="115" t="str">
        <f>IFERROR(VLOOKUP(Abfalldokumentation!$O682,Kennzahlen!S:U,3,FALSE)*Abfalldokumentation!$B682,"0")</f>
        <v>0</v>
      </c>
      <c r="N682" s="105" t="str">
        <f>IF(ISBLANK(Q682),VLOOKUP(Abfalldokumentation!$O682,'Linien - BU'!R:S,2,FALSE),Q682)</f>
        <v>Muster</v>
      </c>
      <c r="O682" s="67" t="str">
        <f t="shared" si="75"/>
        <v>Diverses Muster</v>
      </c>
      <c r="P682" s="67">
        <f t="shared" si="76"/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AA682" s="2"/>
      <c r="AB682" s="2"/>
      <c r="AC682" s="2"/>
    </row>
    <row r="683" spans="1:29" ht="30" customHeight="1" x14ac:dyDescent="0.25">
      <c r="A683" s="102" t="str">
        <f>VLOOKUP(N683,'Linien - BU'!A:B,2,FALSE)</f>
        <v>Rest</v>
      </c>
      <c r="B683" s="114">
        <f t="shared" si="70"/>
        <v>7.5</v>
      </c>
      <c r="C683" s="95">
        <f>Abfalldokumentation!$U683</f>
        <v>44463</v>
      </c>
      <c r="D683" s="90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103" t="str">
        <f>IFERROR(VLOOKUP(Abfalldokumentation!$O683,Artikel!A:C,3,FALSE),Abfalldokumentation!$O683)</f>
        <v>Diverses QM</v>
      </c>
      <c r="F683" s="103" t="str">
        <f>VLOOKUP(T683,'Liste Gründe'!A:D,2,FALSE)</f>
        <v>Qualitätssicherung</v>
      </c>
      <c r="G683" s="103" t="str">
        <f>IF(ISBLANK(V683),VLOOKUP(Abfalldokumentation!$P683,'Liste Gründe'!A:D,3,FALSE),V683)</f>
        <v>Sensorik</v>
      </c>
      <c r="H683" s="103" t="str">
        <f>IF(ISBLANK(Abfalldokumentation!$W683),"-",Abfalldokumentation!$W683)</f>
        <v>Sensorik</v>
      </c>
      <c r="I683" s="114">
        <f t="shared" si="71"/>
        <v>38</v>
      </c>
      <c r="J683" s="103" t="str">
        <f t="shared" si="72"/>
        <v>Produkte</v>
      </c>
      <c r="K683" s="103" t="str">
        <f t="shared" si="73"/>
        <v>BUs</v>
      </c>
      <c r="L683" s="103" t="str">
        <f t="shared" si="74"/>
        <v>Symptome</v>
      </c>
      <c r="M683" s="114" t="str">
        <f>IFERROR(VLOOKUP(Abfalldokumentation!$O683,Kennzahlen!S:U,3,FALSE)*Abfalldokumentation!$B683,"0")</f>
        <v>0</v>
      </c>
      <c r="N683" s="103" t="str">
        <f>IF(ISBLANK(Q683),VLOOKUP(Abfalldokumentation!$O683,'Linien - BU'!R:S,2,FALSE),Q683)</f>
        <v>QM</v>
      </c>
      <c r="O683" s="67" t="str">
        <f t="shared" si="75"/>
        <v>Diverses QM</v>
      </c>
      <c r="P683" s="67">
        <f t="shared" si="76"/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AA683" s="2"/>
      <c r="AB683" s="2"/>
      <c r="AC683" s="2"/>
    </row>
    <row r="684" spans="1:29" ht="30" customHeight="1" x14ac:dyDescent="0.25">
      <c r="A684" s="104" t="str">
        <f>VLOOKUP(N684,'Linien - BU'!A:B,2,FALSE)</f>
        <v>BU3</v>
      </c>
      <c r="B684" s="115">
        <f t="shared" si="70"/>
        <v>392</v>
      </c>
      <c r="C684" s="96">
        <f>Abfalldokumentation!$U684</f>
        <v>44463</v>
      </c>
      <c r="D684" s="90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105" t="str">
        <f>IFERROR(VLOOKUP(Abfalldokumentation!$O684,Artikel!A:C,3,FALSE),Abfalldokumentation!$O684)</f>
        <v>gemischte Räucherstücke</v>
      </c>
      <c r="F684" s="105" t="str">
        <f>VLOOKUP(T684,'Liste Gründe'!A:D,2,FALSE)</f>
        <v>Linienbezogen</v>
      </c>
      <c r="G684" s="105" t="str">
        <f>IF(ISBLANK(V684),VLOOKUP(Abfalldokumentation!$P684,'Liste Gründe'!A:D,3,FALSE),V684)</f>
        <v>gemischtes Produkt</v>
      </c>
      <c r="H684" s="105" t="str">
        <f>IF(ISBLANK(Abfalldokumentation!$W684),"-",Abfalldokumentation!$W684)</f>
        <v xml:space="preserve">gemischt, weil mehrere Produkte in einen Auftrag einfließen. VOS Trennung </v>
      </c>
      <c r="I684" s="115">
        <f t="shared" si="71"/>
        <v>38</v>
      </c>
      <c r="J684" s="105" t="str">
        <f t="shared" si="72"/>
        <v>Produkte</v>
      </c>
      <c r="K684" s="105" t="str">
        <f t="shared" si="73"/>
        <v>BUs</v>
      </c>
      <c r="L684" s="105" t="str">
        <f t="shared" si="74"/>
        <v>Symptome</v>
      </c>
      <c r="M684" s="115" t="str">
        <f>IFERROR(VLOOKUP(Abfalldokumentation!$O684,Kennzahlen!S:U,3,FALSE)*Abfalldokumentation!$B684,"0")</f>
        <v>0</v>
      </c>
      <c r="N684" s="105" t="str">
        <f>IF(ISBLANK(Q684),VLOOKUP(Abfalldokumentation!$O684,'Linien - BU'!R:S,2,FALSE),Q684)</f>
        <v>L9</v>
      </c>
      <c r="O684" s="67" t="str">
        <f t="shared" si="75"/>
        <v>gemischte Räucherstücke</v>
      </c>
      <c r="P684" s="67">
        <f t="shared" si="76"/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AA684" s="2"/>
      <c r="AB684" s="2"/>
      <c r="AC684" s="2"/>
    </row>
    <row r="685" spans="1:29" ht="30" customHeight="1" x14ac:dyDescent="0.25">
      <c r="A685" s="102" t="str">
        <f>VLOOKUP(N685,'Linien - BU'!A:B,2,FALSE)</f>
        <v>BU3</v>
      </c>
      <c r="B685" s="114">
        <f t="shared" si="70"/>
        <v>148</v>
      </c>
      <c r="C685" s="95">
        <f>Abfalldokumentation!$U685</f>
        <v>44463</v>
      </c>
      <c r="D685" s="90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103" t="str">
        <f>IFERROR(VLOOKUP(Abfalldokumentation!$O685,Artikel!A:C,3,FALSE),Abfalldokumentation!$O685)</f>
        <v>gemischte Räucherstücke</v>
      </c>
      <c r="F685" s="103" t="str">
        <f>VLOOKUP(T685,'Liste Gründe'!A:D,2,FALSE)</f>
        <v>Linienbezogen</v>
      </c>
      <c r="G685" s="103" t="str">
        <f>IF(ISBLANK(V685),VLOOKUP(Abfalldokumentation!$P685,'Liste Gründe'!A:D,3,FALSE),V685)</f>
        <v>gemischtes Produkt</v>
      </c>
      <c r="H685" s="103" t="str">
        <f>IF(ISBLANK(Abfalldokumentation!$W685),"-",Abfalldokumentation!$W685)</f>
        <v xml:space="preserve">gemischt, weil mehrere Produkte in einen Auftrag einfließen. VOS Trennung </v>
      </c>
      <c r="I685" s="114">
        <f t="shared" si="71"/>
        <v>38</v>
      </c>
      <c r="J685" s="103" t="str">
        <f t="shared" si="72"/>
        <v>Produkte</v>
      </c>
      <c r="K685" s="103" t="str">
        <f t="shared" si="73"/>
        <v>BUs</v>
      </c>
      <c r="L685" s="103" t="str">
        <f t="shared" si="74"/>
        <v>Symptome</v>
      </c>
      <c r="M685" s="114" t="str">
        <f>IFERROR(VLOOKUP(Abfalldokumentation!$O685,Kennzahlen!S:U,3,FALSE)*Abfalldokumentation!$B685,"0")</f>
        <v>0</v>
      </c>
      <c r="N685" s="103" t="str">
        <f>IF(ISBLANK(Q685),VLOOKUP(Abfalldokumentation!$O685,'Linien - BU'!R:S,2,FALSE),Q685)</f>
        <v>L9</v>
      </c>
      <c r="O685" s="67" t="str">
        <f t="shared" si="75"/>
        <v>gemischte Räucherstücke</v>
      </c>
      <c r="P685" s="67">
        <f t="shared" si="76"/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AA685" s="2"/>
      <c r="AB685" s="2"/>
      <c r="AC685" s="2"/>
    </row>
    <row r="686" spans="1:29" ht="30" customHeight="1" x14ac:dyDescent="0.25">
      <c r="A686" s="104" t="str">
        <f>VLOOKUP(N686,'Linien - BU'!A:B,2,FALSE)</f>
        <v>Rest</v>
      </c>
      <c r="B686" s="115">
        <f t="shared" si="70"/>
        <v>84</v>
      </c>
      <c r="C686" s="96">
        <f>Abfalldokumentation!$U686</f>
        <v>44463</v>
      </c>
      <c r="D686" s="90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105" t="str">
        <f>IFERROR(VLOOKUP(Abfalldokumentation!$O686,Artikel!A:C,3,FALSE),Abfalldokumentation!$O686)</f>
        <v>Laborproben</v>
      </c>
      <c r="F686" s="105" t="str">
        <f>VLOOKUP(T686,'Liste Gründe'!A:D,2,FALSE)</f>
        <v>Qualitätssicherung</v>
      </c>
      <c r="G686" s="105" t="str">
        <f>IF(ISBLANK(V686),VLOOKUP(Abfalldokumentation!$P686,'Liste Gründe'!A:D,3,FALSE),V686)</f>
        <v>Laborprobe</v>
      </c>
      <c r="H686" s="105" t="str">
        <f>IF(ISBLANK(Abfalldokumentation!$W686),"-",Abfalldokumentation!$W686)</f>
        <v>Laborprobe</v>
      </c>
      <c r="I686" s="115">
        <f t="shared" si="71"/>
        <v>38</v>
      </c>
      <c r="J686" s="105" t="str">
        <f t="shared" si="72"/>
        <v>Produkte</v>
      </c>
      <c r="K686" s="105" t="str">
        <f t="shared" si="73"/>
        <v>BUs</v>
      </c>
      <c r="L686" s="105" t="str">
        <f t="shared" si="74"/>
        <v>Symptome</v>
      </c>
      <c r="M686" s="115" t="str">
        <f>IFERROR(VLOOKUP(Abfalldokumentation!$O686,Kennzahlen!S:U,3,FALSE)*Abfalldokumentation!$B686,"0")</f>
        <v>0</v>
      </c>
      <c r="N686" s="105" t="str">
        <f>IF(ISBLANK(Q686),VLOOKUP(Abfalldokumentation!$O686,'Linien - BU'!R:S,2,FALSE),Q686)</f>
        <v>Labor</v>
      </c>
      <c r="O686" s="67" t="str">
        <f t="shared" si="75"/>
        <v>Laborproben</v>
      </c>
      <c r="P686" s="67">
        <f t="shared" si="76"/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AA686" s="2"/>
      <c r="AB686" s="2"/>
      <c r="AC686" s="2"/>
    </row>
    <row r="687" spans="1:29" ht="30" customHeight="1" x14ac:dyDescent="0.25">
      <c r="A687" s="102" t="str">
        <f>VLOOKUP(N687,'Linien - BU'!A:B,2,FALSE)</f>
        <v>Rest</v>
      </c>
      <c r="B687" s="114">
        <f t="shared" si="70"/>
        <v>2</v>
      </c>
      <c r="C687" s="95">
        <f>Abfalldokumentation!$U687</f>
        <v>44463</v>
      </c>
      <c r="D687" s="90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103" t="str">
        <f>IFERROR(VLOOKUP(Abfalldokumentation!$O687,Artikel!A:C,3,FALSE),Abfalldokumentation!$O687)</f>
        <v>Laborproben</v>
      </c>
      <c r="F687" s="103" t="str">
        <f>VLOOKUP(T687,'Liste Gründe'!A:D,2,FALSE)</f>
        <v>Qualitätssicherung</v>
      </c>
      <c r="G687" s="103" t="str">
        <f>IF(ISBLANK(V687),VLOOKUP(Abfalldokumentation!$P687,'Liste Gründe'!A:D,3,FALSE),V687)</f>
        <v>Sensorik</v>
      </c>
      <c r="H687" s="103" t="str">
        <f>IF(ISBLANK(Abfalldokumentation!$W687),"-",Abfalldokumentation!$W687)</f>
        <v>Sensorik</v>
      </c>
      <c r="I687" s="114">
        <f t="shared" si="71"/>
        <v>38</v>
      </c>
      <c r="J687" s="103" t="str">
        <f t="shared" si="72"/>
        <v>Produkte</v>
      </c>
      <c r="K687" s="103" t="str">
        <f t="shared" si="73"/>
        <v>BUs</v>
      </c>
      <c r="L687" s="103" t="str">
        <f t="shared" si="74"/>
        <v>Symptome</v>
      </c>
      <c r="M687" s="114" t="str">
        <f>IFERROR(VLOOKUP(Abfalldokumentation!$O687,Kennzahlen!S:U,3,FALSE)*Abfalldokumentation!$B687,"0")</f>
        <v>0</v>
      </c>
      <c r="N687" s="103" t="str">
        <f>IF(ISBLANK(Q687),VLOOKUP(Abfalldokumentation!$O687,'Linien - BU'!R:S,2,FALSE),Q687)</f>
        <v>Labor</v>
      </c>
      <c r="O687" s="67" t="str">
        <f t="shared" si="75"/>
        <v>Laborproben</v>
      </c>
      <c r="P687" s="67">
        <f t="shared" si="76"/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AA687" s="2"/>
      <c r="AB687" s="2"/>
      <c r="AC687" s="2"/>
    </row>
    <row r="688" spans="1:29" ht="30" customHeight="1" x14ac:dyDescent="0.25">
      <c r="A688" s="104" t="str">
        <f>VLOOKUP(N688,'Linien - BU'!A:B,2,FALSE)</f>
        <v>Rest</v>
      </c>
      <c r="B688" s="115">
        <f t="shared" si="70"/>
        <v>2.5</v>
      </c>
      <c r="C688" s="96">
        <f>Abfalldokumentation!$U688</f>
        <v>44463</v>
      </c>
      <c r="D688" s="90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105" t="str">
        <f>IFERROR(VLOOKUP(Abfalldokumentation!$O688,Artikel!A:C,3,FALSE),Abfalldokumentation!$O688)</f>
        <v>Laborproben</v>
      </c>
      <c r="F688" s="105" t="str">
        <f>VLOOKUP(T688,'Liste Gründe'!A:D,2,FALSE)</f>
        <v>Qualitätssicherung</v>
      </c>
      <c r="G688" s="105" t="str">
        <f>IF(ISBLANK(V688),VLOOKUP(Abfalldokumentation!$P688,'Liste Gründe'!A:D,3,FALSE),V688)</f>
        <v>Sensorik</v>
      </c>
      <c r="H688" s="105" t="str">
        <f>IF(ISBLANK(Abfalldokumentation!$W688),"-",Abfalldokumentation!$W688)</f>
        <v>Sensorik</v>
      </c>
      <c r="I688" s="115">
        <f t="shared" si="71"/>
        <v>38</v>
      </c>
      <c r="J688" s="105" t="str">
        <f t="shared" si="72"/>
        <v>Produkte</v>
      </c>
      <c r="K688" s="105" t="str">
        <f t="shared" si="73"/>
        <v>BUs</v>
      </c>
      <c r="L688" s="105" t="str">
        <f t="shared" si="74"/>
        <v>Symptome</v>
      </c>
      <c r="M688" s="115" t="str">
        <f>IFERROR(VLOOKUP(Abfalldokumentation!$O688,Kennzahlen!S:U,3,FALSE)*Abfalldokumentation!$B688,"0")</f>
        <v>0</v>
      </c>
      <c r="N688" s="105" t="str">
        <f>IF(ISBLANK(Q688),VLOOKUP(Abfalldokumentation!$O688,'Linien - BU'!R:S,2,FALSE),Q688)</f>
        <v>Labor</v>
      </c>
      <c r="O688" s="67" t="str">
        <f t="shared" si="75"/>
        <v>Laborproben</v>
      </c>
      <c r="P688" s="67">
        <f t="shared" si="76"/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AA688" s="2"/>
      <c r="AB688" s="2"/>
      <c r="AC688" s="2"/>
    </row>
    <row r="689" spans="1:29" ht="30" customHeight="1" x14ac:dyDescent="0.25">
      <c r="A689" s="102" t="str">
        <f>VLOOKUP(N689,'Linien - BU'!A:B,2,FALSE)</f>
        <v>BU1</v>
      </c>
      <c r="B689" s="114">
        <f t="shared" si="70"/>
        <v>23</v>
      </c>
      <c r="C689" s="95">
        <f>Abfalldokumentation!$U689</f>
        <v>44466</v>
      </c>
      <c r="D689" s="90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103" t="str">
        <f>IFERROR(VLOOKUP(Abfalldokumentation!$O689,Artikel!A:C,3,FALSE),Abfalldokumentation!$O689)</f>
        <v>VOS SKZ Mozzarella 40%</v>
      </c>
      <c r="F689" s="103" t="str">
        <f>VLOOKUP(T689,'Liste Gründe'!A:D,2,FALSE)</f>
        <v>Schimmel</v>
      </c>
      <c r="G689" s="103" t="str">
        <f>IF(ISBLANK(V689),VLOOKUP(Abfalldokumentation!$P689,'Liste Gründe'!A:D,3,FALSE),V689)</f>
        <v>keine Verarbeitung</v>
      </c>
      <c r="H689" s="103" t="str">
        <f>IF(ISBLANK(Abfalldokumentation!$W689),"-",Abfalldokumentation!$W689)</f>
        <v>MHD abgelaufen</v>
      </c>
      <c r="I689" s="114">
        <f t="shared" si="71"/>
        <v>39</v>
      </c>
      <c r="J689" s="103" t="str">
        <f t="shared" si="72"/>
        <v>Produkte</v>
      </c>
      <c r="K689" s="103" t="str">
        <f t="shared" si="73"/>
        <v>BUs</v>
      </c>
      <c r="L689" s="103" t="str">
        <f t="shared" si="74"/>
        <v>Symptome</v>
      </c>
      <c r="M689" s="114">
        <f>IFERROR(VLOOKUP(Abfalldokumentation!$O689,Kennzahlen!S:U,3,FALSE)*Abfalldokumentation!$B689,"0")</f>
        <v>11.5</v>
      </c>
      <c r="N689" s="103" t="str">
        <f>IF(ISBLANK(Q689),VLOOKUP(Abfalldokumentation!$O689,'Linien - BU'!R:S,2,FALSE),Q689)</f>
        <v>RWV</v>
      </c>
      <c r="O689" s="67">
        <f t="shared" si="75"/>
        <v>29500539</v>
      </c>
      <c r="P689" s="67">
        <f t="shared" si="76"/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AA689" s="2"/>
      <c r="AB689" s="2"/>
      <c r="AC689" s="2"/>
    </row>
    <row r="690" spans="1:29" ht="30" customHeight="1" x14ac:dyDescent="0.25">
      <c r="A690" s="104" t="str">
        <f>VLOOKUP(N690,'Linien - BU'!A:B,2,FALSE)</f>
        <v>BU1</v>
      </c>
      <c r="B690" s="115">
        <f t="shared" si="70"/>
        <v>28</v>
      </c>
      <c r="C690" s="96">
        <f>Abfalldokumentation!$U690</f>
        <v>44466</v>
      </c>
      <c r="D690" s="90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105" t="str">
        <f>IFERROR(VLOOKUP(Abfalldokumentation!$O690,Artikel!A:C,3,FALSE),Abfalldokumentation!$O690)</f>
        <v>VOS-ABS ENTSORGUNG</v>
      </c>
      <c r="F690" s="105" t="str">
        <f>VLOOKUP(T690,'Liste Gründe'!A:D,2,FALSE)</f>
        <v>Rest</v>
      </c>
      <c r="G690" s="105" t="str">
        <f>IF(ISBLANK(V690),VLOOKUP(Abfalldokumentation!$P690,'Liste Gründe'!A:D,3,FALSE),V690)</f>
        <v>geschälte Rinde</v>
      </c>
      <c r="H690" s="105" t="str">
        <f>IF(ISBLANK(Abfalldokumentation!$W690),"-",Abfalldokumentation!$W690)</f>
        <v>keine Verwendung möglich</v>
      </c>
      <c r="I690" s="115">
        <f t="shared" si="71"/>
        <v>39</v>
      </c>
      <c r="J690" s="105" t="str">
        <f t="shared" si="72"/>
        <v>Produkte</v>
      </c>
      <c r="K690" s="105" t="str">
        <f t="shared" si="73"/>
        <v>BUs</v>
      </c>
      <c r="L690" s="105" t="str">
        <f t="shared" si="74"/>
        <v>Symptome</v>
      </c>
      <c r="M690" s="115">
        <f>IFERROR(VLOOKUP(Abfalldokumentation!$O690,Kennzahlen!S:U,3,FALSE)*Abfalldokumentation!$B690,"0")</f>
        <v>0.28000000000000003</v>
      </c>
      <c r="N690" s="105" t="str">
        <f>IF(ISBLANK(Q690),VLOOKUP(Abfalldokumentation!$O690,'Linien - BU'!R:S,2,FALSE),Q690)</f>
        <v>RWV</v>
      </c>
      <c r="O690" s="67">
        <f t="shared" si="75"/>
        <v>29500917</v>
      </c>
      <c r="P690" s="67">
        <f t="shared" si="76"/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AA690" s="2"/>
      <c r="AB690" s="2"/>
      <c r="AC690" s="2"/>
    </row>
    <row r="691" spans="1:29" ht="30" customHeight="1" x14ac:dyDescent="0.25">
      <c r="A691" s="102" t="str">
        <f>VLOOKUP(N691,'Linien - BU'!A:B,2,FALSE)</f>
        <v>BU1</v>
      </c>
      <c r="B691" s="114">
        <f t="shared" si="70"/>
        <v>92</v>
      </c>
      <c r="C691" s="95">
        <f>Abfalldokumentation!$U691</f>
        <v>44466</v>
      </c>
      <c r="D691" s="90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103" t="str">
        <f>IFERROR(VLOOKUP(Abfalldokumentation!$O691,Artikel!A:C,3,FALSE),Abfalldokumentation!$O691)</f>
        <v>VOS SKZ-GOU</v>
      </c>
      <c r="F691" s="103" t="str">
        <f>VLOOKUP(T691,'Liste Gründe'!A:D,2,FALSE)</f>
        <v>Schimmel</v>
      </c>
      <c r="G691" s="103" t="str">
        <f>IF(ISBLANK(V691),VLOOKUP(Abfalldokumentation!$P691,'Liste Gründe'!A:D,3,FALSE),V691)</f>
        <v>keine Verarbeitung</v>
      </c>
      <c r="H691" s="103" t="str">
        <f>IF(ISBLANK(Abfalldokumentation!$W691),"-",Abfalldokumentation!$W691)</f>
        <v>Aufgrund Konsistenz nicht genommen. Zu wenig VOS verarbeitet. Vom Warmen ins Kalte -&gt; Schimmel</v>
      </c>
      <c r="I691" s="114">
        <f t="shared" si="71"/>
        <v>39</v>
      </c>
      <c r="J691" s="103" t="str">
        <f t="shared" si="72"/>
        <v>Produkte</v>
      </c>
      <c r="K691" s="103" t="str">
        <f t="shared" si="73"/>
        <v>BUs</v>
      </c>
      <c r="L691" s="103" t="str">
        <f t="shared" si="74"/>
        <v>Symptome</v>
      </c>
      <c r="M691" s="114">
        <f>IFERROR(VLOOKUP(Abfalldokumentation!$O691,Kennzahlen!S:U,3,FALSE)*Abfalldokumentation!$B691,"0")</f>
        <v>46</v>
      </c>
      <c r="N691" s="103" t="str">
        <f>IF(ISBLANK(Q691),VLOOKUP(Abfalldokumentation!$O691,'Linien - BU'!R:S,2,FALSE),Q691)</f>
        <v>Schmelze</v>
      </c>
      <c r="O691" s="67">
        <f t="shared" si="75"/>
        <v>29500918</v>
      </c>
      <c r="P691" s="67">
        <f t="shared" si="76"/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AA691" s="2"/>
      <c r="AB691" s="2"/>
      <c r="AC691" s="2"/>
    </row>
    <row r="692" spans="1:29" ht="30" customHeight="1" x14ac:dyDescent="0.25">
      <c r="A692" s="104" t="str">
        <f>VLOOKUP(N692,'Linien - BU'!A:B,2,FALSE)</f>
        <v>BU3</v>
      </c>
      <c r="B692" s="115">
        <f t="shared" si="70"/>
        <v>117</v>
      </c>
      <c r="C692" s="96">
        <f>Abfalldokumentation!$U692</f>
        <v>44466</v>
      </c>
      <c r="D692" s="90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105" t="str">
        <f>IFERROR(VLOOKUP(Abfalldokumentation!$O692,Artikel!A:C,3,FALSE),Abfalldokumentation!$O692)</f>
        <v>ABS CHED-PF-KRÄUK gemis</v>
      </c>
      <c r="F692" s="105" t="str">
        <f>VLOOKUP(T692,'Liste Gründe'!A:D,2,FALSE)</f>
        <v>Linienbezogen</v>
      </c>
      <c r="G692" s="105" t="str">
        <f>IF(ISBLANK(V692),VLOOKUP(Abfalldokumentation!$P692,'Liste Gründe'!A:D,3,FALSE),V692)</f>
        <v>gemischtes Produkt</v>
      </c>
      <c r="H692" s="105" t="str">
        <f>IF(ISBLANK(Abfalldokumentation!$W692),"-",Abfalldokumentation!$W692)</f>
        <v>-</v>
      </c>
      <c r="I692" s="115">
        <f t="shared" si="71"/>
        <v>39</v>
      </c>
      <c r="J692" s="105" t="str">
        <f t="shared" si="72"/>
        <v>Produkte</v>
      </c>
      <c r="K692" s="105" t="str">
        <f t="shared" si="73"/>
        <v>BUs</v>
      </c>
      <c r="L692" s="105" t="str">
        <f t="shared" si="74"/>
        <v>Symptome</v>
      </c>
      <c r="M692" s="115">
        <f>IFERROR(VLOOKUP(Abfalldokumentation!$O692,Kennzahlen!S:U,3,FALSE)*Abfalldokumentation!$B692,"0")</f>
        <v>117</v>
      </c>
      <c r="N692" s="105" t="str">
        <f>IF(ISBLANK(Q692),VLOOKUP(Abfalldokumentation!$O692,'Linien - BU'!R:S,2,FALSE),Q692)</f>
        <v>L33</v>
      </c>
      <c r="O692" s="67">
        <f t="shared" si="75"/>
        <v>29501003</v>
      </c>
      <c r="P692" s="67">
        <f t="shared" si="76"/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AA692" s="2"/>
      <c r="AB692" s="2"/>
      <c r="AC692" s="2"/>
    </row>
    <row r="693" spans="1:29" ht="30" customHeight="1" x14ac:dyDescent="0.25">
      <c r="A693" s="102" t="str">
        <f>VLOOKUP(N693,'Linien - BU'!A:B,2,FALSE)</f>
        <v>Verkauf</v>
      </c>
      <c r="B693" s="114">
        <f t="shared" si="70"/>
        <v>375</v>
      </c>
      <c r="C693" s="95">
        <f>Abfalldokumentation!$U693</f>
        <v>44466</v>
      </c>
      <c r="D693" s="90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103" t="str">
        <f>IFERROR(VLOOKUP(Abfalldokumentation!$O693,Artikel!A:C,3,FALSE),Abfalldokumentation!$O693)</f>
        <v>VOS RW-ROT-CHEDD 8,1KG</v>
      </c>
      <c r="F693" s="103" t="str">
        <f>VLOOKUP(T693,'Liste Gründe'!A:D,2,FALSE)</f>
        <v>Schimmel</v>
      </c>
      <c r="G693" s="103" t="str">
        <f>IF(ISBLANK(V693),VLOOKUP(Abfalldokumentation!$P693,'Liste Gründe'!A:D,3,FALSE),V693)</f>
        <v>keinen Abnehmer/kein Schälpersonal</v>
      </c>
      <c r="H693" s="103" t="str">
        <f>IF(ISBLANK(Abfalldokumentation!$W693),"-",Abfalldokumentation!$W693)</f>
        <v>keinen Abnehmer/Schälen</v>
      </c>
      <c r="I693" s="114">
        <f t="shared" si="71"/>
        <v>39</v>
      </c>
      <c r="J693" s="103" t="str">
        <f t="shared" si="72"/>
        <v>Produkte</v>
      </c>
      <c r="K693" s="103" t="str">
        <f t="shared" si="73"/>
        <v>BUs</v>
      </c>
      <c r="L693" s="103" t="str">
        <f t="shared" si="74"/>
        <v>Symptome</v>
      </c>
      <c r="M693" s="114">
        <f>IFERROR(VLOOKUP(Abfalldokumentation!$O693,Kennzahlen!S:U,3,FALSE)*Abfalldokumentation!$B693,"0")</f>
        <v>187.5</v>
      </c>
      <c r="N693" s="103" t="str">
        <f>IF(ISBLANK(Q693),VLOOKUP(Abfalldokumentation!$O693,'Linien - BU'!R:S,2,FALSE),Q693)</f>
        <v>Verkauf</v>
      </c>
      <c r="O693" s="67">
        <f t="shared" si="75"/>
        <v>29501053</v>
      </c>
      <c r="P693" s="6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AA693" s="2"/>
      <c r="AB693" s="2"/>
      <c r="AC693" s="2"/>
    </row>
    <row r="694" spans="1:29" ht="30" customHeight="1" x14ac:dyDescent="0.25">
      <c r="A694" s="104" t="str">
        <f>VLOOKUP(N694,'Linien - BU'!A:B,2,FALSE)</f>
        <v>BU1</v>
      </c>
      <c r="B694" s="115">
        <f t="shared" si="70"/>
        <v>52</v>
      </c>
      <c r="C694" s="96">
        <f>Abfalldokumentation!$U694</f>
        <v>44466</v>
      </c>
      <c r="D694" s="90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105" t="str">
        <f>IFERROR(VLOOKUP(Abfalldokumentation!$O694,Artikel!A:C,3,FALSE),Abfalldokumentation!$O694)</f>
        <v>VOS URW BUN-PF</v>
      </c>
      <c r="F694" s="105" t="str">
        <f>VLOOKUP(T694,'Liste Gründe'!A:D,2,FALSE)</f>
        <v>Schimmel</v>
      </c>
      <c r="G694" s="105" t="str">
        <f>IF(ISBLANK(V694),VLOOKUP(Abfalldokumentation!$P694,'Liste Gründe'!A:D,3,FALSE),V694)</f>
        <v>keine Verarbeitung</v>
      </c>
      <c r="H694" s="105" t="str">
        <f>IF(ISBLANK(Abfalldokumentation!$W694),"-",Abfalldokumentation!$W694)</f>
        <v>Aufgrund Konsistenz nicht genommen. Zu wenig VOS verarbeitet. Vom Warmen ins Kalte -&gt; Schimmel</v>
      </c>
      <c r="I694" s="115">
        <f t="shared" si="71"/>
        <v>39</v>
      </c>
      <c r="J694" s="105" t="str">
        <f t="shared" si="72"/>
        <v>Produkte</v>
      </c>
      <c r="K694" s="105" t="str">
        <f t="shared" si="73"/>
        <v>BUs</v>
      </c>
      <c r="L694" s="105" t="str">
        <f t="shared" si="74"/>
        <v>Symptome</v>
      </c>
      <c r="M694" s="115">
        <f>IFERROR(VLOOKUP(Abfalldokumentation!$O694,Kennzahlen!S:U,3,FALSE)*Abfalldokumentation!$B694,"0")</f>
        <v>26</v>
      </c>
      <c r="N694" s="105" t="str">
        <f>IF(ISBLANK(Q694),VLOOKUP(Abfalldokumentation!$O694,'Linien - BU'!R:S,2,FALSE),Q694)</f>
        <v>Schmelze</v>
      </c>
      <c r="O694" s="67">
        <f t="shared" si="75"/>
        <v>29501054</v>
      </c>
      <c r="P694" s="67">
        <f t="shared" si="76"/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AA694" s="2"/>
      <c r="AB694" s="2"/>
      <c r="AC694" s="2"/>
    </row>
    <row r="695" spans="1:29" ht="30" customHeight="1" x14ac:dyDescent="0.25">
      <c r="A695" s="102" t="str">
        <f>VLOOKUP(N695,'Linien - BU'!A:B,2,FALSE)</f>
        <v>BU1</v>
      </c>
      <c r="B695" s="114">
        <f t="shared" si="70"/>
        <v>50</v>
      </c>
      <c r="C695" s="95">
        <f>Abfalldokumentation!$U695</f>
        <v>44466</v>
      </c>
      <c r="D695" s="90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103" t="str">
        <f>IFERROR(VLOOKUP(Abfalldokumentation!$O695,Artikel!A:C,3,FALSE),Abfalldokumentation!$O695)</f>
        <v>VOS URGW CHILI-NATRIUMA</v>
      </c>
      <c r="F695" s="103" t="str">
        <f>VLOOKUP(T695,'Liste Gründe'!A:D,2,FALSE)</f>
        <v>Schimmel</v>
      </c>
      <c r="G695" s="103" t="str">
        <f>IF(ISBLANK(V695),VLOOKUP(Abfalldokumentation!$P695,'Liste Gründe'!A:D,3,FALSE),V695)</f>
        <v>keine Verarbeitung</v>
      </c>
      <c r="H695" s="103" t="str">
        <f>IF(ISBLANK(Abfalldokumentation!$W695),"-",Abfalldokumentation!$W695)</f>
        <v>Aufgrund Konsistenz nicht genommen. Zu wenig VOS verarbeitet. Vom Warmen ins Kalte -&gt; Schimmel</v>
      </c>
      <c r="I695" s="114">
        <f t="shared" si="71"/>
        <v>39</v>
      </c>
      <c r="J695" s="103" t="str">
        <f t="shared" si="72"/>
        <v>Produkte</v>
      </c>
      <c r="K695" s="103" t="str">
        <f t="shared" si="73"/>
        <v>BUs</v>
      </c>
      <c r="L695" s="103" t="str">
        <f t="shared" si="74"/>
        <v>Symptome</v>
      </c>
      <c r="M695" s="114">
        <f>IFERROR(VLOOKUP(Abfalldokumentation!$O695,Kennzahlen!S:U,3,FALSE)*Abfalldokumentation!$B695,"0")</f>
        <v>25</v>
      </c>
      <c r="N695" s="103" t="str">
        <f>IF(ISBLANK(Q695),VLOOKUP(Abfalldokumentation!$O695,'Linien - BU'!R:S,2,FALSE),Q695)</f>
        <v>Schmelze</v>
      </c>
      <c r="O695" s="67">
        <f t="shared" si="75"/>
        <v>29501057</v>
      </c>
      <c r="P695" s="67">
        <f t="shared" si="76"/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AA695" s="2"/>
      <c r="AB695" s="2"/>
      <c r="AC695" s="2"/>
    </row>
    <row r="696" spans="1:29" ht="30" customHeight="1" x14ac:dyDescent="0.25">
      <c r="A696" s="104" t="str">
        <f>VLOOKUP(N696,'Linien - BU'!A:B,2,FALSE)</f>
        <v>Verkauf</v>
      </c>
      <c r="B696" s="115">
        <f t="shared" si="70"/>
        <v>427</v>
      </c>
      <c r="C696" s="96">
        <f>Abfalldokumentation!$U696</f>
        <v>44466</v>
      </c>
      <c r="D696" s="90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105" t="str">
        <f>IFERROR(VLOOKUP(Abfalldokumentation!$O696,Artikel!A:C,3,FALSE),Abfalldokumentation!$O696)</f>
        <v>VOS GRW-SCHI ZIPFEL 350</v>
      </c>
      <c r="F696" s="105" t="str">
        <f>VLOOKUP(T696,'Liste Gründe'!A:D,2,FALSE)</f>
        <v>Schimmel</v>
      </c>
      <c r="G696" s="105" t="str">
        <f>IF(ISBLANK(V696),VLOOKUP(Abfalldokumentation!$P696,'Liste Gründe'!A:D,3,FALSE),V696)</f>
        <v>keinen Abnehmer/kein Schälpersonal</v>
      </c>
      <c r="H696" s="105" t="str">
        <f>IF(ISBLANK(Abfalldokumentation!$W696),"-",Abfalldokumentation!$W696)</f>
        <v>keinen Abnehmer/Schälen</v>
      </c>
      <c r="I696" s="115">
        <f t="shared" si="71"/>
        <v>39</v>
      </c>
      <c r="J696" s="105" t="str">
        <f t="shared" si="72"/>
        <v>Produkte</v>
      </c>
      <c r="K696" s="105" t="str">
        <f t="shared" si="73"/>
        <v>BUs</v>
      </c>
      <c r="L696" s="105" t="str">
        <f t="shared" si="74"/>
        <v>Symptome</v>
      </c>
      <c r="M696" s="115">
        <f>IFERROR(VLOOKUP(Abfalldokumentation!$O696,Kennzahlen!S:U,3,FALSE)*Abfalldokumentation!$B696,"0")</f>
        <v>213.5</v>
      </c>
      <c r="N696" s="105" t="str">
        <f>IF(ISBLANK(Q696),VLOOKUP(Abfalldokumentation!$O696,'Linien - BU'!R:S,2,FALSE),Q696)</f>
        <v>Verkauf</v>
      </c>
      <c r="O696" s="67">
        <f t="shared" si="75"/>
        <v>29501064</v>
      </c>
      <c r="P696" s="6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AA696" s="2"/>
      <c r="AB696" s="2"/>
      <c r="AC696" s="2"/>
    </row>
    <row r="697" spans="1:29" ht="30" customHeight="1" x14ac:dyDescent="0.25">
      <c r="A697" s="102" t="str">
        <f>VLOOKUP(N697,'Linien - BU'!A:B,2,FALSE)</f>
        <v>Verkauf</v>
      </c>
      <c r="B697" s="114">
        <f t="shared" si="70"/>
        <v>613</v>
      </c>
      <c r="C697" s="95">
        <f>Abfalldokumentation!$U697</f>
        <v>44466</v>
      </c>
      <c r="D697" s="90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103" t="str">
        <f>IFERROR(VLOOKUP(Abfalldokumentation!$O697,Artikel!A:C,3,FALSE),Abfalldokumentation!$O697)</f>
        <v>VOS GRW-SCHI ZIPFEL 350</v>
      </c>
      <c r="F697" s="103" t="str">
        <f>VLOOKUP(T697,'Liste Gründe'!A:D,2,FALSE)</f>
        <v>Schimmel</v>
      </c>
      <c r="G697" s="103" t="str">
        <f>IF(ISBLANK(V697),VLOOKUP(Abfalldokumentation!$P697,'Liste Gründe'!A:D,3,FALSE),V697)</f>
        <v>keinen Abnehmer/kein Schälpersonal</v>
      </c>
      <c r="H697" s="103" t="str">
        <f>IF(ISBLANK(Abfalldokumentation!$W697),"-",Abfalldokumentation!$W697)</f>
        <v>keinen Abnehmer/Schälen</v>
      </c>
      <c r="I697" s="114">
        <f t="shared" si="71"/>
        <v>39</v>
      </c>
      <c r="J697" s="103" t="str">
        <f t="shared" si="72"/>
        <v>Produkte</v>
      </c>
      <c r="K697" s="103" t="str">
        <f t="shared" si="73"/>
        <v>BUs</v>
      </c>
      <c r="L697" s="103" t="str">
        <f t="shared" si="74"/>
        <v>Symptome</v>
      </c>
      <c r="M697" s="114">
        <f>IFERROR(VLOOKUP(Abfalldokumentation!$O697,Kennzahlen!S:U,3,FALSE)*Abfalldokumentation!$B697,"0")</f>
        <v>306.5</v>
      </c>
      <c r="N697" s="103" t="str">
        <f>IF(ISBLANK(Q697),VLOOKUP(Abfalldokumentation!$O697,'Linien - BU'!R:S,2,FALSE),Q697)</f>
        <v>Verkauf</v>
      </c>
      <c r="O697" s="67">
        <f t="shared" si="75"/>
        <v>29501064</v>
      </c>
      <c r="P697" s="6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AA697" s="2"/>
      <c r="AB697" s="2"/>
      <c r="AC697" s="2"/>
    </row>
    <row r="698" spans="1:29" ht="30" customHeight="1" x14ac:dyDescent="0.25">
      <c r="A698" s="104" t="str">
        <f>VLOOKUP(N698,'Linien - BU'!A:B,2,FALSE)</f>
        <v>Verkauf</v>
      </c>
      <c r="B698" s="115">
        <f t="shared" si="70"/>
        <v>477</v>
      </c>
      <c r="C698" s="96">
        <f>Abfalldokumentation!$U698</f>
        <v>44466</v>
      </c>
      <c r="D698" s="90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105" t="str">
        <f>IFERROR(VLOOKUP(Abfalldokumentation!$O698,Artikel!A:C,3,FALSE),Abfalldokumentation!$O698)</f>
        <v>VOS GRW-NATUR ENDSTÜCK</v>
      </c>
      <c r="F698" s="105" t="str">
        <f>VLOOKUP(T698,'Liste Gründe'!A:D,2,FALSE)</f>
        <v>Schimmel</v>
      </c>
      <c r="G698" s="105" t="str">
        <f>IF(ISBLANK(V698),VLOOKUP(Abfalldokumentation!$P698,'Liste Gründe'!A:D,3,FALSE),V698)</f>
        <v>keinen Abnehmer/kein Schälpersonal</v>
      </c>
      <c r="H698" s="105" t="str">
        <f>IF(ISBLANK(Abfalldokumentation!$W698),"-",Abfalldokumentation!$W698)</f>
        <v>keinen Abnehmer/Schälen</v>
      </c>
      <c r="I698" s="115">
        <f t="shared" si="71"/>
        <v>39</v>
      </c>
      <c r="J698" s="105" t="str">
        <f t="shared" si="72"/>
        <v>Produkte</v>
      </c>
      <c r="K698" s="105" t="str">
        <f t="shared" si="73"/>
        <v>BUs</v>
      </c>
      <c r="L698" s="105" t="str">
        <f t="shared" si="74"/>
        <v>Symptome</v>
      </c>
      <c r="M698" s="115">
        <f>IFERROR(VLOOKUP(Abfalldokumentation!$O698,Kennzahlen!S:U,3,FALSE)*Abfalldokumentation!$B698,"0")</f>
        <v>238.5</v>
      </c>
      <c r="N698" s="105" t="str">
        <f>IF(ISBLANK(Q698),VLOOKUP(Abfalldokumentation!$O698,'Linien - BU'!R:S,2,FALSE),Q698)</f>
        <v>Verkauf</v>
      </c>
      <c r="O698" s="67">
        <f t="shared" si="75"/>
        <v>29501069</v>
      </c>
      <c r="P698" s="6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AA698" s="2"/>
      <c r="AB698" s="2"/>
      <c r="AC698" s="2"/>
    </row>
    <row r="699" spans="1:29" ht="30" customHeight="1" x14ac:dyDescent="0.25">
      <c r="A699" s="102" t="str">
        <f>VLOOKUP(N699,'Linien - BU'!A:B,2,FALSE)</f>
        <v>Verkauf</v>
      </c>
      <c r="B699" s="114">
        <f t="shared" si="70"/>
        <v>419</v>
      </c>
      <c r="C699" s="95">
        <f>Abfalldokumentation!$U699</f>
        <v>44466</v>
      </c>
      <c r="D699" s="90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103" t="str">
        <f>IFERROR(VLOOKUP(Abfalldokumentation!$O699,Artikel!A:C,3,FALSE),Abfalldokumentation!$O699)</f>
        <v>VOS GRW-SCHI-NAT ENDSTÜ</v>
      </c>
      <c r="F699" s="103" t="str">
        <f>VLOOKUP(T699,'Liste Gründe'!A:D,2,FALSE)</f>
        <v>Schimmel</v>
      </c>
      <c r="G699" s="103" t="str">
        <f>IF(ISBLANK(V699),VLOOKUP(Abfalldokumentation!$P699,'Liste Gründe'!A:D,3,FALSE),V699)</f>
        <v>keinen Abnehmer/kein Schälpersonal</v>
      </c>
      <c r="H699" s="103" t="str">
        <f>IF(ISBLANK(Abfalldokumentation!$W699),"-",Abfalldokumentation!$W699)</f>
        <v>keinen Abnehmer/Schälen</v>
      </c>
      <c r="I699" s="114">
        <f t="shared" si="71"/>
        <v>39</v>
      </c>
      <c r="J699" s="103" t="str">
        <f t="shared" si="72"/>
        <v>Produkte</v>
      </c>
      <c r="K699" s="103" t="str">
        <f t="shared" si="73"/>
        <v>BUs</v>
      </c>
      <c r="L699" s="103" t="str">
        <f t="shared" si="74"/>
        <v>Symptome</v>
      </c>
      <c r="M699" s="114">
        <f>IFERROR(VLOOKUP(Abfalldokumentation!$O699,Kennzahlen!S:U,3,FALSE)*Abfalldokumentation!$B699,"0")</f>
        <v>209.5</v>
      </c>
      <c r="N699" s="103" t="str">
        <f>IF(ISBLANK(Q699),VLOOKUP(Abfalldokumentation!$O699,'Linien - BU'!R:S,2,FALSE),Q699)</f>
        <v>Verkauf</v>
      </c>
      <c r="O699" s="67">
        <f t="shared" si="75"/>
        <v>29501070</v>
      </c>
      <c r="P699" s="6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AA699" s="2"/>
      <c r="AB699" s="2"/>
      <c r="AC699" s="2"/>
    </row>
    <row r="700" spans="1:29" ht="30" customHeight="1" x14ac:dyDescent="0.25">
      <c r="A700" s="104" t="str">
        <f>VLOOKUP(N700,'Linien - BU'!A:B,2,FALSE)</f>
        <v>Verkauf</v>
      </c>
      <c r="B700" s="115">
        <f t="shared" si="70"/>
        <v>230</v>
      </c>
      <c r="C700" s="96">
        <f>Abfalldokumentation!$U700</f>
        <v>44466</v>
      </c>
      <c r="D700" s="90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105" t="str">
        <f>IFERROR(VLOOKUP(Abfalldokumentation!$O700,Artikel!A:C,3,FALSE),Abfalldokumentation!$O700)</f>
        <v>VOS GRW-CHILI-NAT ENDST</v>
      </c>
      <c r="F700" s="105" t="str">
        <f>VLOOKUP(T700,'Liste Gründe'!A:D,2,FALSE)</f>
        <v>Schimmel</v>
      </c>
      <c r="G700" s="105" t="str">
        <f>IF(ISBLANK(V700),VLOOKUP(Abfalldokumentation!$P700,'Liste Gründe'!A:D,3,FALSE),V700)</f>
        <v>keinen Abnehmer/kein Schälpersonal</v>
      </c>
      <c r="H700" s="105" t="str">
        <f>IF(ISBLANK(Abfalldokumentation!$W700),"-",Abfalldokumentation!$W700)</f>
        <v>keinen Abnehmer/Schälen</v>
      </c>
      <c r="I700" s="115">
        <f t="shared" si="71"/>
        <v>39</v>
      </c>
      <c r="J700" s="105" t="str">
        <f t="shared" si="72"/>
        <v>Produkte</v>
      </c>
      <c r="K700" s="105" t="str">
        <f t="shared" si="73"/>
        <v>BUs</v>
      </c>
      <c r="L700" s="105" t="str">
        <f t="shared" si="74"/>
        <v>Symptome</v>
      </c>
      <c r="M700" s="115">
        <f>IFERROR(VLOOKUP(Abfalldokumentation!$O700,Kennzahlen!S:U,3,FALSE)*Abfalldokumentation!$B700,"0")</f>
        <v>115</v>
      </c>
      <c r="N700" s="105" t="str">
        <f>IF(ISBLANK(Q700),VLOOKUP(Abfalldokumentation!$O700,'Linien - BU'!R:S,2,FALSE),Q700)</f>
        <v>Verkauf</v>
      </c>
      <c r="O700" s="67">
        <f t="shared" si="75"/>
        <v>29501079</v>
      </c>
      <c r="P700" s="6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AA700" s="2"/>
      <c r="AB700" s="2"/>
      <c r="AC700" s="2"/>
    </row>
    <row r="701" spans="1:29" ht="30" customHeight="1" x14ac:dyDescent="0.25">
      <c r="A701" s="102" t="str">
        <f>VLOOKUP(N701,'Linien - BU'!A:B,2,FALSE)</f>
        <v>BU1</v>
      </c>
      <c r="B701" s="114">
        <f t="shared" si="70"/>
        <v>120</v>
      </c>
      <c r="C701" s="95">
        <f>Abfalldokumentation!$U701</f>
        <v>44466</v>
      </c>
      <c r="D701" s="90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103" t="str">
        <f>IFERROR(VLOOKUP(Abfalldokumentation!$O701,Artikel!A:C,3,FALSE),Abfalldokumentation!$O701)</f>
        <v>ABS 40-45% Konventionel</v>
      </c>
      <c r="F701" s="103" t="str">
        <f>VLOOKUP(T701,'Liste Gründe'!A:D,2,FALSE)</f>
        <v>Schimmel</v>
      </c>
      <c r="G701" s="103" t="str">
        <f>IF(ISBLANK(V701),VLOOKUP(Abfalldokumentation!$P701,'Liste Gründe'!A:D,3,FALSE),V701)</f>
        <v>keine Verarbeitung</v>
      </c>
      <c r="H701" s="103" t="str">
        <f>IF(ISBLANK(Abfalldokumentation!$W701),"-",Abfalldokumentation!$W701)</f>
        <v>Aufgrund Konsistenz nicht genommen. Zu wenig VOS verarbeitet. Vom Warmen ins Kalte -&gt; Schimmel</v>
      </c>
      <c r="I701" s="114">
        <f t="shared" si="71"/>
        <v>39</v>
      </c>
      <c r="J701" s="103" t="str">
        <f t="shared" si="72"/>
        <v>Produkte</v>
      </c>
      <c r="K701" s="103" t="str">
        <f t="shared" si="73"/>
        <v>BUs</v>
      </c>
      <c r="L701" s="103" t="str">
        <f t="shared" si="74"/>
        <v>Symptome</v>
      </c>
      <c r="M701" s="114">
        <f>IFERROR(VLOOKUP(Abfalldokumentation!$O701,Kennzahlen!S:U,3,FALSE)*Abfalldokumentation!$B701,"0")</f>
        <v>240</v>
      </c>
      <c r="N701" s="103" t="str">
        <f>IF(ISBLANK(Q701),VLOOKUP(Abfalldokumentation!$O701,'Linien - BU'!R:S,2,FALSE),Q701)</f>
        <v>Schmelze</v>
      </c>
      <c r="O701" s="67">
        <f t="shared" si="75"/>
        <v>29600002</v>
      </c>
      <c r="P701" s="67">
        <f t="shared" si="76"/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AA701" s="2"/>
      <c r="AB701" s="2"/>
      <c r="AC701" s="2"/>
    </row>
    <row r="702" spans="1:29" ht="30" customHeight="1" x14ac:dyDescent="0.25">
      <c r="A702" s="104" t="str">
        <f>VLOOKUP(N702,'Linien - BU'!A:B,2,FALSE)</f>
        <v>BU1</v>
      </c>
      <c r="B702" s="115">
        <f t="shared" si="70"/>
        <v>7</v>
      </c>
      <c r="C702" s="96">
        <f>Abfalldokumentation!$U702</f>
        <v>44466</v>
      </c>
      <c r="D702" s="90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105" t="str">
        <f>IFERROR(VLOOKUP(Abfalldokumentation!$O702,Artikel!A:C,3,FALSE),Abfalldokumentation!$O702)</f>
        <v>VS Natur geschält</v>
      </c>
      <c r="F702" s="105" t="str">
        <f>VLOOKUP(T702,'Liste Gründe'!A:D,2,FALSE)</f>
        <v>Schimmel</v>
      </c>
      <c r="G702" s="105" t="str">
        <f>IF(ISBLANK(V702),VLOOKUP(Abfalldokumentation!$P702,'Liste Gründe'!A:D,3,FALSE),V702)</f>
        <v>keine Verarbeitung</v>
      </c>
      <c r="H702" s="105" t="str">
        <f>IF(ISBLANK(Abfalldokumentation!$W702),"-",Abfalldokumentation!$W702)</f>
        <v>Aufgrund Konsistenz nicht genommen. Zu wenig VOS verarbeitet. Vom Warmen ins Kalte -&gt; Schimmel</v>
      </c>
      <c r="I702" s="115">
        <f t="shared" si="71"/>
        <v>39</v>
      </c>
      <c r="J702" s="105" t="str">
        <f t="shared" si="72"/>
        <v>Produkte</v>
      </c>
      <c r="K702" s="105" t="str">
        <f t="shared" si="73"/>
        <v>BUs</v>
      </c>
      <c r="L702" s="105" t="str">
        <f t="shared" si="74"/>
        <v>Symptome</v>
      </c>
      <c r="M702" s="115">
        <f>IFERROR(VLOOKUP(Abfalldokumentation!$O702,Kennzahlen!S:U,3,FALSE)*Abfalldokumentation!$B702,"0")</f>
        <v>6.8599999999999994</v>
      </c>
      <c r="N702" s="105" t="str">
        <f>IF(ISBLANK(Q702),VLOOKUP(Abfalldokumentation!$O702,'Linien - BU'!R:S,2,FALSE),Q702)</f>
        <v>Schmelze</v>
      </c>
      <c r="O702" s="67">
        <f t="shared" si="75"/>
        <v>29600023</v>
      </c>
      <c r="P702" s="67">
        <f t="shared" si="76"/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AA702" s="2"/>
      <c r="AB702" s="2"/>
      <c r="AC702" s="2"/>
    </row>
    <row r="703" spans="1:29" ht="30" customHeight="1" x14ac:dyDescent="0.25">
      <c r="A703" s="102" t="str">
        <f>VLOOKUP(N703,'Linien - BU'!A:B,2,FALSE)</f>
        <v>BU1</v>
      </c>
      <c r="B703" s="114">
        <f t="shared" si="70"/>
        <v>26</v>
      </c>
      <c r="C703" s="95">
        <f>Abfalldokumentation!$U703</f>
        <v>44466</v>
      </c>
      <c r="D703" s="90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103" t="str">
        <f>IFERROR(VLOOKUP(Abfalldokumentation!$O703,Artikel!A:C,3,FALSE),Abfalldokumentation!$O703)</f>
        <v>VS Schinken geschält</v>
      </c>
      <c r="F703" s="103" t="str">
        <f>VLOOKUP(T703,'Liste Gründe'!A:D,2,FALSE)</f>
        <v>Schimmel</v>
      </c>
      <c r="G703" s="103" t="str">
        <f>IF(ISBLANK(V703),VLOOKUP(Abfalldokumentation!$P703,'Liste Gründe'!A:D,3,FALSE),V703)</f>
        <v>keine Verarbeitung</v>
      </c>
      <c r="H703" s="103" t="str">
        <f>IF(ISBLANK(Abfalldokumentation!$W703),"-",Abfalldokumentation!$W703)</f>
        <v>Aufgrund Konsistenz nicht genommen. Zu wenig VOS verarbeitet. Vom Warmen ins Kalte -&gt; Schimmel</v>
      </c>
      <c r="I703" s="114">
        <f t="shared" si="71"/>
        <v>39</v>
      </c>
      <c r="J703" s="103" t="str">
        <f t="shared" si="72"/>
        <v>Produkte</v>
      </c>
      <c r="K703" s="103" t="str">
        <f t="shared" si="73"/>
        <v>BUs</v>
      </c>
      <c r="L703" s="103" t="str">
        <f t="shared" si="74"/>
        <v>Symptome</v>
      </c>
      <c r="M703" s="114">
        <f>IFERROR(VLOOKUP(Abfalldokumentation!$O703,Kennzahlen!S:U,3,FALSE)*Abfalldokumentation!$B703,"0")</f>
        <v>24.434799999999999</v>
      </c>
      <c r="N703" s="103" t="str">
        <f>IF(ISBLANK(Q703),VLOOKUP(Abfalldokumentation!$O703,'Linien - BU'!R:S,2,FALSE),Q703)</f>
        <v>Schmelze</v>
      </c>
      <c r="O703" s="67">
        <f t="shared" si="75"/>
        <v>29600025</v>
      </c>
      <c r="P703" s="67">
        <f t="shared" si="76"/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AA703" s="2"/>
      <c r="AB703" s="2"/>
      <c r="AC703" s="2"/>
    </row>
    <row r="704" spans="1:29" ht="30" customHeight="1" x14ac:dyDescent="0.25">
      <c r="A704" s="104" t="str">
        <f>VLOOKUP(N704,'Linien - BU'!A:B,2,FALSE)</f>
        <v>BU1</v>
      </c>
      <c r="B704" s="115">
        <f t="shared" si="70"/>
        <v>43.5</v>
      </c>
      <c r="C704" s="96">
        <f>Abfalldokumentation!$U704</f>
        <v>44466</v>
      </c>
      <c r="D704" s="90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105" t="str">
        <f>IFERROR(VLOOKUP(Abfalldokumentation!$O704,Artikel!A:C,3,FALSE),Abfalldokumentation!$O704)</f>
        <v>GRW CHILI-NAT 7,2GK NEU</v>
      </c>
      <c r="F704" s="105" t="str">
        <f>VLOOKUP(T704,'Liste Gründe'!A:D,2,FALSE)</f>
        <v>Linienbezogen</v>
      </c>
      <c r="G704" s="105" t="str">
        <f>IF(ISBLANK(V704),VLOOKUP(Abfalldokumentation!$P704,'Liste Gründe'!A:D,3,FALSE),V704)</f>
        <v>Bodenabfall Abfüllung</v>
      </c>
      <c r="H704" s="105" t="str">
        <f>IF(ISBLANK(Abfalldokumentation!$W704),"-",Abfalldokumentation!$W704)</f>
        <v>Darm geplatzt</v>
      </c>
      <c r="I704" s="115">
        <f t="shared" si="71"/>
        <v>39</v>
      </c>
      <c r="J704" s="105" t="str">
        <f t="shared" si="72"/>
        <v>Produkte</v>
      </c>
      <c r="K704" s="105" t="str">
        <f t="shared" si="73"/>
        <v>BUs</v>
      </c>
      <c r="L704" s="105" t="str">
        <f t="shared" si="74"/>
        <v>Symptome</v>
      </c>
      <c r="M704" s="115" t="str">
        <f>IFERROR(VLOOKUP(Abfalldokumentation!$O704,Kennzahlen!S:U,3,FALSE)*Abfalldokumentation!$B704,"0")</f>
        <v>0</v>
      </c>
      <c r="N704" s="105" t="str">
        <f>IF(ISBLANK(Q704),VLOOKUP(Abfalldokumentation!$O704,'Linien - BU'!R:S,2,FALSE),Q704)</f>
        <v>Abfüllung</v>
      </c>
      <c r="O704" s="67">
        <f t="shared" si="75"/>
        <v>32000107</v>
      </c>
      <c r="P704" s="67">
        <f t="shared" si="76"/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AA704" s="2"/>
      <c r="AB704" s="2"/>
      <c r="AC704" s="2"/>
    </row>
    <row r="705" spans="1:29" ht="30" customHeight="1" x14ac:dyDescent="0.25">
      <c r="A705" s="102" t="str">
        <f>VLOOKUP(N705,'Linien - BU'!A:B,2,FALSE)</f>
        <v>BU3</v>
      </c>
      <c r="B705" s="114">
        <f t="shared" si="70"/>
        <v>120</v>
      </c>
      <c r="C705" s="95">
        <f>Abfalldokumentation!$U705</f>
        <v>44466</v>
      </c>
      <c r="D705" s="90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103" t="str">
        <f>IFERROR(VLOOKUP(Abfalldokumentation!$O705,Artikel!A:C,3,FALSE),Abfalldokumentation!$O705)</f>
        <v>ABS Tilster</v>
      </c>
      <c r="F705" s="103" t="str">
        <f>VLOOKUP(T705,'Liste Gründe'!A:D,2,FALSE)</f>
        <v>Rest</v>
      </c>
      <c r="G705" s="103" t="str">
        <f>IF(ISBLANK(V705),VLOOKUP(Abfalldokumentation!$P705,'Liste Gründe'!A:D,3,FALSE),V705)</f>
        <v>Fremdkörper</v>
      </c>
      <c r="H705" s="103" t="str">
        <f>IF(ISBLANK(Abfalldokumentation!$W705),"-",Abfalldokumentation!$W705)</f>
        <v>Kunststoff</v>
      </c>
      <c r="I705" s="114">
        <f t="shared" si="71"/>
        <v>39</v>
      </c>
      <c r="J705" s="103" t="str">
        <f t="shared" si="72"/>
        <v>Produkte</v>
      </c>
      <c r="K705" s="103" t="str">
        <f t="shared" si="73"/>
        <v>BUs</v>
      </c>
      <c r="L705" s="103" t="str">
        <f t="shared" si="74"/>
        <v>Symptome</v>
      </c>
      <c r="M705" s="114" t="str">
        <f>IFERROR(VLOOKUP(Abfalldokumentation!$O705,Kennzahlen!S:U,3,FALSE)*Abfalldokumentation!$B705,"0")</f>
        <v>0</v>
      </c>
      <c r="N705" s="103" t="str">
        <f>IF(ISBLANK(Q705),VLOOKUP(Abfalldokumentation!$O705,'Linien - BU'!R:S,2,FALSE),Q705)</f>
        <v>L1</v>
      </c>
      <c r="O705" s="67" t="str">
        <f t="shared" si="75"/>
        <v>ABS Tilster</v>
      </c>
      <c r="P705" s="67">
        <f t="shared" si="76"/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AA705" s="2"/>
      <c r="AB705" s="2"/>
      <c r="AC705" s="2"/>
    </row>
    <row r="706" spans="1:29" ht="30" customHeight="1" x14ac:dyDescent="0.25">
      <c r="A706" s="104" t="str">
        <f>VLOOKUP(N706,'Linien - BU'!A:B,2,FALSE)</f>
        <v>BU3</v>
      </c>
      <c r="B706" s="115">
        <f t="shared" ref="B706:B769" si="77">S706</f>
        <v>191</v>
      </c>
      <c r="C706" s="96">
        <f>Abfalldokumentation!$U706</f>
        <v>44466</v>
      </c>
      <c r="D706" s="90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105" t="str">
        <f>IFERROR(VLOOKUP(Abfalldokumentation!$O706,Artikel!A:C,3,FALSE),Abfalldokumentation!$O706)</f>
        <v>Div. Zipfel, Endstücke</v>
      </c>
      <c r="F706" s="105" t="str">
        <f>VLOOKUP(T706,'Liste Gründe'!A:D,2,FALSE)</f>
        <v>Linienbezogen</v>
      </c>
      <c r="G706" s="105" t="str">
        <f>IF(ISBLANK(V706),VLOOKUP(Abfalldokumentation!$P706,'Liste Gründe'!A:D,3,FALSE),V706)</f>
        <v>Maschinenabfall</v>
      </c>
      <c r="H706" s="105" t="str">
        <f>IF(ISBLANK(Abfalldokumentation!$W706),"-",Abfalldokumentation!$W706)</f>
        <v>nicht eindeutig</v>
      </c>
      <c r="I706" s="115">
        <f t="shared" ref="I706:I769" si="78">_xlfn.ISOWEEKNUM(C706)</f>
        <v>39</v>
      </c>
      <c r="J706" s="105" t="str">
        <f t="shared" ref="J706:J769" si="79">"Produkte"</f>
        <v>Produkte</v>
      </c>
      <c r="K706" s="105" t="str">
        <f t="shared" ref="K706:K769" si="80">"BUs"</f>
        <v>BUs</v>
      </c>
      <c r="L706" s="105" t="str">
        <f t="shared" ref="L706:L769" si="81">"Symptome"</f>
        <v>Symptome</v>
      </c>
      <c r="M706" s="115" t="str">
        <f>IFERROR(VLOOKUP(Abfalldokumentation!$O706,Kennzahlen!S:U,3,FALSE)*Abfalldokumentation!$B706,"0")</f>
        <v>0</v>
      </c>
      <c r="N706" s="105" t="str">
        <f>IF(ISBLANK(Q706),VLOOKUP(Abfalldokumentation!$O706,'Linien - BU'!R:S,2,FALSE),Q706)</f>
        <v>Bu3</v>
      </c>
      <c r="O706" s="67" t="str">
        <f t="shared" ref="O706:O769" si="82">R706</f>
        <v>Div. Zipfel, Endstücke</v>
      </c>
      <c r="P706" s="67">
        <f t="shared" ref="P706:P769" si="83"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AA706" s="2"/>
      <c r="AB706" s="2"/>
      <c r="AC706" s="2"/>
    </row>
    <row r="707" spans="1:29" ht="30" customHeight="1" x14ac:dyDescent="0.25">
      <c r="A707" s="102" t="str">
        <f>VLOOKUP(N707,'Linien - BU'!A:B,2,FALSE)</f>
        <v>BU3</v>
      </c>
      <c r="B707" s="114">
        <f t="shared" si="77"/>
        <v>40</v>
      </c>
      <c r="C707" s="95">
        <f>Abfalldokumentation!$U707</f>
        <v>44466</v>
      </c>
      <c r="D707" s="90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103" t="str">
        <f>IFERROR(VLOOKUP(Abfalldokumentation!$O707,Artikel!A:C,3,FALSE),Abfalldokumentation!$O707)</f>
        <v>Diverses</v>
      </c>
      <c r="F707" s="103" t="str">
        <f>VLOOKUP(T707,'Liste Gründe'!A:D,2,FALSE)</f>
        <v>Linienbezogen</v>
      </c>
      <c r="G707" s="103" t="str">
        <f>IF(ISBLANK(V707),VLOOKUP(Abfalldokumentation!$P707,'Liste Gründe'!A:D,3,FALSE),V707)</f>
        <v>Maschinenabfall</v>
      </c>
      <c r="H707" s="103" t="str">
        <f>IF(ISBLANK(Abfalldokumentation!$W707),"-",Abfalldokumentation!$W707)</f>
        <v>-</v>
      </c>
      <c r="I707" s="114">
        <f t="shared" si="78"/>
        <v>39</v>
      </c>
      <c r="J707" s="103" t="str">
        <f t="shared" si="79"/>
        <v>Produkte</v>
      </c>
      <c r="K707" s="103" t="str">
        <f t="shared" si="80"/>
        <v>BUs</v>
      </c>
      <c r="L707" s="103" t="str">
        <f t="shared" si="81"/>
        <v>Symptome</v>
      </c>
      <c r="M707" s="114" t="str">
        <f>IFERROR(VLOOKUP(Abfalldokumentation!$O707,Kennzahlen!S:U,3,FALSE)*Abfalldokumentation!$B707,"0")</f>
        <v>0</v>
      </c>
      <c r="N707" s="103" t="str">
        <f>IF(ISBLANK(Q707),VLOOKUP(Abfalldokumentation!$O707,'Linien - BU'!R:S,2,FALSE),Q707)</f>
        <v>Bu3</v>
      </c>
      <c r="O707" s="67" t="str">
        <f t="shared" si="82"/>
        <v>Diverses</v>
      </c>
      <c r="P707" s="67">
        <f t="shared" si="83"/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AA707" s="2"/>
      <c r="AB707" s="2"/>
      <c r="AC707" s="2"/>
    </row>
    <row r="708" spans="1:29" ht="30" customHeight="1" x14ac:dyDescent="0.25">
      <c r="A708" s="104" t="str">
        <f>VLOOKUP(N708,'Linien - BU'!A:B,2,FALSE)</f>
        <v>BU2</v>
      </c>
      <c r="B708" s="115">
        <f t="shared" si="77"/>
        <v>130</v>
      </c>
      <c r="C708" s="96">
        <f>Abfalldokumentation!$U708</f>
        <v>44466</v>
      </c>
      <c r="D708" s="90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105" t="str">
        <f>IFERROR(VLOOKUP(Abfalldokumentation!$O708,Artikel!A:C,3,FALSE),Abfalldokumentation!$O708)</f>
        <v>Diverses</v>
      </c>
      <c r="F708" s="105" t="str">
        <f>VLOOKUP(T708,'Liste Gründe'!A:D,2,FALSE)</f>
        <v>Linienbezogen</v>
      </c>
      <c r="G708" s="105" t="str">
        <f>IF(ISBLANK(V708),VLOOKUP(Abfalldokumentation!$P708,'Liste Gründe'!A:D,3,FALSE),V708)</f>
        <v>Maschinenabfall</v>
      </c>
      <c r="H708" s="105" t="str">
        <f>IF(ISBLANK(Abfalldokumentation!$W708),"-",Abfalldokumentation!$W708)</f>
        <v>-</v>
      </c>
      <c r="I708" s="115">
        <f t="shared" si="78"/>
        <v>39</v>
      </c>
      <c r="J708" s="105" t="str">
        <f t="shared" si="79"/>
        <v>Produkte</v>
      </c>
      <c r="K708" s="105" t="str">
        <f t="shared" si="80"/>
        <v>BUs</v>
      </c>
      <c r="L708" s="105" t="str">
        <f t="shared" si="81"/>
        <v>Symptome</v>
      </c>
      <c r="M708" s="115" t="str">
        <f>IFERROR(VLOOKUP(Abfalldokumentation!$O708,Kennzahlen!S:U,3,FALSE)*Abfalldokumentation!$B708,"0")</f>
        <v>0</v>
      </c>
      <c r="N708" s="105" t="str">
        <f>IF(ISBLANK(Q708),VLOOKUP(Abfalldokumentation!$O708,'Linien - BU'!R:S,2,FALSE),Q708)</f>
        <v>BU2</v>
      </c>
      <c r="O708" s="67" t="str">
        <f t="shared" si="82"/>
        <v>Diverses</v>
      </c>
      <c r="P708" s="67">
        <f t="shared" si="83"/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AA708" s="2"/>
      <c r="AB708" s="2"/>
      <c r="AC708" s="2"/>
    </row>
    <row r="709" spans="1:29" ht="30" customHeight="1" x14ac:dyDescent="0.25">
      <c r="A709" s="102" t="str">
        <f>VLOOKUP(N709,'Linien - BU'!A:B,2,FALSE)</f>
        <v>BU4</v>
      </c>
      <c r="B709" s="114">
        <f t="shared" si="77"/>
        <v>110</v>
      </c>
      <c r="C709" s="95">
        <f>Abfalldokumentation!$U709</f>
        <v>44466</v>
      </c>
      <c r="D709" s="90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103" t="str">
        <f>IFERROR(VLOOKUP(Abfalldokumentation!$O709,Artikel!A:C,3,FALSE),Abfalldokumentation!$O709)</f>
        <v xml:space="preserve">Diverses </v>
      </c>
      <c r="F709" s="103" t="str">
        <f>VLOOKUP(T709,'Liste Gründe'!A:D,2,FALSE)</f>
        <v>Linienbezogen</v>
      </c>
      <c r="G709" s="103" t="str">
        <f>IF(ISBLANK(V709),VLOOKUP(Abfalldokumentation!$P709,'Liste Gründe'!A:D,3,FALSE),V709)</f>
        <v>Reinigung</v>
      </c>
      <c r="H709" s="103" t="str">
        <f>IF(ISBLANK(Abfalldokumentation!$W709),"-",Abfalldokumentation!$W709)</f>
        <v>-</v>
      </c>
      <c r="I709" s="114">
        <f t="shared" si="78"/>
        <v>39</v>
      </c>
      <c r="J709" s="103" t="str">
        <f t="shared" si="79"/>
        <v>Produkte</v>
      </c>
      <c r="K709" s="103" t="str">
        <f t="shared" si="80"/>
        <v>BUs</v>
      </c>
      <c r="L709" s="103" t="str">
        <f t="shared" si="81"/>
        <v>Symptome</v>
      </c>
      <c r="M709" s="114" t="str">
        <f>IFERROR(VLOOKUP(Abfalldokumentation!$O709,Kennzahlen!S:U,3,FALSE)*Abfalldokumentation!$B709,"0")</f>
        <v>0</v>
      </c>
      <c r="N709" s="103" t="str">
        <f>IF(ISBLANK(Q709),VLOOKUP(Abfalldokumentation!$O709,'Linien - BU'!R:S,2,FALSE),Q709)</f>
        <v>BU4</v>
      </c>
      <c r="O709" s="67" t="str">
        <f t="shared" si="82"/>
        <v xml:space="preserve">Diverses </v>
      </c>
      <c r="P709" s="67">
        <f t="shared" si="83"/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AA709" s="2"/>
      <c r="AB709" s="2"/>
      <c r="AC709" s="2"/>
    </row>
    <row r="710" spans="1:29" ht="30" customHeight="1" x14ac:dyDescent="0.25">
      <c r="A710" s="104" t="str">
        <f>VLOOKUP(N710,'Linien - BU'!A:B,2,FALSE)</f>
        <v>BU3</v>
      </c>
      <c r="B710" s="115">
        <f t="shared" si="77"/>
        <v>90</v>
      </c>
      <c r="C710" s="96">
        <f>Abfalldokumentation!$U710</f>
        <v>44466</v>
      </c>
      <c r="D710" s="90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105" t="str">
        <f>IFERROR(VLOOKUP(Abfalldokumentation!$O710,Artikel!A:C,3,FALSE),Abfalldokumentation!$O710)</f>
        <v xml:space="preserve">Diverses </v>
      </c>
      <c r="F710" s="105" t="str">
        <f>VLOOKUP(T710,'Liste Gründe'!A:D,2,FALSE)</f>
        <v>Linienbezogen</v>
      </c>
      <c r="G710" s="105" t="str">
        <f>IF(ISBLANK(V710),VLOOKUP(Abfalldokumentation!$P710,'Liste Gründe'!A:D,3,FALSE),V710)</f>
        <v>Reinigung</v>
      </c>
      <c r="H710" s="105" t="str">
        <f>IF(ISBLANK(Abfalldokumentation!$W710),"-",Abfalldokumentation!$W710)</f>
        <v>-</v>
      </c>
      <c r="I710" s="115">
        <f t="shared" si="78"/>
        <v>39</v>
      </c>
      <c r="J710" s="105" t="str">
        <f t="shared" si="79"/>
        <v>Produkte</v>
      </c>
      <c r="K710" s="105" t="str">
        <f t="shared" si="80"/>
        <v>BUs</v>
      </c>
      <c r="L710" s="105" t="str">
        <f t="shared" si="81"/>
        <v>Symptome</v>
      </c>
      <c r="M710" s="115" t="str">
        <f>IFERROR(VLOOKUP(Abfalldokumentation!$O710,Kennzahlen!S:U,3,FALSE)*Abfalldokumentation!$B710,"0")</f>
        <v>0</v>
      </c>
      <c r="N710" s="105" t="str">
        <f>IF(ISBLANK(Q710),VLOOKUP(Abfalldokumentation!$O710,'Linien - BU'!R:S,2,FALSE),Q710)</f>
        <v>L33</v>
      </c>
      <c r="O710" s="67" t="str">
        <f t="shared" si="82"/>
        <v xml:space="preserve">Diverses </v>
      </c>
      <c r="P710" s="67">
        <f t="shared" si="83"/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AA710" s="2"/>
      <c r="AB710" s="2"/>
      <c r="AC710" s="2"/>
    </row>
    <row r="711" spans="1:29" ht="30" customHeight="1" x14ac:dyDescent="0.25">
      <c r="A711" s="102" t="str">
        <f>VLOOKUP(N711,'Linien - BU'!A:B,2,FALSE)</f>
        <v>BU1</v>
      </c>
      <c r="B711" s="114">
        <f t="shared" si="77"/>
        <v>132.5</v>
      </c>
      <c r="C711" s="95">
        <f>Abfalldokumentation!$U711</f>
        <v>44466</v>
      </c>
      <c r="D711" s="90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103" t="str">
        <f>IFERROR(VLOOKUP(Abfalldokumentation!$O711,Artikel!A:C,3,FALSE),Abfalldokumentation!$O711)</f>
        <v>Diverses aus Abfüllung</v>
      </c>
      <c r="F711" s="103" t="str">
        <f>VLOOKUP(T711,'Liste Gründe'!A:D,2,FALSE)</f>
        <v>Linienbezogen</v>
      </c>
      <c r="G711" s="103" t="str">
        <f>IF(ISBLANK(V711),VLOOKUP(Abfalldokumentation!$P711,'Liste Gründe'!A:D,3,FALSE),V711)</f>
        <v>Maschinenabfall</v>
      </c>
      <c r="H711" s="103" t="str">
        <f>IF(ISBLANK(Abfalldokumentation!$W711),"-",Abfalldokumentation!$W711)</f>
        <v>-</v>
      </c>
      <c r="I711" s="114">
        <f t="shared" si="78"/>
        <v>39</v>
      </c>
      <c r="J711" s="103" t="str">
        <f t="shared" si="79"/>
        <v>Produkte</v>
      </c>
      <c r="K711" s="103" t="str">
        <f t="shared" si="80"/>
        <v>BUs</v>
      </c>
      <c r="L711" s="103" t="str">
        <f t="shared" si="81"/>
        <v>Symptome</v>
      </c>
      <c r="M711" s="114" t="str">
        <f>IFERROR(VLOOKUP(Abfalldokumentation!$O711,Kennzahlen!S:U,3,FALSE)*Abfalldokumentation!$B711,"0")</f>
        <v>0</v>
      </c>
      <c r="N711" s="103" t="str">
        <f>IF(ISBLANK(Q711),VLOOKUP(Abfalldokumentation!$O711,'Linien - BU'!R:S,2,FALSE),Q711)</f>
        <v>Abfüllung</v>
      </c>
      <c r="O711" s="67" t="str">
        <f t="shared" si="82"/>
        <v>Diverses aus Abfüllung</v>
      </c>
      <c r="P711" s="67">
        <f t="shared" si="83"/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AA711" s="2"/>
      <c r="AB711" s="2"/>
      <c r="AC711" s="2"/>
    </row>
    <row r="712" spans="1:29" ht="30" customHeight="1" x14ac:dyDescent="0.25">
      <c r="A712" s="104" t="str">
        <f>VLOOKUP(N712,'Linien - BU'!A:B,2,FALSE)</f>
        <v>BU3</v>
      </c>
      <c r="B712" s="115">
        <f t="shared" si="77"/>
        <v>62</v>
      </c>
      <c r="C712" s="96">
        <f>Abfalldokumentation!$U712</f>
        <v>44466</v>
      </c>
      <c r="D712" s="90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105" t="str">
        <f>IFERROR(VLOOKUP(Abfalldokumentation!$O712,Artikel!A:C,3,FALSE),Abfalldokumentation!$O712)</f>
        <v>gemischte Räucherstücke</v>
      </c>
      <c r="F712" s="105" t="str">
        <f>VLOOKUP(T712,'Liste Gründe'!A:D,2,FALSE)</f>
        <v>Linienbezogen</v>
      </c>
      <c r="G712" s="105" t="str">
        <f>IF(ISBLANK(V712),VLOOKUP(Abfalldokumentation!$P712,'Liste Gründe'!A:D,3,FALSE),V712)</f>
        <v>gemischtes Produkt</v>
      </c>
      <c r="H712" s="105" t="str">
        <f>IF(ISBLANK(Abfalldokumentation!$W712),"-",Abfalldokumentation!$W712)</f>
        <v xml:space="preserve">gemischt, weil mehrere Produkte in einen Auftrag einfließen. VOS Trennung </v>
      </c>
      <c r="I712" s="115">
        <f t="shared" si="78"/>
        <v>39</v>
      </c>
      <c r="J712" s="105" t="str">
        <f t="shared" si="79"/>
        <v>Produkte</v>
      </c>
      <c r="K712" s="105" t="str">
        <f t="shared" si="80"/>
        <v>BUs</v>
      </c>
      <c r="L712" s="105" t="str">
        <f t="shared" si="81"/>
        <v>Symptome</v>
      </c>
      <c r="M712" s="115" t="str">
        <f>IFERROR(VLOOKUP(Abfalldokumentation!$O712,Kennzahlen!S:U,3,FALSE)*Abfalldokumentation!$B712,"0")</f>
        <v>0</v>
      </c>
      <c r="N712" s="105" t="str">
        <f>IF(ISBLANK(Q712),VLOOKUP(Abfalldokumentation!$O712,'Linien - BU'!R:S,2,FALSE),Q712)</f>
        <v>L9</v>
      </c>
      <c r="O712" s="67" t="str">
        <f t="shared" si="82"/>
        <v>gemischte Räucherstücke</v>
      </c>
      <c r="P712" s="67">
        <f t="shared" si="83"/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AA712" s="2"/>
      <c r="AB712" s="2"/>
      <c r="AC712" s="2"/>
    </row>
    <row r="713" spans="1:29" ht="30" customHeight="1" x14ac:dyDescent="0.25">
      <c r="A713" s="102" t="str">
        <f>VLOOKUP(N713,'Linien - BU'!A:B,2,FALSE)</f>
        <v>Rest</v>
      </c>
      <c r="B713" s="114">
        <f t="shared" si="77"/>
        <v>3.8</v>
      </c>
      <c r="C713" s="95">
        <f>Abfalldokumentation!$U713</f>
        <v>44466</v>
      </c>
      <c r="D713" s="90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103" t="str">
        <f>IFERROR(VLOOKUP(Abfalldokumentation!$O713,Artikel!A:C,3,FALSE),Abfalldokumentation!$O713)</f>
        <v>Laborproben</v>
      </c>
      <c r="F713" s="103" t="str">
        <f>VLOOKUP(T713,'Liste Gründe'!A:D,2,FALSE)</f>
        <v>Qualitätssicherung</v>
      </c>
      <c r="G713" s="103" t="str">
        <f>IF(ISBLANK(V713),VLOOKUP(Abfalldokumentation!$P713,'Liste Gründe'!A:D,3,FALSE),V713)</f>
        <v>Sensorik</v>
      </c>
      <c r="H713" s="103" t="str">
        <f>IF(ISBLANK(Abfalldokumentation!$W713),"-",Abfalldokumentation!$W713)</f>
        <v>Sensorik</v>
      </c>
      <c r="I713" s="114">
        <f t="shared" si="78"/>
        <v>39</v>
      </c>
      <c r="J713" s="103" t="str">
        <f t="shared" si="79"/>
        <v>Produkte</v>
      </c>
      <c r="K713" s="103" t="str">
        <f t="shared" si="80"/>
        <v>BUs</v>
      </c>
      <c r="L713" s="103" t="str">
        <f t="shared" si="81"/>
        <v>Symptome</v>
      </c>
      <c r="M713" s="114" t="str">
        <f>IFERROR(VLOOKUP(Abfalldokumentation!$O713,Kennzahlen!S:U,3,FALSE)*Abfalldokumentation!$B713,"0")</f>
        <v>0</v>
      </c>
      <c r="N713" s="103" t="str">
        <f>IF(ISBLANK(Q713),VLOOKUP(Abfalldokumentation!$O713,'Linien - BU'!R:S,2,FALSE),Q713)</f>
        <v>Labor</v>
      </c>
      <c r="O713" s="67" t="str">
        <f t="shared" si="82"/>
        <v>Laborproben</v>
      </c>
      <c r="P713" s="67">
        <f t="shared" si="83"/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AA713" s="2"/>
      <c r="AB713" s="2"/>
      <c r="AC713" s="2"/>
    </row>
    <row r="714" spans="1:29" ht="30" customHeight="1" x14ac:dyDescent="0.25">
      <c r="A714" s="104" t="str">
        <f>VLOOKUP(N714,'Linien - BU'!A:B,2,FALSE)</f>
        <v>BU1</v>
      </c>
      <c r="B714" s="115">
        <f t="shared" si="77"/>
        <v>382</v>
      </c>
      <c r="C714" s="96">
        <f>Abfalldokumentation!$U714</f>
        <v>44466</v>
      </c>
      <c r="D714" s="90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105" t="str">
        <f>IFERROR(VLOOKUP(Abfalldokumentation!$O714,Artikel!A:C,3,FALSE),Abfalldokumentation!$O714)</f>
        <v>Natur</v>
      </c>
      <c r="F714" s="105" t="str">
        <f>VLOOKUP(T714,'Liste Gründe'!A:D,2,FALSE)</f>
        <v>Linienbezogen</v>
      </c>
      <c r="G714" s="105" t="str">
        <f>IF(ISBLANK(V714),VLOOKUP(Abfalldokumentation!$P714,'Liste Gründe'!A:D,3,FALSE),V714)</f>
        <v>Maschinenabfall</v>
      </c>
      <c r="H714" s="105" t="str">
        <f>IF(ISBLANK(Abfalldokumentation!$W714),"-",Abfalldokumentation!$W714)</f>
        <v>-</v>
      </c>
      <c r="I714" s="115">
        <f t="shared" si="78"/>
        <v>39</v>
      </c>
      <c r="J714" s="105" t="str">
        <f t="shared" si="79"/>
        <v>Produkte</v>
      </c>
      <c r="K714" s="105" t="str">
        <f t="shared" si="80"/>
        <v>BUs</v>
      </c>
      <c r="L714" s="105" t="str">
        <f t="shared" si="81"/>
        <v>Symptome</v>
      </c>
      <c r="M714" s="115" t="str">
        <f>IFERROR(VLOOKUP(Abfalldokumentation!$O714,Kennzahlen!S:U,3,FALSE)*Abfalldokumentation!$B714,"0")</f>
        <v>0</v>
      </c>
      <c r="N714" s="105" t="str">
        <f>IF(ISBLANK(Q714),VLOOKUP(Abfalldokumentation!$O714,'Linien - BU'!R:S,2,FALSE),Q714)</f>
        <v>Abfüllung</v>
      </c>
      <c r="O714" s="67" t="str">
        <f t="shared" si="82"/>
        <v>Natur</v>
      </c>
      <c r="P714" s="67">
        <f t="shared" si="83"/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AA714" s="2"/>
      <c r="AB714" s="2"/>
      <c r="AC714" s="2"/>
    </row>
    <row r="715" spans="1:29" ht="30" customHeight="1" x14ac:dyDescent="0.25">
      <c r="A715" s="102" t="str">
        <f>VLOOKUP(N715,'Linien - BU'!A:B,2,FALSE)</f>
        <v>BU3</v>
      </c>
      <c r="B715" s="114">
        <f t="shared" si="77"/>
        <v>80</v>
      </c>
      <c r="C715" s="95">
        <f>Abfalldokumentation!$U715</f>
        <v>44466</v>
      </c>
      <c r="D715" s="90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103" t="str">
        <f>IFERROR(VLOOKUP(Abfalldokumentation!$O715,Artikel!A:C,3,FALSE),Abfalldokumentation!$O715)</f>
        <v>Reste Zipfel</v>
      </c>
      <c r="F715" s="103" t="str">
        <f>VLOOKUP(T715,'Liste Gründe'!A:D,2,FALSE)</f>
        <v>keinen Verwendungszweck</v>
      </c>
      <c r="G715" s="103" t="str">
        <f>IF(ISBLANK(V715),VLOOKUP(Abfalldokumentation!$P715,'Liste Gründe'!A:D,3,FALSE),V715)</f>
        <v>Reste von Würste beim Köpfen</v>
      </c>
      <c r="H715" s="103" t="str">
        <f>IF(ISBLANK(Abfalldokumentation!$W715),"-",Abfalldokumentation!$W715)</f>
        <v>Reste von Würste beim Köpfen</v>
      </c>
      <c r="I715" s="114">
        <f t="shared" si="78"/>
        <v>39</v>
      </c>
      <c r="J715" s="103" t="str">
        <f t="shared" si="79"/>
        <v>Produkte</v>
      </c>
      <c r="K715" s="103" t="str">
        <f t="shared" si="80"/>
        <v>BUs</v>
      </c>
      <c r="L715" s="103" t="str">
        <f t="shared" si="81"/>
        <v>Symptome</v>
      </c>
      <c r="M715" s="114" t="str">
        <f>IFERROR(VLOOKUP(Abfalldokumentation!$O715,Kennzahlen!S:U,3,FALSE)*Abfalldokumentation!$B715,"0")</f>
        <v>0</v>
      </c>
      <c r="N715" s="103" t="str">
        <f>IF(ISBLANK(Q715),VLOOKUP(Abfalldokumentation!$O715,'Linien - BU'!R:S,2,FALSE),Q715)</f>
        <v>WVP</v>
      </c>
      <c r="O715" s="67" t="str">
        <f t="shared" si="82"/>
        <v>Reste Zipfel</v>
      </c>
      <c r="P715" s="67">
        <f t="shared" si="83"/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AA715" s="2"/>
      <c r="AB715" s="2"/>
      <c r="AC715" s="2"/>
    </row>
    <row r="716" spans="1:29" ht="30" customHeight="1" x14ac:dyDescent="0.25">
      <c r="A716" s="104" t="str">
        <f>VLOOKUP(N716,'Linien - BU'!A:B,2,FALSE)</f>
        <v>BU4</v>
      </c>
      <c r="B716" s="115">
        <f t="shared" si="77"/>
        <v>11</v>
      </c>
      <c r="C716" s="96">
        <f>Abfalldokumentation!$U716</f>
        <v>44467</v>
      </c>
      <c r="D716" s="90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105" t="str">
        <f>IFERROR(VLOOKUP(Abfalldokumentation!$O716,Artikel!A:C,3,FALSE),Abfalldokumentation!$O716)</f>
        <v>VOS Schwarzer Pfeffer R</v>
      </c>
      <c r="F716" s="105" t="str">
        <f>VLOOKUP(T716,'Liste Gründe'!A:D,2,FALSE)</f>
        <v>keinen Verwendungszweck</v>
      </c>
      <c r="G716" s="105" t="str">
        <f>IF(ISBLANK(V716),VLOOKUP(Abfalldokumentation!$P716,'Liste Gründe'!A:D,3,FALSE),V716)</f>
        <v>keinen Verwendungszweck</v>
      </c>
      <c r="H716" s="105" t="str">
        <f>IF(ISBLANK(Abfalldokumentation!$W716),"-",Abfalldokumentation!$W716)</f>
        <v>keinen Verwendungszweck</v>
      </c>
      <c r="I716" s="115">
        <f t="shared" si="78"/>
        <v>39</v>
      </c>
      <c r="J716" s="105" t="str">
        <f t="shared" si="79"/>
        <v>Produkte</v>
      </c>
      <c r="K716" s="105" t="str">
        <f t="shared" si="80"/>
        <v>BUs</v>
      </c>
      <c r="L716" s="105" t="str">
        <f t="shared" si="81"/>
        <v>Symptome</v>
      </c>
      <c r="M716" s="115">
        <f>IFERROR(VLOOKUP(Abfalldokumentation!$O716,Kennzahlen!S:U,3,FALSE)*Abfalldokumentation!$B716,"0")</f>
        <v>5.5</v>
      </c>
      <c r="N716" s="105" t="str">
        <f>IF(ISBLANK(Q716),VLOOKUP(Abfalldokumentation!$O716,'Linien - BU'!R:S,2,FALSE),Q716)</f>
        <v>L22</v>
      </c>
      <c r="O716" s="67">
        <f t="shared" si="82"/>
        <v>29500482</v>
      </c>
      <c r="P716" s="67">
        <f t="shared" si="83"/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AA716" s="2"/>
      <c r="AB716" s="2"/>
      <c r="AC716" s="2"/>
    </row>
    <row r="717" spans="1:29" ht="30" customHeight="1" x14ac:dyDescent="0.25">
      <c r="A717" s="102" t="str">
        <f>VLOOKUP(N717,'Linien - BU'!A:B,2,FALSE)</f>
        <v>BU4</v>
      </c>
      <c r="B717" s="114">
        <f t="shared" si="77"/>
        <v>7</v>
      </c>
      <c r="C717" s="95">
        <f>Abfalldokumentation!$U717</f>
        <v>44467</v>
      </c>
      <c r="D717" s="90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103" t="str">
        <f>IFERROR(VLOOKUP(Abfalldokumentation!$O717,Artikel!A:C,3,FALSE),Abfalldokumentation!$O717)</f>
        <v>VOS Schwarzer Pfeffer R</v>
      </c>
      <c r="F717" s="103" t="str">
        <f>VLOOKUP(T717,'Liste Gründe'!A:D,2,FALSE)</f>
        <v>keinen Verwendungszweck</v>
      </c>
      <c r="G717" s="103" t="str">
        <f>IF(ISBLANK(V717),VLOOKUP(Abfalldokumentation!$P717,'Liste Gründe'!A:D,3,FALSE),V717)</f>
        <v>keinen Verwendungszweck</v>
      </c>
      <c r="H717" s="103" t="str">
        <f>IF(ISBLANK(Abfalldokumentation!$W717),"-",Abfalldokumentation!$W717)</f>
        <v>keinen Verwendungszweck</v>
      </c>
      <c r="I717" s="114">
        <f t="shared" si="78"/>
        <v>39</v>
      </c>
      <c r="J717" s="103" t="str">
        <f t="shared" si="79"/>
        <v>Produkte</v>
      </c>
      <c r="K717" s="103" t="str">
        <f t="shared" si="80"/>
        <v>BUs</v>
      </c>
      <c r="L717" s="103" t="str">
        <f t="shared" si="81"/>
        <v>Symptome</v>
      </c>
      <c r="M717" s="114">
        <f>IFERROR(VLOOKUP(Abfalldokumentation!$O717,Kennzahlen!S:U,3,FALSE)*Abfalldokumentation!$B717,"0")</f>
        <v>3.5</v>
      </c>
      <c r="N717" s="103" t="str">
        <f>IF(ISBLANK(Q717),VLOOKUP(Abfalldokumentation!$O717,'Linien - BU'!R:S,2,FALSE),Q717)</f>
        <v>Bu4</v>
      </c>
      <c r="O717" s="67">
        <f t="shared" si="82"/>
        <v>29500482</v>
      </c>
      <c r="P717" s="67">
        <f t="shared" si="83"/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AA717" s="2"/>
      <c r="AB717" s="2"/>
      <c r="AC717" s="2"/>
    </row>
    <row r="718" spans="1:29" ht="30" customHeight="1" x14ac:dyDescent="0.25">
      <c r="A718" s="104" t="str">
        <f>VLOOKUP(N718,'Linien - BU'!A:B,2,FALSE)</f>
        <v>BU3</v>
      </c>
      <c r="B718" s="115">
        <f t="shared" si="77"/>
        <v>541</v>
      </c>
      <c r="C718" s="96">
        <f>Abfalldokumentation!$U718</f>
        <v>44467</v>
      </c>
      <c r="D718" s="90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105" t="str">
        <f>IFERROR(VLOOKUP(Abfalldokumentation!$O718,Artikel!A:C,3,FALSE),Abfalldokumentation!$O718)</f>
        <v>VOS Früchte Blöcke</v>
      </c>
      <c r="F718" s="105" t="str">
        <f>VLOOKUP(T718,'Liste Gründe'!A:D,2,FALSE)</f>
        <v>keinen Verwendungszweck</v>
      </c>
      <c r="G718" s="105" t="str">
        <f>IF(ISBLANK(V718),VLOOKUP(Abfalldokumentation!$P718,'Liste Gründe'!A:D,3,FALSE),V718)</f>
        <v>keinen Verkauf, keinen Einsatz möglich</v>
      </c>
      <c r="H718" s="105" t="str">
        <f>IF(ISBLANK(Abfalldokumentation!$W718),"-",Abfalldokumentation!$W718)</f>
        <v>kein Verkauf, kein Einsatz möglich</v>
      </c>
      <c r="I718" s="115">
        <f t="shared" si="78"/>
        <v>39</v>
      </c>
      <c r="J718" s="105" t="str">
        <f t="shared" si="79"/>
        <v>Produkte</v>
      </c>
      <c r="K718" s="105" t="str">
        <f t="shared" si="80"/>
        <v>BUs</v>
      </c>
      <c r="L718" s="105" t="str">
        <f t="shared" si="81"/>
        <v>Symptome</v>
      </c>
      <c r="M718" s="115">
        <f>IFERROR(VLOOKUP(Abfalldokumentation!$O718,Kennzahlen!S:U,3,FALSE)*Abfalldokumentation!$B718,"0")</f>
        <v>270.5</v>
      </c>
      <c r="N718" s="105" t="str">
        <f>IF(ISBLANK(Q718),VLOOKUP(Abfalldokumentation!$O718,'Linien - BU'!R:S,2,FALSE),Q718)</f>
        <v>L18</v>
      </c>
      <c r="O718" s="67">
        <f t="shared" si="82"/>
        <v>29500594</v>
      </c>
      <c r="P718" s="67">
        <f t="shared" si="83"/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AA718" s="2"/>
      <c r="AB718" s="2"/>
      <c r="AC718" s="2"/>
    </row>
    <row r="719" spans="1:29" ht="30" customHeight="1" x14ac:dyDescent="0.25">
      <c r="A719" s="102" t="str">
        <f>VLOOKUP(N719,'Linien - BU'!A:B,2,FALSE)</f>
        <v>BU4</v>
      </c>
      <c r="B719" s="114">
        <f t="shared" si="77"/>
        <v>15</v>
      </c>
      <c r="C719" s="95">
        <f>Abfalldokumentation!$U719</f>
        <v>44467</v>
      </c>
      <c r="D719" s="90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103" t="str">
        <f>IFERROR(VLOOKUP(Abfalldokumentation!$O719,Artikel!A:C,3,FALSE),Abfalldokumentation!$O719)</f>
        <v>ABS MEDI-KRÄUK</v>
      </c>
      <c r="F719" s="103" t="str">
        <f>VLOOKUP(T719,'Liste Gründe'!A:D,2,FALSE)</f>
        <v>keinen Verwendungszweck</v>
      </c>
      <c r="G719" s="103" t="str">
        <f>IF(ISBLANK(V719),VLOOKUP(Abfalldokumentation!$P719,'Liste Gründe'!A:D,3,FALSE),V719)</f>
        <v>keinen Verwendungszweck</v>
      </c>
      <c r="H719" s="103" t="str">
        <f>IF(ISBLANK(Abfalldokumentation!$W719),"-",Abfalldokumentation!$W719)</f>
        <v>&lt;500kg/Monat</v>
      </c>
      <c r="I719" s="114">
        <f t="shared" si="78"/>
        <v>39</v>
      </c>
      <c r="J719" s="103" t="str">
        <f t="shared" si="79"/>
        <v>Produkte</v>
      </c>
      <c r="K719" s="103" t="str">
        <f t="shared" si="80"/>
        <v>BUs</v>
      </c>
      <c r="L719" s="103" t="str">
        <f t="shared" si="81"/>
        <v>Symptome</v>
      </c>
      <c r="M719" s="114">
        <f>IFERROR(VLOOKUP(Abfalldokumentation!$O719,Kennzahlen!S:U,3,FALSE)*Abfalldokumentation!$B719,"0")</f>
        <v>22.5</v>
      </c>
      <c r="N719" s="103" t="str">
        <f>IF(ISBLANK(Q719),VLOOKUP(Abfalldokumentation!$O719,'Linien - BU'!R:S,2,FALSE),Q719)</f>
        <v>L21</v>
      </c>
      <c r="O719" s="67">
        <f t="shared" si="82"/>
        <v>29500886</v>
      </c>
      <c r="P719" s="67">
        <f t="shared" si="83"/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AA719" s="2"/>
      <c r="AB719" s="2"/>
      <c r="AC719" s="2"/>
    </row>
    <row r="720" spans="1:29" ht="30" customHeight="1" x14ac:dyDescent="0.25">
      <c r="A720" s="104" t="str">
        <f>VLOOKUP(N720,'Linien - BU'!A:B,2,FALSE)</f>
        <v>BU4</v>
      </c>
      <c r="B720" s="115">
        <f t="shared" si="77"/>
        <v>11</v>
      </c>
      <c r="C720" s="96">
        <f>Abfalldokumentation!$U720</f>
        <v>44467</v>
      </c>
      <c r="D720" s="90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105" t="str">
        <f>IFERROR(VLOOKUP(Abfalldokumentation!$O720,Artikel!A:C,3,FALSE),Abfalldokumentation!$O720)</f>
        <v>ABS PECO</v>
      </c>
      <c r="F720" s="105" t="str">
        <f>VLOOKUP(T720,'Liste Gründe'!A:D,2,FALSE)</f>
        <v>keinen Verwendungszweck</v>
      </c>
      <c r="G720" s="105" t="str">
        <f>IF(ISBLANK(V720),VLOOKUP(Abfalldokumentation!$P720,'Liste Gründe'!A:D,3,FALSE),V720)</f>
        <v>keinen Verwendungszweck</v>
      </c>
      <c r="H720" s="105" t="str">
        <f>IF(ISBLANK(Abfalldokumentation!$W720),"-",Abfalldokumentation!$W720)</f>
        <v>&lt;300kg/Monat</v>
      </c>
      <c r="I720" s="115">
        <f t="shared" si="78"/>
        <v>39</v>
      </c>
      <c r="J720" s="105" t="str">
        <f t="shared" si="79"/>
        <v>Produkte</v>
      </c>
      <c r="K720" s="105" t="str">
        <f t="shared" si="80"/>
        <v>BUs</v>
      </c>
      <c r="L720" s="105" t="str">
        <f t="shared" si="81"/>
        <v>Symptome</v>
      </c>
      <c r="M720" s="115">
        <f>IFERROR(VLOOKUP(Abfalldokumentation!$O720,Kennzahlen!S:U,3,FALSE)*Abfalldokumentation!$B720,"0")</f>
        <v>16.176470588235297</v>
      </c>
      <c r="N720" s="105" t="str">
        <f>IF(ISBLANK(Q720),VLOOKUP(Abfalldokumentation!$O720,'Linien - BU'!R:S,2,FALSE),Q720)</f>
        <v>L23</v>
      </c>
      <c r="O720" s="67">
        <f t="shared" si="82"/>
        <v>29500891</v>
      </c>
      <c r="P720" s="67">
        <f t="shared" si="83"/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AA720" s="2"/>
      <c r="AB720" s="2"/>
      <c r="AC720" s="2"/>
    </row>
    <row r="721" spans="1:29" ht="30" customHeight="1" x14ac:dyDescent="0.25">
      <c r="A721" s="102" t="str">
        <f>VLOOKUP(N721,'Linien - BU'!A:B,2,FALSE)</f>
        <v>BU4</v>
      </c>
      <c r="B721" s="114">
        <f t="shared" si="77"/>
        <v>12</v>
      </c>
      <c r="C721" s="95">
        <f>Abfalldokumentation!$U721</f>
        <v>44467</v>
      </c>
      <c r="D721" s="90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103" t="str">
        <f>IFERROR(VLOOKUP(Abfalldokumentation!$O721,Artikel!A:C,3,FALSE),Abfalldokumentation!$O721)</f>
        <v>ABS BRIE</v>
      </c>
      <c r="F721" s="103" t="str">
        <f>VLOOKUP(T721,'Liste Gründe'!A:D,2,FALSE)</f>
        <v>keinen Verwendungszweck</v>
      </c>
      <c r="G721" s="103" t="str">
        <f>IF(ISBLANK(V721),VLOOKUP(Abfalldokumentation!$P721,'Liste Gründe'!A:D,3,FALSE),V721)</f>
        <v>keinen Verwendungszweck</v>
      </c>
      <c r="H721" s="103" t="str">
        <f>IF(ISBLANK(Abfalldokumentation!$W721),"-",Abfalldokumentation!$W721)</f>
        <v>&lt;20kg/Monat</v>
      </c>
      <c r="I721" s="114">
        <f t="shared" si="78"/>
        <v>39</v>
      </c>
      <c r="J721" s="103" t="str">
        <f t="shared" si="79"/>
        <v>Produkte</v>
      </c>
      <c r="K721" s="103" t="str">
        <f t="shared" si="80"/>
        <v>BUs</v>
      </c>
      <c r="L721" s="103" t="str">
        <f t="shared" si="81"/>
        <v>Symptome</v>
      </c>
      <c r="M721" s="114">
        <f>IFERROR(VLOOKUP(Abfalldokumentation!$O721,Kennzahlen!S:U,3,FALSE)*Abfalldokumentation!$B721,"0")</f>
        <v>0.12</v>
      </c>
      <c r="N721" s="103" t="str">
        <f>IF(ISBLANK(Q721),VLOOKUP(Abfalldokumentation!$O721,'Linien - BU'!R:S,2,FALSE),Q721)</f>
        <v>L20</v>
      </c>
      <c r="O721" s="67">
        <f t="shared" si="82"/>
        <v>29500895</v>
      </c>
      <c r="P721" s="67">
        <f t="shared" si="83"/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AA721" s="2"/>
      <c r="AB721" s="2"/>
      <c r="AC721" s="2"/>
    </row>
    <row r="722" spans="1:29" ht="30" customHeight="1" x14ac:dyDescent="0.25">
      <c r="A722" s="104" t="str">
        <f>VLOOKUP(N722,'Linien - BU'!A:B,2,FALSE)</f>
        <v>BU4</v>
      </c>
      <c r="B722" s="115">
        <f t="shared" si="77"/>
        <v>8</v>
      </c>
      <c r="C722" s="96">
        <f>Abfalldokumentation!$U722</f>
        <v>44467</v>
      </c>
      <c r="D722" s="90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105" t="str">
        <f>IFERROR(VLOOKUP(Abfalldokumentation!$O722,Artikel!A:C,3,FALSE),Abfalldokumentation!$O722)</f>
        <v>ABS ROVIN</v>
      </c>
      <c r="F722" s="105" t="str">
        <f>VLOOKUP(T722,'Liste Gründe'!A:D,2,FALSE)</f>
        <v>keinen Verwendungszweck</v>
      </c>
      <c r="G722" s="105" t="str">
        <f>IF(ISBLANK(V722),VLOOKUP(Abfalldokumentation!$P722,'Liste Gründe'!A:D,3,FALSE),V722)</f>
        <v>keinen Verwendungszweck</v>
      </c>
      <c r="H722" s="105" t="str">
        <f>IF(ISBLANK(Abfalldokumentation!$W722),"-",Abfalldokumentation!$W722)</f>
        <v>&lt;300kg/Monat</v>
      </c>
      <c r="I722" s="115">
        <f t="shared" si="78"/>
        <v>39</v>
      </c>
      <c r="J722" s="105" t="str">
        <f t="shared" si="79"/>
        <v>Produkte</v>
      </c>
      <c r="K722" s="105" t="str">
        <f t="shared" si="80"/>
        <v>BUs</v>
      </c>
      <c r="L722" s="105" t="str">
        <f t="shared" si="81"/>
        <v>Symptome</v>
      </c>
      <c r="M722" s="115">
        <f>IFERROR(VLOOKUP(Abfalldokumentation!$O722,Kennzahlen!S:U,3,FALSE)*Abfalldokumentation!$B722,"0")</f>
        <v>0.08</v>
      </c>
      <c r="N722" s="105" t="str">
        <f>IF(ISBLANK(Q722),VLOOKUP(Abfalldokumentation!$O722,'Linien - BU'!R:S,2,FALSE),Q722)</f>
        <v>L23</v>
      </c>
      <c r="O722" s="67">
        <f t="shared" si="82"/>
        <v>29500900</v>
      </c>
      <c r="P722" s="67">
        <f t="shared" si="83"/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AA722" s="2"/>
      <c r="AB722" s="2"/>
      <c r="AC722" s="2"/>
    </row>
    <row r="723" spans="1:29" ht="30" customHeight="1" x14ac:dyDescent="0.25">
      <c r="A723" s="102" t="str">
        <f>VLOOKUP(N723,'Linien - BU'!A:B,2,FALSE)</f>
        <v>BU4</v>
      </c>
      <c r="B723" s="114">
        <f t="shared" si="77"/>
        <v>3</v>
      </c>
      <c r="C723" s="95">
        <f>Abfalldokumentation!$U723</f>
        <v>44467</v>
      </c>
      <c r="D723" s="90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103" t="str">
        <f>IFERROR(VLOOKUP(Abfalldokumentation!$O723,Artikel!A:C,3,FALSE),Abfalldokumentation!$O723)</f>
        <v>ABS ROVIN</v>
      </c>
      <c r="F723" s="103" t="str">
        <f>VLOOKUP(T723,'Liste Gründe'!A:D,2,FALSE)</f>
        <v>keinen Verwendungszweck</v>
      </c>
      <c r="G723" s="103" t="str">
        <f>IF(ISBLANK(V723),VLOOKUP(Abfalldokumentation!$P723,'Liste Gründe'!A:D,3,FALSE),V723)</f>
        <v>keinen Verwendungszweck</v>
      </c>
      <c r="H723" s="103" t="str">
        <f>IF(ISBLANK(Abfalldokumentation!$W723),"-",Abfalldokumentation!$W723)</f>
        <v>&lt;300kg/Monat</v>
      </c>
      <c r="I723" s="114">
        <f t="shared" si="78"/>
        <v>39</v>
      </c>
      <c r="J723" s="103" t="str">
        <f t="shared" si="79"/>
        <v>Produkte</v>
      </c>
      <c r="K723" s="103" t="str">
        <f t="shared" si="80"/>
        <v>BUs</v>
      </c>
      <c r="L723" s="103" t="str">
        <f t="shared" si="81"/>
        <v>Symptome</v>
      </c>
      <c r="M723" s="114">
        <f>IFERROR(VLOOKUP(Abfalldokumentation!$O723,Kennzahlen!S:U,3,FALSE)*Abfalldokumentation!$B723,"0")</f>
        <v>0.03</v>
      </c>
      <c r="N723" s="103" t="str">
        <f>IF(ISBLANK(Q723),VLOOKUP(Abfalldokumentation!$O723,'Linien - BU'!R:S,2,FALSE),Q723)</f>
        <v>L23</v>
      </c>
      <c r="O723" s="67">
        <f t="shared" si="82"/>
        <v>29500900</v>
      </c>
      <c r="P723" s="67">
        <f t="shared" si="83"/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AA723" s="2"/>
      <c r="AB723" s="2"/>
      <c r="AC723" s="2"/>
    </row>
    <row r="724" spans="1:29" ht="30" customHeight="1" x14ac:dyDescent="0.25">
      <c r="A724" s="104" t="str">
        <f>VLOOKUP(N724,'Linien - BU'!A:B,2,FALSE)</f>
        <v>BU4</v>
      </c>
      <c r="B724" s="115">
        <f t="shared" si="77"/>
        <v>8</v>
      </c>
      <c r="C724" s="96">
        <f>Abfalldokumentation!$U724</f>
        <v>44467</v>
      </c>
      <c r="D724" s="90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105" t="str">
        <f>IFERROR(VLOOKUP(Abfalldokumentation!$O724,Artikel!A:C,3,FALSE),Abfalldokumentation!$O724)</f>
        <v>ABS SCH-PAUL</v>
      </c>
      <c r="F724" s="105" t="str">
        <f>VLOOKUP(T724,'Liste Gründe'!A:D,2,FALSE)</f>
        <v>keinen Verwendungszweck</v>
      </c>
      <c r="G724" s="105" t="str">
        <f>IF(ISBLANK(V724),VLOOKUP(Abfalldokumentation!$P724,'Liste Gründe'!A:D,3,FALSE),V724)</f>
        <v>keinen Verwendungszweck</v>
      </c>
      <c r="H724" s="105" t="str">
        <f>IF(ISBLANK(Abfalldokumentation!$W724),"-",Abfalldokumentation!$W724)</f>
        <v>&lt;300kg/Monat</v>
      </c>
      <c r="I724" s="115">
        <f t="shared" si="78"/>
        <v>39</v>
      </c>
      <c r="J724" s="105" t="str">
        <f t="shared" si="79"/>
        <v>Produkte</v>
      </c>
      <c r="K724" s="105" t="str">
        <f t="shared" si="80"/>
        <v>BUs</v>
      </c>
      <c r="L724" s="105" t="str">
        <f t="shared" si="81"/>
        <v>Symptome</v>
      </c>
      <c r="M724" s="115">
        <f>IFERROR(VLOOKUP(Abfalldokumentation!$O724,Kennzahlen!S:U,3,FALSE)*Abfalldokumentation!$B724,"0")</f>
        <v>0.08</v>
      </c>
      <c r="N724" s="105" t="str">
        <f>IF(ISBLANK(Q724),VLOOKUP(Abfalldokumentation!$O724,'Linien - BU'!R:S,2,FALSE),Q724)</f>
        <v>L21</v>
      </c>
      <c r="O724" s="67">
        <f t="shared" si="82"/>
        <v>29500906</v>
      </c>
      <c r="P724" s="67">
        <f t="shared" si="83"/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AA724" s="2"/>
      <c r="AB724" s="2"/>
      <c r="AC724" s="2"/>
    </row>
    <row r="725" spans="1:29" ht="30" customHeight="1" x14ac:dyDescent="0.25">
      <c r="A725" s="102" t="str">
        <f>VLOOKUP(N725,'Linien - BU'!A:B,2,FALSE)</f>
        <v>BU4</v>
      </c>
      <c r="B725" s="114">
        <f t="shared" si="77"/>
        <v>10</v>
      </c>
      <c r="C725" s="95">
        <f>Abfalldokumentation!$U725</f>
        <v>44467</v>
      </c>
      <c r="D725" s="90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103" t="str">
        <f>IFERROR(VLOOKUP(Abfalldokumentation!$O725,Artikel!A:C,3,FALSE),Abfalldokumentation!$O725)</f>
        <v>ABS Unser Blütenkäse</v>
      </c>
      <c r="F725" s="103" t="str">
        <f>VLOOKUP(T725,'Liste Gründe'!A:D,2,FALSE)</f>
        <v>keinen Verwendungszweck</v>
      </c>
      <c r="G725" s="103" t="str">
        <f>IF(ISBLANK(V725),VLOOKUP(Abfalldokumentation!$P725,'Liste Gründe'!A:D,3,FALSE),V725)</f>
        <v>keinen Verwendungszweck</v>
      </c>
      <c r="H725" s="103" t="str">
        <f>IF(ISBLANK(Abfalldokumentation!$W725),"-",Abfalldokumentation!$W725)</f>
        <v>&lt;500kg/Monat</v>
      </c>
      <c r="I725" s="114">
        <f t="shared" si="78"/>
        <v>39</v>
      </c>
      <c r="J725" s="103" t="str">
        <f t="shared" si="79"/>
        <v>Produkte</v>
      </c>
      <c r="K725" s="103" t="str">
        <f t="shared" si="80"/>
        <v>BUs</v>
      </c>
      <c r="L725" s="103" t="str">
        <f t="shared" si="81"/>
        <v>Symptome</v>
      </c>
      <c r="M725" s="114">
        <f>IFERROR(VLOOKUP(Abfalldokumentation!$O725,Kennzahlen!S:U,3,FALSE)*Abfalldokumentation!$B725,"0")</f>
        <v>0.1</v>
      </c>
      <c r="N725" s="103" t="str">
        <f>IF(ISBLANK(Q725),VLOOKUP(Abfalldokumentation!$O725,'Linien - BU'!R:S,2,FALSE),Q725)</f>
        <v>L22</v>
      </c>
      <c r="O725" s="67">
        <f t="shared" si="82"/>
        <v>29500910</v>
      </c>
      <c r="P725" s="67">
        <f t="shared" si="83"/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AA725" s="2"/>
      <c r="AB725" s="2"/>
      <c r="AC725" s="2"/>
    </row>
    <row r="726" spans="1:29" ht="30" customHeight="1" x14ac:dyDescent="0.25">
      <c r="A726" s="104" t="str">
        <f>VLOOKUP(N726,'Linien - BU'!A:B,2,FALSE)</f>
        <v>BU1</v>
      </c>
      <c r="B726" s="115">
        <f t="shared" si="77"/>
        <v>84</v>
      </c>
      <c r="C726" s="96">
        <f>Abfalldokumentation!$U726</f>
        <v>44467</v>
      </c>
      <c r="D726" s="90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105" t="str">
        <f>IFERROR(VLOOKUP(Abfalldokumentation!$O726,Artikel!A:C,3,FALSE),Abfalldokumentation!$O726)</f>
        <v>VOS-ABS ENTSORGUNG</v>
      </c>
      <c r="F726" s="105" t="str">
        <f>VLOOKUP(T726,'Liste Gründe'!A:D,2,FALSE)</f>
        <v>Rest</v>
      </c>
      <c r="G726" s="105" t="str">
        <f>IF(ISBLANK(V726),VLOOKUP(Abfalldokumentation!$P726,'Liste Gründe'!A:D,3,FALSE),V726)</f>
        <v>geschälte Rinde</v>
      </c>
      <c r="H726" s="105" t="str">
        <f>IF(ISBLANK(Abfalldokumentation!$W726),"-",Abfalldokumentation!$W726)</f>
        <v>keine Verwendung möglich</v>
      </c>
      <c r="I726" s="115">
        <f t="shared" si="78"/>
        <v>39</v>
      </c>
      <c r="J726" s="105" t="str">
        <f t="shared" si="79"/>
        <v>Produkte</v>
      </c>
      <c r="K726" s="105" t="str">
        <f t="shared" si="80"/>
        <v>BUs</v>
      </c>
      <c r="L726" s="105" t="str">
        <f t="shared" si="81"/>
        <v>Symptome</v>
      </c>
      <c r="M726" s="115">
        <f>IFERROR(VLOOKUP(Abfalldokumentation!$O726,Kennzahlen!S:U,3,FALSE)*Abfalldokumentation!$B726,"0")</f>
        <v>0.84</v>
      </c>
      <c r="N726" s="105" t="str">
        <f>IF(ISBLANK(Q726),VLOOKUP(Abfalldokumentation!$O726,'Linien - BU'!R:S,2,FALSE),Q726)</f>
        <v>RWV</v>
      </c>
      <c r="O726" s="67">
        <f t="shared" si="82"/>
        <v>29500917</v>
      </c>
      <c r="P726" s="67">
        <f t="shared" si="83"/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AA726" s="2"/>
      <c r="AB726" s="2"/>
      <c r="AC726" s="2"/>
    </row>
    <row r="727" spans="1:29" ht="30" customHeight="1" x14ac:dyDescent="0.25">
      <c r="A727" s="102" t="str">
        <f>VLOOKUP(N727,'Linien - BU'!A:B,2,FALSE)</f>
        <v>BU4</v>
      </c>
      <c r="B727" s="114">
        <f t="shared" si="77"/>
        <v>13</v>
      </c>
      <c r="C727" s="95">
        <f>Abfalldokumentation!$U727</f>
        <v>44467</v>
      </c>
      <c r="D727" s="90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103" t="str">
        <f>IFERROR(VLOOKUP(Abfalldokumentation!$O727,Artikel!A:C,3,FALSE),Abfalldokumentation!$O727)</f>
        <v>ABS GRÜN-PESTO</v>
      </c>
      <c r="F727" s="103" t="str">
        <f>VLOOKUP(T727,'Liste Gründe'!A:D,2,FALSE)</f>
        <v>keinen Verwendungszweck</v>
      </c>
      <c r="G727" s="103" t="str">
        <f>IF(ISBLANK(V727),VLOOKUP(Abfalldokumentation!$P727,'Liste Gründe'!A:D,3,FALSE),V727)</f>
        <v>keinen Verwendungszweck</v>
      </c>
      <c r="H727" s="103" t="str">
        <f>IF(ISBLANK(Abfalldokumentation!$W727),"-",Abfalldokumentation!$W727)</f>
        <v>&lt;300kg/Monat</v>
      </c>
      <c r="I727" s="114">
        <f t="shared" si="78"/>
        <v>39</v>
      </c>
      <c r="J727" s="103" t="str">
        <f t="shared" si="79"/>
        <v>Produkte</v>
      </c>
      <c r="K727" s="103" t="str">
        <f t="shared" si="80"/>
        <v>BUs</v>
      </c>
      <c r="L727" s="103" t="str">
        <f t="shared" si="81"/>
        <v>Symptome</v>
      </c>
      <c r="M727" s="114">
        <f>IFERROR(VLOOKUP(Abfalldokumentation!$O727,Kennzahlen!S:U,3,FALSE)*Abfalldokumentation!$B727,"0")</f>
        <v>19.5</v>
      </c>
      <c r="N727" s="103" t="str">
        <f>IF(ISBLANK(Q727),VLOOKUP(Abfalldokumentation!$O727,'Linien - BU'!R:S,2,FALSE),Q727)</f>
        <v>L21</v>
      </c>
      <c r="O727" s="67">
        <f t="shared" si="82"/>
        <v>29500952</v>
      </c>
      <c r="P727" s="67">
        <f t="shared" si="83"/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AA727" s="2"/>
      <c r="AB727" s="2"/>
      <c r="AC727" s="2"/>
    </row>
    <row r="728" spans="1:29" ht="30" customHeight="1" x14ac:dyDescent="0.25">
      <c r="A728" s="104" t="str">
        <f>VLOOKUP(N728,'Linien - BU'!A:B,2,FALSE)</f>
        <v>BU4</v>
      </c>
      <c r="B728" s="115">
        <f t="shared" si="77"/>
        <v>3</v>
      </c>
      <c r="C728" s="96">
        <f>Abfalldokumentation!$U728</f>
        <v>44467</v>
      </c>
      <c r="D728" s="90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105" t="str">
        <f>IFERROR(VLOOKUP(Abfalldokumentation!$O728,Artikel!A:C,3,FALSE),Abfalldokumentation!$O728)</f>
        <v>ABS Whisky-Nuts</v>
      </c>
      <c r="F728" s="105" t="str">
        <f>VLOOKUP(T728,'Liste Gründe'!A:D,2,FALSE)</f>
        <v>keinen Verwendungszweck</v>
      </c>
      <c r="G728" s="105" t="str">
        <f>IF(ISBLANK(V728),VLOOKUP(Abfalldokumentation!$P728,'Liste Gründe'!A:D,3,FALSE),V728)</f>
        <v>keinen Verwendungszweck</v>
      </c>
      <c r="H728" s="105" t="str">
        <f>IF(ISBLANK(Abfalldokumentation!$W728),"-",Abfalldokumentation!$W728)</f>
        <v>&lt;300kg/Monat</v>
      </c>
      <c r="I728" s="115">
        <f t="shared" si="78"/>
        <v>39</v>
      </c>
      <c r="J728" s="105" t="str">
        <f t="shared" si="79"/>
        <v>Produkte</v>
      </c>
      <c r="K728" s="105" t="str">
        <f t="shared" si="80"/>
        <v>BUs</v>
      </c>
      <c r="L728" s="105" t="str">
        <f t="shared" si="81"/>
        <v>Symptome</v>
      </c>
      <c r="M728" s="115">
        <f>IFERROR(VLOOKUP(Abfalldokumentation!$O728,Kennzahlen!S:U,3,FALSE)*Abfalldokumentation!$B728,"0")</f>
        <v>4.5</v>
      </c>
      <c r="N728" s="105" t="str">
        <f>IF(ISBLANK(Q728),VLOOKUP(Abfalldokumentation!$O728,'Linien - BU'!R:S,2,FALSE),Q728)</f>
        <v>L21</v>
      </c>
      <c r="O728" s="67">
        <f t="shared" si="82"/>
        <v>29501009</v>
      </c>
      <c r="P728" s="67">
        <f t="shared" si="83"/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AA728" s="2"/>
      <c r="AB728" s="2"/>
      <c r="AC728" s="2"/>
    </row>
    <row r="729" spans="1:29" ht="30" customHeight="1" x14ac:dyDescent="0.25">
      <c r="A729" s="102" t="str">
        <f>VLOOKUP(N729,'Linien - BU'!A:B,2,FALSE)</f>
        <v>BU4</v>
      </c>
      <c r="B729" s="114">
        <f t="shared" si="77"/>
        <v>3</v>
      </c>
      <c r="C729" s="95">
        <f>Abfalldokumentation!$U729</f>
        <v>44467</v>
      </c>
      <c r="D729" s="90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103" t="str">
        <f>IFERROR(VLOOKUP(Abfalldokumentation!$O729,Artikel!A:C,3,FALSE),Abfalldokumentation!$O729)</f>
        <v>ABS AT-ROTWEIN</v>
      </c>
      <c r="F729" s="103" t="str">
        <f>VLOOKUP(T729,'Liste Gründe'!A:D,2,FALSE)</f>
        <v>keinen Verwendungszweck</v>
      </c>
      <c r="G729" s="103" t="str">
        <f>IF(ISBLANK(V729),VLOOKUP(Abfalldokumentation!$P729,'Liste Gründe'!A:D,3,FALSE),V729)</f>
        <v>keinen Verwendungszweck</v>
      </c>
      <c r="H729" s="103" t="str">
        <f>IF(ISBLANK(Abfalldokumentation!$W729),"-",Abfalldokumentation!$W729)</f>
        <v>&lt;20kg/Monat</v>
      </c>
      <c r="I729" s="114">
        <f t="shared" si="78"/>
        <v>39</v>
      </c>
      <c r="J729" s="103" t="str">
        <f t="shared" si="79"/>
        <v>Produkte</v>
      </c>
      <c r="K729" s="103" t="str">
        <f t="shared" si="80"/>
        <v>BUs</v>
      </c>
      <c r="L729" s="103" t="str">
        <f t="shared" si="81"/>
        <v>Symptome</v>
      </c>
      <c r="M729" s="114">
        <f>IFERROR(VLOOKUP(Abfalldokumentation!$O729,Kennzahlen!S:U,3,FALSE)*Abfalldokumentation!$B729,"0")</f>
        <v>3.0000000000000003E-4</v>
      </c>
      <c r="N729" s="103" t="str">
        <f>IF(ISBLANK(Q729),VLOOKUP(Abfalldokumentation!$O729,'Linien - BU'!R:S,2,FALSE),Q729)</f>
        <v>L23</v>
      </c>
      <c r="O729" s="67">
        <f t="shared" si="82"/>
        <v>29501013</v>
      </c>
      <c r="P729" s="67">
        <f t="shared" si="83"/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AA729" s="2"/>
      <c r="AB729" s="2"/>
      <c r="AC729" s="2"/>
    </row>
    <row r="730" spans="1:29" ht="30" customHeight="1" x14ac:dyDescent="0.25">
      <c r="A730" s="104" t="str">
        <f>VLOOKUP(N730,'Linien - BU'!A:B,2,FALSE)</f>
        <v>BU4</v>
      </c>
      <c r="B730" s="115">
        <f t="shared" si="77"/>
        <v>3</v>
      </c>
      <c r="C730" s="96">
        <f>Abfalldokumentation!$U730</f>
        <v>44467</v>
      </c>
      <c r="D730" s="90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105" t="str">
        <f>IFERROR(VLOOKUP(Abfalldokumentation!$O730,Artikel!A:C,3,FALSE),Abfalldokumentation!$O730)</f>
        <v>ABS AT-ROTWEIN</v>
      </c>
      <c r="F730" s="105" t="str">
        <f>VLOOKUP(T730,'Liste Gründe'!A:D,2,FALSE)</f>
        <v>keinen Verwendungszweck</v>
      </c>
      <c r="G730" s="105" t="str">
        <f>IF(ISBLANK(V730),VLOOKUP(Abfalldokumentation!$P730,'Liste Gründe'!A:D,3,FALSE),V730)</f>
        <v>keinen Verwendungszweck</v>
      </c>
      <c r="H730" s="105" t="str">
        <f>IF(ISBLANK(Abfalldokumentation!$W730),"-",Abfalldokumentation!$W730)</f>
        <v>&lt;20kg/Monat</v>
      </c>
      <c r="I730" s="115">
        <f t="shared" si="78"/>
        <v>39</v>
      </c>
      <c r="J730" s="105" t="str">
        <f t="shared" si="79"/>
        <v>Produkte</v>
      </c>
      <c r="K730" s="105" t="str">
        <f t="shared" si="80"/>
        <v>BUs</v>
      </c>
      <c r="L730" s="105" t="str">
        <f t="shared" si="81"/>
        <v>Symptome</v>
      </c>
      <c r="M730" s="115">
        <f>IFERROR(VLOOKUP(Abfalldokumentation!$O730,Kennzahlen!S:U,3,FALSE)*Abfalldokumentation!$B730,"0")</f>
        <v>3.0000000000000003E-4</v>
      </c>
      <c r="N730" s="105" t="str">
        <f>IF(ISBLANK(Q730),VLOOKUP(Abfalldokumentation!$O730,'Linien - BU'!R:S,2,FALSE),Q730)</f>
        <v>L23</v>
      </c>
      <c r="O730" s="67">
        <f t="shared" si="82"/>
        <v>29501013</v>
      </c>
      <c r="P730" s="67">
        <f t="shared" si="83"/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AA730" s="2"/>
      <c r="AB730" s="2"/>
      <c r="AC730" s="2"/>
    </row>
    <row r="731" spans="1:29" ht="30" customHeight="1" x14ac:dyDescent="0.25">
      <c r="A731" s="102" t="str">
        <f>VLOOKUP(N731,'Linien - BU'!A:B,2,FALSE)</f>
        <v>BU4</v>
      </c>
      <c r="B731" s="114">
        <f t="shared" si="77"/>
        <v>57</v>
      </c>
      <c r="C731" s="95">
        <f>Abfalldokumentation!$U731</f>
        <v>44467</v>
      </c>
      <c r="D731" s="90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103" t="str">
        <f>IFERROR(VLOOKUP(Abfalldokumentation!$O731,Artikel!A:C,3,FALSE),Abfalldokumentation!$O731)</f>
        <v>ABS CAMBOZOLA</v>
      </c>
      <c r="F731" s="103" t="str">
        <f>VLOOKUP(T731,'Liste Gründe'!A:D,2,FALSE)</f>
        <v>keinen Verwendungszweck</v>
      </c>
      <c r="G731" s="103" t="str">
        <f>IF(ISBLANK(V731),VLOOKUP(Abfalldokumentation!$P731,'Liste Gründe'!A:D,3,FALSE),V731)</f>
        <v>keinen Verwendungszweck</v>
      </c>
      <c r="H731" s="103" t="str">
        <f>IF(ISBLANK(Abfalldokumentation!$W731),"-",Abfalldokumentation!$W731)</f>
        <v>&lt;300kg/Monat</v>
      </c>
      <c r="I731" s="114">
        <f t="shared" si="78"/>
        <v>39</v>
      </c>
      <c r="J731" s="103" t="str">
        <f t="shared" si="79"/>
        <v>Produkte</v>
      </c>
      <c r="K731" s="103" t="str">
        <f t="shared" si="80"/>
        <v>BUs</v>
      </c>
      <c r="L731" s="103" t="str">
        <f t="shared" si="81"/>
        <v>Symptome</v>
      </c>
      <c r="M731" s="114">
        <f>IFERROR(VLOOKUP(Abfalldokumentation!$O731,Kennzahlen!S:U,3,FALSE)*Abfalldokumentation!$B731,"0")</f>
        <v>5.7000000000000002E-3</v>
      </c>
      <c r="N731" s="103" t="str">
        <f>IF(ISBLANK(Q731),VLOOKUP(Abfalldokumentation!$O731,'Linien - BU'!R:S,2,FALSE),Q731)</f>
        <v>L20</v>
      </c>
      <c r="O731" s="67">
        <f t="shared" si="82"/>
        <v>29501023</v>
      </c>
      <c r="P731" s="67">
        <f t="shared" si="83"/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AA731" s="2"/>
      <c r="AB731" s="2"/>
      <c r="AC731" s="2"/>
    </row>
    <row r="732" spans="1:29" ht="30" customHeight="1" x14ac:dyDescent="0.25">
      <c r="A732" s="104" t="str">
        <f>VLOOKUP(N732,'Linien - BU'!A:B,2,FALSE)</f>
        <v>BU4</v>
      </c>
      <c r="B732" s="115">
        <f t="shared" si="77"/>
        <v>25</v>
      </c>
      <c r="C732" s="96">
        <f>Abfalldokumentation!$U732</f>
        <v>44467</v>
      </c>
      <c r="D732" s="90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105" t="str">
        <f>IFERROR(VLOOKUP(Abfalldokumentation!$O732,Artikel!A:C,3,FALSE),Abfalldokumentation!$O732)</f>
        <v>ABS KELLERGEIST</v>
      </c>
      <c r="F732" s="105" t="str">
        <f>VLOOKUP(T732,'Liste Gründe'!A:D,2,FALSE)</f>
        <v>keinen Verwendungszweck</v>
      </c>
      <c r="G732" s="105" t="str">
        <f>IF(ISBLANK(V732),VLOOKUP(Abfalldokumentation!$P732,'Liste Gründe'!A:D,3,FALSE),V732)</f>
        <v>keinen Verwendungszweck</v>
      </c>
      <c r="H732" s="105" t="str">
        <f>IF(ISBLANK(Abfalldokumentation!$W732),"-",Abfalldokumentation!$W732)</f>
        <v>&lt;300kg/Monat</v>
      </c>
      <c r="I732" s="115">
        <f t="shared" si="78"/>
        <v>39</v>
      </c>
      <c r="J732" s="105" t="str">
        <f t="shared" si="79"/>
        <v>Produkte</v>
      </c>
      <c r="K732" s="105" t="str">
        <f t="shared" si="80"/>
        <v>BUs</v>
      </c>
      <c r="L732" s="105" t="str">
        <f t="shared" si="81"/>
        <v>Symptome</v>
      </c>
      <c r="M732" s="115">
        <f>IFERROR(VLOOKUP(Abfalldokumentation!$O732,Kennzahlen!S:U,3,FALSE)*Abfalldokumentation!$B732,"0")</f>
        <v>2.5000000000000001E-3</v>
      </c>
      <c r="N732" s="105" t="str">
        <f>IF(ISBLANK(Q732),VLOOKUP(Abfalldokumentation!$O732,'Linien - BU'!R:S,2,FALSE),Q732)</f>
        <v>L22</v>
      </c>
      <c r="O732" s="67">
        <f t="shared" si="82"/>
        <v>29501028</v>
      </c>
      <c r="P732" s="67">
        <f t="shared" si="83"/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AA732" s="2"/>
      <c r="AB732" s="2"/>
      <c r="AC732" s="2"/>
    </row>
    <row r="733" spans="1:29" ht="30" customHeight="1" x14ac:dyDescent="0.25">
      <c r="A733" s="102" t="str">
        <f>VLOOKUP(N733,'Linien - BU'!A:B,2,FALSE)</f>
        <v>BU4</v>
      </c>
      <c r="B733" s="114">
        <f t="shared" si="77"/>
        <v>20</v>
      </c>
      <c r="C733" s="95">
        <f>Abfalldokumentation!$U733</f>
        <v>44467</v>
      </c>
      <c r="D733" s="90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103" t="str">
        <f>IFERROR(VLOOKUP(Abfalldokumentation!$O733,Artikel!A:C,3,FALSE),Abfalldokumentation!$O733)</f>
        <v>ABS BRUSCHETTA</v>
      </c>
      <c r="F733" s="103" t="str">
        <f>VLOOKUP(T733,'Liste Gründe'!A:D,2,FALSE)</f>
        <v>keinen Verwendungszweck</v>
      </c>
      <c r="G733" s="103" t="str">
        <f>IF(ISBLANK(V733),VLOOKUP(Abfalldokumentation!$P733,'Liste Gründe'!A:D,3,FALSE),V733)</f>
        <v>keinen Verwendungszweck</v>
      </c>
      <c r="H733" s="103" t="str">
        <f>IF(ISBLANK(Abfalldokumentation!$W733),"-",Abfalldokumentation!$W733)</f>
        <v>&lt;300kg/Monat</v>
      </c>
      <c r="I733" s="114">
        <f t="shared" si="78"/>
        <v>39</v>
      </c>
      <c r="J733" s="103" t="str">
        <f t="shared" si="79"/>
        <v>Produkte</v>
      </c>
      <c r="K733" s="103" t="str">
        <f t="shared" si="80"/>
        <v>BUs</v>
      </c>
      <c r="L733" s="103" t="str">
        <f t="shared" si="81"/>
        <v>Symptome</v>
      </c>
      <c r="M733" s="114">
        <f>IFERROR(VLOOKUP(Abfalldokumentation!$O733,Kennzahlen!S:U,3,FALSE)*Abfalldokumentation!$B733,"0")</f>
        <v>30</v>
      </c>
      <c r="N733" s="103" t="str">
        <f>IF(ISBLANK(Q733),VLOOKUP(Abfalldokumentation!$O733,'Linien - BU'!R:S,2,FALSE),Q733)</f>
        <v>L21</v>
      </c>
      <c r="O733" s="67">
        <f t="shared" si="82"/>
        <v>29501029</v>
      </c>
      <c r="P733" s="67">
        <f t="shared" si="83"/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AA733" s="2"/>
      <c r="AB733" s="2"/>
      <c r="AC733" s="2"/>
    </row>
    <row r="734" spans="1:29" ht="30" customHeight="1" x14ac:dyDescent="0.25">
      <c r="A734" s="104" t="str">
        <f>VLOOKUP(N734,'Linien - BU'!A:B,2,FALSE)</f>
        <v>BU4</v>
      </c>
      <c r="B734" s="115">
        <f t="shared" si="77"/>
        <v>7</v>
      </c>
      <c r="C734" s="96">
        <f>Abfalldokumentation!$U734</f>
        <v>44467</v>
      </c>
      <c r="D734" s="90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105" t="str">
        <f>IFERROR(VLOOKUP(Abfalldokumentation!$O734,Artikel!A:C,3,FALSE),Abfalldokumentation!$O734)</f>
        <v>ABS BRUSCHETTA</v>
      </c>
      <c r="F734" s="105" t="str">
        <f>VLOOKUP(T734,'Liste Gründe'!A:D,2,FALSE)</f>
        <v>keinen Verwendungszweck</v>
      </c>
      <c r="G734" s="105" t="str">
        <f>IF(ISBLANK(V734),VLOOKUP(Abfalldokumentation!$P734,'Liste Gründe'!A:D,3,FALSE),V734)</f>
        <v>keinen Verwendungszweck</v>
      </c>
      <c r="H734" s="105" t="str">
        <f>IF(ISBLANK(Abfalldokumentation!$W734),"-",Abfalldokumentation!$W734)</f>
        <v>&lt;300kg/Monat</v>
      </c>
      <c r="I734" s="115">
        <f t="shared" si="78"/>
        <v>39</v>
      </c>
      <c r="J734" s="105" t="str">
        <f t="shared" si="79"/>
        <v>Produkte</v>
      </c>
      <c r="K734" s="105" t="str">
        <f t="shared" si="80"/>
        <v>BUs</v>
      </c>
      <c r="L734" s="105" t="str">
        <f t="shared" si="81"/>
        <v>Symptome</v>
      </c>
      <c r="M734" s="115">
        <f>IFERROR(VLOOKUP(Abfalldokumentation!$O734,Kennzahlen!S:U,3,FALSE)*Abfalldokumentation!$B734,"0")</f>
        <v>10.5</v>
      </c>
      <c r="N734" s="105" t="str">
        <f>IF(ISBLANK(Q734),VLOOKUP(Abfalldokumentation!$O734,'Linien - BU'!R:S,2,FALSE),Q734)</f>
        <v>L21</v>
      </c>
      <c r="O734" s="67">
        <f t="shared" si="82"/>
        <v>29501029</v>
      </c>
      <c r="P734" s="67">
        <f t="shared" si="83"/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AA734" s="2"/>
      <c r="AB734" s="2"/>
      <c r="AC734" s="2"/>
    </row>
    <row r="735" spans="1:29" ht="30" customHeight="1" x14ac:dyDescent="0.25">
      <c r="A735" s="102" t="str">
        <f>VLOOKUP(N735,'Linien - BU'!A:B,2,FALSE)</f>
        <v>BU4</v>
      </c>
      <c r="B735" s="114">
        <f t="shared" si="77"/>
        <v>2</v>
      </c>
      <c r="C735" s="95">
        <f>Abfalldokumentation!$U735</f>
        <v>44467</v>
      </c>
      <c r="D735" s="90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103" t="str">
        <f>IFERROR(VLOOKUP(Abfalldokumentation!$O735,Artikel!A:C,3,FALSE),Abfalldokumentation!$O735)</f>
        <v>ABS ORANG-PESTO</v>
      </c>
      <c r="F735" s="103" t="str">
        <f>VLOOKUP(T735,'Liste Gründe'!A:D,2,FALSE)</f>
        <v>keinen Verwendungszweck</v>
      </c>
      <c r="G735" s="103" t="str">
        <f>IF(ISBLANK(V735),VLOOKUP(Abfalldokumentation!$P735,'Liste Gründe'!A:D,3,FALSE),V735)</f>
        <v>keinen Verwendungszweck</v>
      </c>
      <c r="H735" s="103" t="str">
        <f>IF(ISBLANK(Abfalldokumentation!$W735),"-",Abfalldokumentation!$W735)</f>
        <v>&lt;100kg/Monat</v>
      </c>
      <c r="I735" s="114">
        <f t="shared" si="78"/>
        <v>39</v>
      </c>
      <c r="J735" s="103" t="str">
        <f t="shared" si="79"/>
        <v>Produkte</v>
      </c>
      <c r="K735" s="103" t="str">
        <f t="shared" si="80"/>
        <v>BUs</v>
      </c>
      <c r="L735" s="103" t="str">
        <f t="shared" si="81"/>
        <v>Symptome</v>
      </c>
      <c r="M735" s="114">
        <f>IFERROR(VLOOKUP(Abfalldokumentation!$O735,Kennzahlen!S:U,3,FALSE)*Abfalldokumentation!$B735,"0")</f>
        <v>3</v>
      </c>
      <c r="N735" s="103" t="str">
        <f>IF(ISBLANK(Q735),VLOOKUP(Abfalldokumentation!$O735,'Linien - BU'!R:S,2,FALSE),Q735)</f>
        <v>L21</v>
      </c>
      <c r="O735" s="67">
        <f t="shared" si="82"/>
        <v>29501030</v>
      </c>
      <c r="P735" s="67">
        <f t="shared" si="83"/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AA735" s="2"/>
      <c r="AB735" s="2"/>
      <c r="AC735" s="2"/>
    </row>
    <row r="736" spans="1:29" ht="30" customHeight="1" x14ac:dyDescent="0.25">
      <c r="A736" s="104" t="str">
        <f>VLOOKUP(N736,'Linien - BU'!A:B,2,FALSE)</f>
        <v>BU4</v>
      </c>
      <c r="B736" s="115">
        <f t="shared" si="77"/>
        <v>54</v>
      </c>
      <c r="C736" s="96">
        <f>Abfalldokumentation!$U736</f>
        <v>44467</v>
      </c>
      <c r="D736" s="90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105" t="str">
        <f>IFERROR(VLOOKUP(Abfalldokumentation!$O736,Artikel!A:C,3,FALSE),Abfalldokumentation!$O736)</f>
        <v>ABS OLD-AMSTERDAM</v>
      </c>
      <c r="F736" s="105" t="str">
        <f>VLOOKUP(T736,'Liste Gründe'!A:D,2,FALSE)</f>
        <v>keinen Verwendungszweck</v>
      </c>
      <c r="G736" s="105" t="str">
        <f>IF(ISBLANK(V736),VLOOKUP(Abfalldokumentation!$P736,'Liste Gründe'!A:D,3,FALSE),V736)</f>
        <v>keinen Verwendungszweck</v>
      </c>
      <c r="H736" s="105" t="str">
        <f>IF(ISBLANK(Abfalldokumentation!$W736),"-",Abfalldokumentation!$W736)</f>
        <v>&lt;1000kg/Monat</v>
      </c>
      <c r="I736" s="115">
        <f t="shared" si="78"/>
        <v>39</v>
      </c>
      <c r="J736" s="105" t="str">
        <f t="shared" si="79"/>
        <v>Produkte</v>
      </c>
      <c r="K736" s="105" t="str">
        <f t="shared" si="80"/>
        <v>BUs</v>
      </c>
      <c r="L736" s="105" t="str">
        <f t="shared" si="81"/>
        <v>Symptome</v>
      </c>
      <c r="M736" s="115">
        <f>IFERROR(VLOOKUP(Abfalldokumentation!$O736,Kennzahlen!S:U,3,FALSE)*Abfalldokumentation!$B736,"0")</f>
        <v>5.4000000000000003E-3</v>
      </c>
      <c r="N736" s="105" t="str">
        <f>IF(ISBLANK(Q736),VLOOKUP(Abfalldokumentation!$O736,'Linien - BU'!R:S,2,FALSE),Q736)</f>
        <v>L22</v>
      </c>
      <c r="O736" s="67">
        <f t="shared" si="82"/>
        <v>29501039</v>
      </c>
      <c r="P736" s="67">
        <f t="shared" si="83"/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AA736" s="2"/>
      <c r="AB736" s="2"/>
      <c r="AC736" s="2"/>
    </row>
    <row r="737" spans="1:29" ht="30" customHeight="1" x14ac:dyDescent="0.25">
      <c r="A737" s="102" t="str">
        <f>VLOOKUP(N737,'Linien - BU'!A:B,2,FALSE)</f>
        <v>BU4</v>
      </c>
      <c r="B737" s="114">
        <f t="shared" si="77"/>
        <v>260</v>
      </c>
      <c r="C737" s="95">
        <f>Abfalldokumentation!$U737</f>
        <v>44467</v>
      </c>
      <c r="D737" s="90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103" t="str">
        <f>IFERROR(VLOOKUP(Abfalldokumentation!$O737,Artikel!A:C,3,FALSE),Abfalldokumentation!$O737)</f>
        <v>ABS OLD-AMSTERDAM</v>
      </c>
      <c r="F737" s="103" t="str">
        <f>VLOOKUP(T737,'Liste Gründe'!A:D,2,FALSE)</f>
        <v>keinen Verwendungszweck</v>
      </c>
      <c r="G737" s="103" t="str">
        <f>IF(ISBLANK(V737),VLOOKUP(Abfalldokumentation!$P737,'Liste Gründe'!A:D,3,FALSE),V737)</f>
        <v>keinen Verwendungszweck</v>
      </c>
      <c r="H737" s="103" t="str">
        <f>IF(ISBLANK(Abfalldokumentation!$W737),"-",Abfalldokumentation!$W737)</f>
        <v>&lt;1000kg/Monat</v>
      </c>
      <c r="I737" s="114">
        <f t="shared" si="78"/>
        <v>39</v>
      </c>
      <c r="J737" s="103" t="str">
        <f t="shared" si="79"/>
        <v>Produkte</v>
      </c>
      <c r="K737" s="103" t="str">
        <f t="shared" si="80"/>
        <v>BUs</v>
      </c>
      <c r="L737" s="103" t="str">
        <f t="shared" si="81"/>
        <v>Symptome</v>
      </c>
      <c r="M737" s="114">
        <f>IFERROR(VLOOKUP(Abfalldokumentation!$O737,Kennzahlen!S:U,3,FALSE)*Abfalldokumentation!$B737,"0")</f>
        <v>2.6000000000000002E-2</v>
      </c>
      <c r="N737" s="103" t="str">
        <f>IF(ISBLANK(Q737),VLOOKUP(Abfalldokumentation!$O737,'Linien - BU'!R:S,2,FALSE),Q737)</f>
        <v>L22</v>
      </c>
      <c r="O737" s="67">
        <f t="shared" si="82"/>
        <v>29501039</v>
      </c>
      <c r="P737" s="67">
        <f t="shared" si="83"/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AA737" s="2"/>
      <c r="AB737" s="2"/>
      <c r="AC737" s="2"/>
    </row>
    <row r="738" spans="1:29" ht="30" customHeight="1" x14ac:dyDescent="0.25">
      <c r="A738" s="104" t="str">
        <f>VLOOKUP(N738,'Linien - BU'!A:B,2,FALSE)</f>
        <v>Verkauf</v>
      </c>
      <c r="B738" s="115">
        <f t="shared" si="77"/>
        <v>85.4</v>
      </c>
      <c r="C738" s="96">
        <f>Abfalldokumentation!$U738</f>
        <v>44467</v>
      </c>
      <c r="D738" s="90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105" t="str">
        <f>IFERROR(VLOOKUP(Abfalldokumentation!$O738,Artikel!A:C,3,FALSE),Abfalldokumentation!$O738)</f>
        <v>VOS GRW-SCHI-NAT ENDSTÜ</v>
      </c>
      <c r="F738" s="105" t="str">
        <f>VLOOKUP(T738,'Liste Gründe'!A:D,2,FALSE)</f>
        <v>Schimmel</v>
      </c>
      <c r="G738" s="105" t="str">
        <f>IF(ISBLANK(V738),VLOOKUP(Abfalldokumentation!$P738,'Liste Gründe'!A:D,3,FALSE),V738)</f>
        <v>keinen Abnehmer/kein Schälpersonal</v>
      </c>
      <c r="H738" s="105" t="str">
        <f>IF(ISBLANK(Abfalldokumentation!$W738),"-",Abfalldokumentation!$W738)</f>
        <v>keinen Abnehmer/Schälen</v>
      </c>
      <c r="I738" s="115">
        <f t="shared" si="78"/>
        <v>39</v>
      </c>
      <c r="J738" s="105" t="str">
        <f t="shared" si="79"/>
        <v>Produkte</v>
      </c>
      <c r="K738" s="105" t="str">
        <f t="shared" si="80"/>
        <v>BUs</v>
      </c>
      <c r="L738" s="105" t="str">
        <f t="shared" si="81"/>
        <v>Symptome</v>
      </c>
      <c r="M738" s="115">
        <f>IFERROR(VLOOKUP(Abfalldokumentation!$O738,Kennzahlen!S:U,3,FALSE)*Abfalldokumentation!$B738,"0")</f>
        <v>42.7</v>
      </c>
      <c r="N738" s="105" t="str">
        <f>IF(ISBLANK(Q738),VLOOKUP(Abfalldokumentation!$O738,'Linien - BU'!R:S,2,FALSE),Q738)</f>
        <v>Verkauf</v>
      </c>
      <c r="O738" s="67">
        <f t="shared" si="82"/>
        <v>29501070</v>
      </c>
      <c r="P738" s="67">
        <f t="shared" si="83"/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AA738" s="2"/>
      <c r="AB738" s="2"/>
      <c r="AC738" s="2"/>
    </row>
    <row r="739" spans="1:29" ht="30" customHeight="1" x14ac:dyDescent="0.25">
      <c r="A739" s="102" t="str">
        <f>VLOOKUP(N739,'Linien - BU'!A:B,2,FALSE)</f>
        <v>BU4</v>
      </c>
      <c r="B739" s="114">
        <f t="shared" si="77"/>
        <v>7</v>
      </c>
      <c r="C739" s="95">
        <f>Abfalldokumentation!$U739</f>
        <v>44467</v>
      </c>
      <c r="D739" s="90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103" t="str">
        <f>IFERROR(VLOOKUP(Abfalldokumentation!$O739,Artikel!A:C,3,FALSE),Abfalldokumentation!$O739)</f>
        <v>ABS BRIE-PAP</v>
      </c>
      <c r="F739" s="103" t="str">
        <f>VLOOKUP(T739,'Liste Gründe'!A:D,2,FALSE)</f>
        <v>keinen Verwendungszweck</v>
      </c>
      <c r="G739" s="103" t="str">
        <f>IF(ISBLANK(V739),VLOOKUP(Abfalldokumentation!$P739,'Liste Gründe'!A:D,3,FALSE),V739)</f>
        <v>keinen Verwendungszweck</v>
      </c>
      <c r="H739" s="103" t="str">
        <f>IF(ISBLANK(Abfalldokumentation!$W739),"-",Abfalldokumentation!$W739)</f>
        <v>&lt;50kg/Monat</v>
      </c>
      <c r="I739" s="114">
        <f t="shared" si="78"/>
        <v>39</v>
      </c>
      <c r="J739" s="103" t="str">
        <f t="shared" si="79"/>
        <v>Produkte</v>
      </c>
      <c r="K739" s="103" t="str">
        <f t="shared" si="80"/>
        <v>BUs</v>
      </c>
      <c r="L739" s="103" t="str">
        <f t="shared" si="81"/>
        <v>Symptome</v>
      </c>
      <c r="M739" s="114">
        <f>IFERROR(VLOOKUP(Abfalldokumentation!$O739,Kennzahlen!S:U,3,FALSE)*Abfalldokumentation!$B739,"0")</f>
        <v>7.0000000000000007E-2</v>
      </c>
      <c r="N739" s="103" t="str">
        <f>IF(ISBLANK(Q739),VLOOKUP(Abfalldokumentation!$O739,'Linien - BU'!R:S,2,FALSE),Q739)</f>
        <v>L29</v>
      </c>
      <c r="O739" s="67">
        <f t="shared" si="82"/>
        <v>29501101</v>
      </c>
      <c r="P739" s="67">
        <f t="shared" si="83"/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AA739" s="2"/>
      <c r="AB739" s="2"/>
      <c r="AC739" s="2"/>
    </row>
    <row r="740" spans="1:29" ht="30" customHeight="1" x14ac:dyDescent="0.25">
      <c r="A740" s="104" t="str">
        <f>VLOOKUP(N740,'Linien - BU'!A:B,2,FALSE)</f>
        <v>BU3</v>
      </c>
      <c r="B740" s="115">
        <f t="shared" si="77"/>
        <v>63</v>
      </c>
      <c r="C740" s="96">
        <f>Abfalldokumentation!$U740</f>
        <v>44467</v>
      </c>
      <c r="D740" s="90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105" t="str">
        <f>IFERROR(VLOOKUP(Abfalldokumentation!$O740,Artikel!A:C,3,FALSE),Abfalldokumentation!$O740)</f>
        <v>VOS VEG-SCH WÜRZIG</v>
      </c>
      <c r="F740" s="105" t="str">
        <f>VLOOKUP(T740,'Liste Gründe'!A:D,2,FALSE)</f>
        <v>Schimmel</v>
      </c>
      <c r="G740" s="105" t="str">
        <f>IF(ISBLANK(V740),VLOOKUP(Abfalldokumentation!$P740,'Liste Gründe'!A:D,3,FALSE),V740)</f>
        <v>VOS &gt; Einsatz</v>
      </c>
      <c r="H740" s="105" t="str">
        <f>IF(ISBLANK(Abfalldokumentation!$W740),"-",Abfalldokumentation!$W740)</f>
        <v>-</v>
      </c>
      <c r="I740" s="115">
        <f t="shared" si="78"/>
        <v>39</v>
      </c>
      <c r="J740" s="105" t="str">
        <f t="shared" si="79"/>
        <v>Produkte</v>
      </c>
      <c r="K740" s="105" t="str">
        <f t="shared" si="80"/>
        <v>BUs</v>
      </c>
      <c r="L740" s="105" t="str">
        <f t="shared" si="81"/>
        <v>Symptome</v>
      </c>
      <c r="M740" s="115">
        <f>IFERROR(VLOOKUP(Abfalldokumentation!$O740,Kennzahlen!S:U,3,FALSE)*Abfalldokumentation!$B740,"0")</f>
        <v>31.5</v>
      </c>
      <c r="N740" s="105" t="str">
        <f>IF(ISBLANK(Q740),VLOOKUP(Abfalldokumentation!$O740,'Linien - BU'!R:S,2,FALSE),Q740)</f>
        <v>L1</v>
      </c>
      <c r="O740" s="67">
        <f t="shared" si="82"/>
        <v>29900003</v>
      </c>
      <c r="P740" s="67">
        <f t="shared" si="83"/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AA740" s="2"/>
      <c r="AB740" s="2"/>
      <c r="AC740" s="2"/>
    </row>
    <row r="741" spans="1:29" ht="30" customHeight="1" x14ac:dyDescent="0.25">
      <c r="A741" s="102" t="str">
        <f>VLOOKUP(N741,'Linien - BU'!A:B,2,FALSE)</f>
        <v>BU1</v>
      </c>
      <c r="B741" s="114">
        <f t="shared" si="77"/>
        <v>17.399999999999999</v>
      </c>
      <c r="C741" s="95">
        <f>Abfalldokumentation!$U741</f>
        <v>44467</v>
      </c>
      <c r="D741" s="90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103" t="str">
        <f>IFERROR(VLOOKUP(Abfalldokumentation!$O741,Artikel!A:C,3,FALSE),Abfalldokumentation!$O741)</f>
        <v>Würste 8400g Schinkenrä</v>
      </c>
      <c r="F741" s="103" t="str">
        <f>VLOOKUP(T741,'Liste Gründe'!A:D,2,FALSE)</f>
        <v>Linienbezogen</v>
      </c>
      <c r="G741" s="103" t="str">
        <f>IF(ISBLANK(V741),VLOOKUP(Abfalldokumentation!$P741,'Liste Gründe'!A:D,3,FALSE),V741)</f>
        <v>Reinigung</v>
      </c>
      <c r="H741" s="103" t="str">
        <f>IF(ISBLANK(Abfalldokumentation!$W741),"-",Abfalldokumentation!$W741)</f>
        <v>-</v>
      </c>
      <c r="I741" s="114">
        <f t="shared" si="78"/>
        <v>39</v>
      </c>
      <c r="J741" s="103" t="str">
        <f t="shared" si="79"/>
        <v>Produkte</v>
      </c>
      <c r="K741" s="103" t="str">
        <f t="shared" si="80"/>
        <v>BUs</v>
      </c>
      <c r="L741" s="103" t="str">
        <f t="shared" si="81"/>
        <v>Symptome</v>
      </c>
      <c r="M741" s="114" t="str">
        <f>IFERROR(VLOOKUP(Abfalldokumentation!$O741,Kennzahlen!S:U,3,FALSE)*Abfalldokumentation!$B741,"0")</f>
        <v>0</v>
      </c>
      <c r="N741" s="103" t="str">
        <f>IF(ISBLANK(Q741),VLOOKUP(Abfalldokumentation!$O741,'Linien - BU'!R:S,2,FALSE),Q741)</f>
        <v>Abfüllung</v>
      </c>
      <c r="O741" s="67">
        <f t="shared" si="82"/>
        <v>31000092</v>
      </c>
      <c r="P741" s="67">
        <f t="shared" si="83"/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AA741" s="2"/>
      <c r="AB741" s="2"/>
      <c r="AC741" s="2"/>
    </row>
    <row r="742" spans="1:29" ht="30" customHeight="1" x14ac:dyDescent="0.25">
      <c r="A742" s="104" t="str">
        <f>VLOOKUP(N742,'Linien - BU'!A:B,2,FALSE)</f>
        <v>BU1</v>
      </c>
      <c r="B742" s="115">
        <f t="shared" si="77"/>
        <v>51</v>
      </c>
      <c r="C742" s="96">
        <f>Abfalldokumentation!$U742</f>
        <v>44467</v>
      </c>
      <c r="D742" s="90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105" t="str">
        <f>IFERROR(VLOOKUP(Abfalldokumentation!$O742,Artikel!A:C,3,FALSE),Abfalldokumentation!$O742)</f>
        <v>VEG-SCH WÜRZIG  7,2KG</v>
      </c>
      <c r="F742" s="105" t="str">
        <f>VLOOKUP(T742,'Liste Gründe'!A:D,2,FALSE)</f>
        <v>Linienbezogen</v>
      </c>
      <c r="G742" s="105" t="str">
        <f>IF(ISBLANK(V742),VLOOKUP(Abfalldokumentation!$P742,'Liste Gründe'!A:D,3,FALSE),V742)</f>
        <v>Füllkopf tropft (vegan)</v>
      </c>
      <c r="H742" s="105" t="str">
        <f>IF(ISBLANK(Abfalldokumentation!$W742),"-",Abfalldokumentation!$W742)</f>
        <v>-</v>
      </c>
      <c r="I742" s="115">
        <f t="shared" si="78"/>
        <v>39</v>
      </c>
      <c r="J742" s="105" t="str">
        <f t="shared" si="79"/>
        <v>Produkte</v>
      </c>
      <c r="K742" s="105" t="str">
        <f t="shared" si="80"/>
        <v>BUs</v>
      </c>
      <c r="L742" s="105" t="str">
        <f t="shared" si="81"/>
        <v>Symptome</v>
      </c>
      <c r="M742" s="115">
        <f>IFERROR(VLOOKUP(Abfalldokumentation!$O742,Kennzahlen!S:U,3,FALSE)*Abfalldokumentation!$B742,"0")</f>
        <v>917.47979999999995</v>
      </c>
      <c r="N742" s="105" t="str">
        <f>IF(ISBLANK(Q742),VLOOKUP(Abfalldokumentation!$O742,'Linien - BU'!R:S,2,FALSE),Q742)</f>
        <v>Abfüllung</v>
      </c>
      <c r="O742" s="67">
        <f t="shared" si="82"/>
        <v>31900002</v>
      </c>
      <c r="P742" s="67">
        <f t="shared" si="83"/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AA742" s="2"/>
      <c r="AB742" s="2"/>
      <c r="AC742" s="2"/>
    </row>
    <row r="743" spans="1:29" ht="30" customHeight="1" x14ac:dyDescent="0.25">
      <c r="A743" s="102" t="str">
        <f>VLOOKUP(N743,'Linien - BU'!A:B,2,FALSE)</f>
        <v>BU1</v>
      </c>
      <c r="B743" s="114">
        <f t="shared" si="77"/>
        <v>22.4</v>
      </c>
      <c r="C743" s="95">
        <f>Abfalldokumentation!$U743</f>
        <v>44467</v>
      </c>
      <c r="D743" s="90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103" t="str">
        <f>IFERROR(VLOOKUP(Abfalldokumentation!$O743,Artikel!A:C,3,FALSE),Abfalldokumentation!$O743)</f>
        <v>GRW SCHI-NAT 7,2GK NEUE</v>
      </c>
      <c r="F743" s="103" t="str">
        <f>VLOOKUP(T743,'Liste Gründe'!A:D,2,FALSE)</f>
        <v>Linienbezogen</v>
      </c>
      <c r="G743" s="103" t="str">
        <f>IF(ISBLANK(V743),VLOOKUP(Abfalldokumentation!$P743,'Liste Gründe'!A:D,3,FALSE),V743)</f>
        <v>Bodenabfall Abfüllung</v>
      </c>
      <c r="H743" s="103" t="str">
        <f>IF(ISBLANK(Abfalldokumentation!$W743),"-",Abfalldokumentation!$W743)</f>
        <v>Clip gerissen</v>
      </c>
      <c r="I743" s="114">
        <f t="shared" si="78"/>
        <v>39</v>
      </c>
      <c r="J743" s="103" t="str">
        <f t="shared" si="79"/>
        <v>Produkte</v>
      </c>
      <c r="K743" s="103" t="str">
        <f t="shared" si="80"/>
        <v>BUs</v>
      </c>
      <c r="L743" s="103" t="str">
        <f t="shared" si="81"/>
        <v>Symptome</v>
      </c>
      <c r="M743" s="114" t="str">
        <f>IFERROR(VLOOKUP(Abfalldokumentation!$O743,Kennzahlen!S:U,3,FALSE)*Abfalldokumentation!$B743,"0")</f>
        <v>0</v>
      </c>
      <c r="N743" s="103" t="str">
        <f>IF(ISBLANK(Q743),VLOOKUP(Abfalldokumentation!$O743,'Linien - BU'!R:S,2,FALSE),Q743)</f>
        <v>Abfüllung</v>
      </c>
      <c r="O743" s="67">
        <f t="shared" si="82"/>
        <v>32000106</v>
      </c>
      <c r="P743" s="67">
        <f t="shared" si="83"/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AA743" s="2"/>
      <c r="AB743" s="2"/>
      <c r="AC743" s="2"/>
    </row>
    <row r="744" spans="1:29" ht="30" customHeight="1" x14ac:dyDescent="0.25">
      <c r="A744" s="104" t="str">
        <f>VLOOKUP(N744,'Linien - BU'!A:B,2,FALSE)</f>
        <v>BU3</v>
      </c>
      <c r="B744" s="115">
        <f t="shared" si="77"/>
        <v>134</v>
      </c>
      <c r="C744" s="96">
        <f>Abfalldokumentation!$U744</f>
        <v>44467</v>
      </c>
      <c r="D744" s="90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105" t="str">
        <f>IFERROR(VLOOKUP(Abfalldokumentation!$O744,Artikel!A:C,3,FALSE),Abfalldokumentation!$O744)</f>
        <v>VOS RW-NUSS-VAKU</v>
      </c>
      <c r="F744" s="105" t="str">
        <f>VLOOKUP(T744,'Liste Gründe'!A:D,2,FALSE)</f>
        <v>Schimmel</v>
      </c>
      <c r="G744" s="105" t="str">
        <f>IF(ISBLANK(V744),VLOOKUP(Abfalldokumentation!$P744,'Liste Gründe'!A:D,3,FALSE),V744)</f>
        <v>Rest</v>
      </c>
      <c r="H744" s="105" t="str">
        <f>IF(ISBLANK(Abfalldokumentation!$W744),"-",Abfalldokumentation!$W744)</f>
        <v>wurde nicht eingesetzt</v>
      </c>
      <c r="I744" s="115">
        <f t="shared" si="78"/>
        <v>39</v>
      </c>
      <c r="J744" s="105" t="str">
        <f t="shared" si="79"/>
        <v>Produkte</v>
      </c>
      <c r="K744" s="105" t="str">
        <f t="shared" si="80"/>
        <v>BUs</v>
      </c>
      <c r="L744" s="105" t="str">
        <f t="shared" si="81"/>
        <v>Symptome</v>
      </c>
      <c r="M744" s="115">
        <f>IFERROR(VLOOKUP(Abfalldokumentation!$O744,Kennzahlen!S:U,3,FALSE)*Abfalldokumentation!$B744,"0")</f>
        <v>68.876000000000005</v>
      </c>
      <c r="N744" s="105" t="str">
        <f>IF(ISBLANK(Q744),VLOOKUP(Abfalldokumentation!$O744,'Linien - BU'!R:S,2,FALSE),Q744)</f>
        <v>L4</v>
      </c>
      <c r="O744" s="67">
        <f t="shared" si="82"/>
        <v>49500088</v>
      </c>
      <c r="P744" s="67">
        <f t="shared" si="83"/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AA744" s="2"/>
      <c r="AB744" s="2"/>
      <c r="AC744" s="2"/>
    </row>
    <row r="745" spans="1:29" ht="30" customHeight="1" x14ac:dyDescent="0.25">
      <c r="A745" s="102" t="str">
        <f>VLOOKUP(N745,'Linien - BU'!A:B,2,FALSE)</f>
        <v>BU2</v>
      </c>
      <c r="B745" s="114">
        <f t="shared" si="77"/>
        <v>75</v>
      </c>
      <c r="C745" s="95">
        <f>Abfalldokumentation!$U745</f>
        <v>44467</v>
      </c>
      <c r="D745" s="90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103" t="str">
        <f>IFERROR(VLOOKUP(Abfalldokumentation!$O745,Artikel!A:C,3,FALSE),Abfalldokumentation!$O745)</f>
        <v>Blöcke</v>
      </c>
      <c r="F745" s="103" t="str">
        <f>VLOOKUP(T745,'Liste Gründe'!A:D,2,FALSE)</f>
        <v>Schimmel</v>
      </c>
      <c r="G745" s="103" t="str">
        <f>IF(ISBLANK(V745),VLOOKUP(Abfalldokumentation!$P745,'Liste Gründe'!A:D,3,FALSE),V745)</f>
        <v>Luftzieher/Folienriss durch Transport</v>
      </c>
      <c r="H745" s="103" t="str">
        <f>IF(ISBLANK(Abfalldokumentation!$W745),"-",Abfalldokumentation!$W745)</f>
        <v>Luftzieher/Folienriss durch Transport</v>
      </c>
      <c r="I745" s="114">
        <f t="shared" si="78"/>
        <v>39</v>
      </c>
      <c r="J745" s="103" t="str">
        <f t="shared" si="79"/>
        <v>Produkte</v>
      </c>
      <c r="K745" s="103" t="str">
        <f t="shared" si="80"/>
        <v>BUs</v>
      </c>
      <c r="L745" s="103" t="str">
        <f t="shared" si="81"/>
        <v>Symptome</v>
      </c>
      <c r="M745" s="114" t="str">
        <f>IFERROR(VLOOKUP(Abfalldokumentation!$O745,Kennzahlen!S:U,3,FALSE)*Abfalldokumentation!$B745,"0")</f>
        <v>0</v>
      </c>
      <c r="N745" s="103" t="str">
        <f>IF(ISBLANK(Q745),VLOOKUP(Abfalldokumentation!$O745,'Linien - BU'!R:S,2,FALSE),Q745)</f>
        <v>BU2</v>
      </c>
      <c r="O745" s="67" t="str">
        <f t="shared" si="82"/>
        <v>Blöcke</v>
      </c>
      <c r="P745" s="67">
        <f t="shared" si="83"/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AA745" s="2"/>
      <c r="AB745" s="2"/>
      <c r="AC745" s="2"/>
    </row>
    <row r="746" spans="1:29" ht="30" customHeight="1" x14ac:dyDescent="0.25">
      <c r="A746" s="104" t="str">
        <f>VLOOKUP(N746,'Linien - BU'!A:B,2,FALSE)</f>
        <v>BU3</v>
      </c>
      <c r="B746" s="115">
        <f t="shared" si="77"/>
        <v>181</v>
      </c>
      <c r="C746" s="96">
        <f>Abfalldokumentation!$U746</f>
        <v>44467</v>
      </c>
      <c r="D746" s="90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105" t="str">
        <f>IFERROR(VLOOKUP(Abfalldokumentation!$O746,Artikel!A:C,3,FALSE),Abfalldokumentation!$O746)</f>
        <v>Div. Zipfel, Endstücke</v>
      </c>
      <c r="F746" s="105" t="str">
        <f>VLOOKUP(T746,'Liste Gründe'!A:D,2,FALSE)</f>
        <v>Linienbezogen</v>
      </c>
      <c r="G746" s="105" t="str">
        <f>IF(ISBLANK(V746),VLOOKUP(Abfalldokumentation!$P746,'Liste Gründe'!A:D,3,FALSE),V746)</f>
        <v>Maschinenabfall</v>
      </c>
      <c r="H746" s="105" t="str">
        <f>IF(ISBLANK(Abfalldokumentation!$W746),"-",Abfalldokumentation!$W746)</f>
        <v>nicht eindeutig</v>
      </c>
      <c r="I746" s="115">
        <f t="shared" si="78"/>
        <v>39</v>
      </c>
      <c r="J746" s="105" t="str">
        <f t="shared" si="79"/>
        <v>Produkte</v>
      </c>
      <c r="K746" s="105" t="str">
        <f t="shared" si="80"/>
        <v>BUs</v>
      </c>
      <c r="L746" s="105" t="str">
        <f t="shared" si="81"/>
        <v>Symptome</v>
      </c>
      <c r="M746" s="115" t="str">
        <f>IFERROR(VLOOKUP(Abfalldokumentation!$O746,Kennzahlen!S:U,3,FALSE)*Abfalldokumentation!$B746,"0")</f>
        <v>0</v>
      </c>
      <c r="N746" s="105" t="str">
        <f>IF(ISBLANK(Q746),VLOOKUP(Abfalldokumentation!$O746,'Linien - BU'!R:S,2,FALSE),Q746)</f>
        <v>Bu3</v>
      </c>
      <c r="O746" s="67" t="str">
        <f t="shared" si="82"/>
        <v>Div. Zipfel, Endstücke</v>
      </c>
      <c r="P746" s="67">
        <f t="shared" si="83"/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AA746" s="2"/>
      <c r="AB746" s="2"/>
      <c r="AC746" s="2"/>
    </row>
    <row r="747" spans="1:29" ht="30" customHeight="1" x14ac:dyDescent="0.25">
      <c r="A747" s="102" t="str">
        <f>VLOOKUP(N747,'Linien - BU'!A:B,2,FALSE)</f>
        <v>BU1</v>
      </c>
      <c r="B747" s="114">
        <f t="shared" si="77"/>
        <v>54</v>
      </c>
      <c r="C747" s="95">
        <f>Abfalldokumentation!$U747</f>
        <v>44467</v>
      </c>
      <c r="D747" s="90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103" t="str">
        <f>IFERROR(VLOOKUP(Abfalldokumentation!$O747,Artikel!A:C,3,FALSE),Abfalldokumentation!$O747)</f>
        <v>Diverse Rinde</v>
      </c>
      <c r="F747" s="103" t="str">
        <f>VLOOKUP(T747,'Liste Gründe'!A:D,2,FALSE)</f>
        <v>Rest</v>
      </c>
      <c r="G747" s="103" t="str">
        <f>IF(ISBLANK(V747),VLOOKUP(Abfalldokumentation!$P747,'Liste Gründe'!A:D,3,FALSE),V747)</f>
        <v>geschälte Rinde</v>
      </c>
      <c r="H747" s="103" t="str">
        <f>IF(ISBLANK(Abfalldokumentation!$W747),"-",Abfalldokumentation!$W747)</f>
        <v>keine Verwendung möglich</v>
      </c>
      <c r="I747" s="114">
        <f t="shared" si="78"/>
        <v>39</v>
      </c>
      <c r="J747" s="103" t="str">
        <f t="shared" si="79"/>
        <v>Produkte</v>
      </c>
      <c r="K747" s="103" t="str">
        <f t="shared" si="80"/>
        <v>BUs</v>
      </c>
      <c r="L747" s="103" t="str">
        <f t="shared" si="81"/>
        <v>Symptome</v>
      </c>
      <c r="M747" s="114" t="str">
        <f>IFERROR(VLOOKUP(Abfalldokumentation!$O747,Kennzahlen!S:U,3,FALSE)*Abfalldokumentation!$B747,"0")</f>
        <v>0</v>
      </c>
      <c r="N747" s="103" t="str">
        <f>IF(ISBLANK(Q747),VLOOKUP(Abfalldokumentation!$O747,'Linien - BU'!R:S,2,FALSE),Q747)</f>
        <v>RWV</v>
      </c>
      <c r="O747" s="67" t="str">
        <f t="shared" si="82"/>
        <v>Diverse Rinde</v>
      </c>
      <c r="P747" s="67">
        <f t="shared" si="83"/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AA747" s="2"/>
      <c r="AB747" s="2"/>
      <c r="AC747" s="2"/>
    </row>
    <row r="748" spans="1:29" ht="30" customHeight="1" x14ac:dyDescent="0.25">
      <c r="A748" s="104" t="str">
        <f>VLOOKUP(N748,'Linien - BU'!A:B,2,FALSE)</f>
        <v>BU4</v>
      </c>
      <c r="B748" s="115">
        <f t="shared" si="77"/>
        <v>19</v>
      </c>
      <c r="C748" s="96">
        <f>Abfalldokumentation!$U748</f>
        <v>44467</v>
      </c>
      <c r="D748" s="90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105" t="str">
        <f>IFERROR(VLOOKUP(Abfalldokumentation!$O748,Artikel!A:C,3,FALSE),Abfalldokumentation!$O748)</f>
        <v>Diverses</v>
      </c>
      <c r="F748" s="105" t="str">
        <f>VLOOKUP(T748,'Liste Gründe'!A:D,2,FALSE)</f>
        <v>Linienbezogen</v>
      </c>
      <c r="G748" s="105" t="str">
        <f>IF(ISBLANK(V748),VLOOKUP(Abfalldokumentation!$P748,'Liste Gründe'!A:D,3,FALSE),V748)</f>
        <v>Maschinenabfall</v>
      </c>
      <c r="H748" s="105" t="str">
        <f>IF(ISBLANK(Abfalldokumentation!$W748),"-",Abfalldokumentation!$W748)</f>
        <v>-</v>
      </c>
      <c r="I748" s="115">
        <f t="shared" si="78"/>
        <v>39</v>
      </c>
      <c r="J748" s="105" t="str">
        <f t="shared" si="79"/>
        <v>Produkte</v>
      </c>
      <c r="K748" s="105" t="str">
        <f t="shared" si="80"/>
        <v>BUs</v>
      </c>
      <c r="L748" s="105" t="str">
        <f t="shared" si="81"/>
        <v>Symptome</v>
      </c>
      <c r="M748" s="115" t="str">
        <f>IFERROR(VLOOKUP(Abfalldokumentation!$O748,Kennzahlen!S:U,3,FALSE)*Abfalldokumentation!$B748,"0")</f>
        <v>0</v>
      </c>
      <c r="N748" s="105" t="str">
        <f>IF(ISBLANK(Q748),VLOOKUP(Abfalldokumentation!$O748,'Linien - BU'!R:S,2,FALSE),Q748)</f>
        <v>BU4</v>
      </c>
      <c r="O748" s="67" t="str">
        <f t="shared" si="82"/>
        <v>Diverses</v>
      </c>
      <c r="P748" s="67">
        <f t="shared" si="83"/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AA748" s="2"/>
      <c r="AB748" s="2"/>
      <c r="AC748" s="2"/>
    </row>
    <row r="749" spans="1:29" ht="30" customHeight="1" x14ac:dyDescent="0.25">
      <c r="A749" s="102" t="str">
        <f>VLOOKUP(N749,'Linien - BU'!A:B,2,FALSE)</f>
        <v>BU3</v>
      </c>
      <c r="B749" s="114">
        <f t="shared" si="77"/>
        <v>20</v>
      </c>
      <c r="C749" s="95">
        <f>Abfalldokumentation!$U749</f>
        <v>44467</v>
      </c>
      <c r="D749" s="90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103" t="str">
        <f>IFERROR(VLOOKUP(Abfalldokumentation!$O749,Artikel!A:C,3,FALSE),Abfalldokumentation!$O749)</f>
        <v>Diverses</v>
      </c>
      <c r="F749" s="103" t="str">
        <f>VLOOKUP(T749,'Liste Gründe'!A:D,2,FALSE)</f>
        <v>Linienbezogen</v>
      </c>
      <c r="G749" s="103" t="str">
        <f>IF(ISBLANK(V749),VLOOKUP(Abfalldokumentation!$P749,'Liste Gründe'!A:D,3,FALSE),V749)</f>
        <v>Maschinenabfall</v>
      </c>
      <c r="H749" s="103" t="str">
        <f>IF(ISBLANK(Abfalldokumentation!$W749),"-",Abfalldokumentation!$W749)</f>
        <v>-</v>
      </c>
      <c r="I749" s="114">
        <f t="shared" si="78"/>
        <v>39</v>
      </c>
      <c r="J749" s="103" t="str">
        <f t="shared" si="79"/>
        <v>Produkte</v>
      </c>
      <c r="K749" s="103" t="str">
        <f t="shared" si="80"/>
        <v>BUs</v>
      </c>
      <c r="L749" s="103" t="str">
        <f t="shared" si="81"/>
        <v>Symptome</v>
      </c>
      <c r="M749" s="114" t="str">
        <f>IFERROR(VLOOKUP(Abfalldokumentation!$O749,Kennzahlen!S:U,3,FALSE)*Abfalldokumentation!$B749,"0")</f>
        <v>0</v>
      </c>
      <c r="N749" s="103" t="str">
        <f>IF(ISBLANK(Q749),VLOOKUP(Abfalldokumentation!$O749,'Linien - BU'!R:S,2,FALSE),Q749)</f>
        <v>Bu3</v>
      </c>
      <c r="O749" s="67" t="str">
        <f t="shared" si="82"/>
        <v>Diverses</v>
      </c>
      <c r="P749" s="67">
        <f t="shared" si="83"/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AA749" s="2"/>
      <c r="AB749" s="2"/>
      <c r="AC749" s="2"/>
    </row>
    <row r="750" spans="1:29" ht="30" customHeight="1" x14ac:dyDescent="0.25">
      <c r="A750" s="104" t="str">
        <f>VLOOKUP(N750,'Linien - BU'!A:B,2,FALSE)</f>
        <v>BU3</v>
      </c>
      <c r="B750" s="115">
        <f t="shared" si="77"/>
        <v>13</v>
      </c>
      <c r="C750" s="96">
        <f>Abfalldokumentation!$U750</f>
        <v>44467</v>
      </c>
      <c r="D750" s="90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105" t="str">
        <f>IFERROR(VLOOKUP(Abfalldokumentation!$O750,Artikel!A:C,3,FALSE),Abfalldokumentation!$O750)</f>
        <v>Diverses</v>
      </c>
      <c r="F750" s="105" t="str">
        <f>VLOOKUP(T750,'Liste Gründe'!A:D,2,FALSE)</f>
        <v>Linienbezogen</v>
      </c>
      <c r="G750" s="105" t="str">
        <f>IF(ISBLANK(V750),VLOOKUP(Abfalldokumentation!$P750,'Liste Gründe'!A:D,3,FALSE),V750)</f>
        <v>Maschinenabfall</v>
      </c>
      <c r="H750" s="105" t="str">
        <f>IF(ISBLANK(Abfalldokumentation!$W750),"-",Abfalldokumentation!$W750)</f>
        <v>-</v>
      </c>
      <c r="I750" s="115">
        <f t="shared" si="78"/>
        <v>39</v>
      </c>
      <c r="J750" s="105" t="str">
        <f t="shared" si="79"/>
        <v>Produkte</v>
      </c>
      <c r="K750" s="105" t="str">
        <f t="shared" si="80"/>
        <v>BUs</v>
      </c>
      <c r="L750" s="105" t="str">
        <f t="shared" si="81"/>
        <v>Symptome</v>
      </c>
      <c r="M750" s="115" t="str">
        <f>IFERROR(VLOOKUP(Abfalldokumentation!$O750,Kennzahlen!S:U,3,FALSE)*Abfalldokumentation!$B750,"0")</f>
        <v>0</v>
      </c>
      <c r="N750" s="105" t="str">
        <f>IF(ISBLANK(Q750),VLOOKUP(Abfalldokumentation!$O750,'Linien - BU'!R:S,2,FALSE),Q750)</f>
        <v>L33</v>
      </c>
      <c r="O750" s="67" t="str">
        <f t="shared" si="82"/>
        <v>Diverses</v>
      </c>
      <c r="P750" s="67">
        <f t="shared" si="83"/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AA750" s="2"/>
      <c r="AB750" s="2"/>
      <c r="AC750" s="2"/>
    </row>
    <row r="751" spans="1:29" ht="30" customHeight="1" x14ac:dyDescent="0.25">
      <c r="A751" s="102" t="str">
        <f>VLOOKUP(N751,'Linien - BU'!A:B,2,FALSE)</f>
        <v>BU2</v>
      </c>
      <c r="B751" s="114">
        <f t="shared" si="77"/>
        <v>69</v>
      </c>
      <c r="C751" s="95">
        <f>Abfalldokumentation!$U751</f>
        <v>44467</v>
      </c>
      <c r="D751" s="90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103" t="str">
        <f>IFERROR(VLOOKUP(Abfalldokumentation!$O751,Artikel!A:C,3,FALSE),Abfalldokumentation!$O751)</f>
        <v>Diverses</v>
      </c>
      <c r="F751" s="103" t="str">
        <f>VLOOKUP(T751,'Liste Gründe'!A:D,2,FALSE)</f>
        <v>Linienbezogen</v>
      </c>
      <c r="G751" s="103" t="str">
        <f>IF(ISBLANK(V751),VLOOKUP(Abfalldokumentation!$P751,'Liste Gründe'!A:D,3,FALSE),V751)</f>
        <v>Maschinenabfall</v>
      </c>
      <c r="H751" s="103" t="str">
        <f>IF(ISBLANK(Abfalldokumentation!$W751),"-",Abfalldokumentation!$W751)</f>
        <v>-</v>
      </c>
      <c r="I751" s="114">
        <f t="shared" si="78"/>
        <v>39</v>
      </c>
      <c r="J751" s="103" t="str">
        <f t="shared" si="79"/>
        <v>Produkte</v>
      </c>
      <c r="K751" s="103" t="str">
        <f t="shared" si="80"/>
        <v>BUs</v>
      </c>
      <c r="L751" s="103" t="str">
        <f t="shared" si="81"/>
        <v>Symptome</v>
      </c>
      <c r="M751" s="114" t="str">
        <f>IFERROR(VLOOKUP(Abfalldokumentation!$O751,Kennzahlen!S:U,3,FALSE)*Abfalldokumentation!$B751,"0")</f>
        <v>0</v>
      </c>
      <c r="N751" s="103" t="str">
        <f>IF(ISBLANK(Q751),VLOOKUP(Abfalldokumentation!$O751,'Linien - BU'!R:S,2,FALSE),Q751)</f>
        <v>BU2</v>
      </c>
      <c r="O751" s="67" t="str">
        <f t="shared" si="82"/>
        <v>Diverses</v>
      </c>
      <c r="P751" s="67">
        <f t="shared" si="83"/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AA751" s="2"/>
      <c r="AB751" s="2"/>
      <c r="AC751" s="2"/>
    </row>
    <row r="752" spans="1:29" ht="30" customHeight="1" x14ac:dyDescent="0.25">
      <c r="A752" s="104" t="str">
        <f>VLOOKUP(N752,'Linien - BU'!A:B,2,FALSE)</f>
        <v>BU2</v>
      </c>
      <c r="B752" s="115">
        <f t="shared" si="77"/>
        <v>85.5</v>
      </c>
      <c r="C752" s="96">
        <f>Abfalldokumentation!$U752</f>
        <v>44467</v>
      </c>
      <c r="D752" s="90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105" t="str">
        <f>IFERROR(VLOOKUP(Abfalldokumentation!$O752,Artikel!A:C,3,FALSE),Abfalldokumentation!$O752)</f>
        <v>Diverses</v>
      </c>
      <c r="F752" s="105" t="str">
        <f>VLOOKUP(T752,'Liste Gründe'!A:D,2,FALSE)</f>
        <v>Linienbezogen</v>
      </c>
      <c r="G752" s="105" t="str">
        <f>IF(ISBLANK(V752),VLOOKUP(Abfalldokumentation!$P752,'Liste Gründe'!A:D,3,FALSE),V752)</f>
        <v>Maschinenabfall</v>
      </c>
      <c r="H752" s="105" t="str">
        <f>IF(ISBLANK(Abfalldokumentation!$W752),"-",Abfalldokumentation!$W752)</f>
        <v>-</v>
      </c>
      <c r="I752" s="115">
        <f t="shared" si="78"/>
        <v>39</v>
      </c>
      <c r="J752" s="105" t="str">
        <f t="shared" si="79"/>
        <v>Produkte</v>
      </c>
      <c r="K752" s="105" t="str">
        <f t="shared" si="80"/>
        <v>BUs</v>
      </c>
      <c r="L752" s="105" t="str">
        <f t="shared" si="81"/>
        <v>Symptome</v>
      </c>
      <c r="M752" s="115" t="str">
        <f>IFERROR(VLOOKUP(Abfalldokumentation!$O752,Kennzahlen!S:U,3,FALSE)*Abfalldokumentation!$B752,"0")</f>
        <v>0</v>
      </c>
      <c r="N752" s="105" t="str">
        <f>IF(ISBLANK(Q752),VLOOKUP(Abfalldokumentation!$O752,'Linien - BU'!R:S,2,FALSE),Q752)</f>
        <v>BU2</v>
      </c>
      <c r="O752" s="67" t="str">
        <f t="shared" si="82"/>
        <v>Diverses</v>
      </c>
      <c r="P752" s="67">
        <f t="shared" si="83"/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AA752" s="2"/>
      <c r="AB752" s="2"/>
      <c r="AC752" s="2"/>
    </row>
    <row r="753" spans="1:29" ht="30" customHeight="1" x14ac:dyDescent="0.25">
      <c r="A753" s="102" t="str">
        <f>VLOOKUP(N753,'Linien - BU'!A:B,2,FALSE)</f>
        <v>BU1</v>
      </c>
      <c r="B753" s="114">
        <f t="shared" si="77"/>
        <v>141.19999999999999</v>
      </c>
      <c r="C753" s="95">
        <f>Abfalldokumentation!$U753</f>
        <v>44467</v>
      </c>
      <c r="D753" s="90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103" t="str">
        <f>IFERROR(VLOOKUP(Abfalldokumentation!$O753,Artikel!A:C,3,FALSE),Abfalldokumentation!$O753)</f>
        <v>Diverses aus Abfüllung</v>
      </c>
      <c r="F753" s="103" t="str">
        <f>VLOOKUP(T753,'Liste Gründe'!A:D,2,FALSE)</f>
        <v>Linienbezogen</v>
      </c>
      <c r="G753" s="103" t="str">
        <f>IF(ISBLANK(V753),VLOOKUP(Abfalldokumentation!$P753,'Liste Gründe'!A:D,3,FALSE),V753)</f>
        <v>Maschinenabfall</v>
      </c>
      <c r="H753" s="103" t="str">
        <f>IF(ISBLANK(Abfalldokumentation!$W753),"-",Abfalldokumentation!$W753)</f>
        <v>-</v>
      </c>
      <c r="I753" s="114">
        <f t="shared" si="78"/>
        <v>39</v>
      </c>
      <c r="J753" s="103" t="str">
        <f t="shared" si="79"/>
        <v>Produkte</v>
      </c>
      <c r="K753" s="103" t="str">
        <f t="shared" si="80"/>
        <v>BUs</v>
      </c>
      <c r="L753" s="103" t="str">
        <f t="shared" si="81"/>
        <v>Symptome</v>
      </c>
      <c r="M753" s="114" t="str">
        <f>IFERROR(VLOOKUP(Abfalldokumentation!$O753,Kennzahlen!S:U,3,FALSE)*Abfalldokumentation!$B753,"0")</f>
        <v>0</v>
      </c>
      <c r="N753" s="103" t="str">
        <f>IF(ISBLANK(Q753),VLOOKUP(Abfalldokumentation!$O753,'Linien - BU'!R:S,2,FALSE),Q753)</f>
        <v>Abfüllung</v>
      </c>
      <c r="O753" s="67" t="str">
        <f t="shared" si="82"/>
        <v>Diverses aus Abfüllung</v>
      </c>
      <c r="P753" s="67">
        <f t="shared" si="83"/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AA753" s="2"/>
      <c r="AB753" s="2"/>
      <c r="AC753" s="2"/>
    </row>
    <row r="754" spans="1:29" ht="30" customHeight="1" x14ac:dyDescent="0.25">
      <c r="A754" s="104" t="str">
        <f>VLOOKUP(N754,'Linien - BU'!A:B,2,FALSE)</f>
        <v>Rest</v>
      </c>
      <c r="B754" s="115">
        <f t="shared" si="77"/>
        <v>9</v>
      </c>
      <c r="C754" s="96">
        <f>Abfalldokumentation!$U754</f>
        <v>44467</v>
      </c>
      <c r="D754" s="90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105" t="str">
        <f>IFERROR(VLOOKUP(Abfalldokumentation!$O754,Artikel!A:C,3,FALSE),Abfalldokumentation!$O754)</f>
        <v>Diverses QM</v>
      </c>
      <c r="F754" s="105" t="str">
        <f>VLOOKUP(T754,'Liste Gründe'!A:D,2,FALSE)</f>
        <v>Qualitätssicherung</v>
      </c>
      <c r="G754" s="105" t="str">
        <f>IF(ISBLANK(V754),VLOOKUP(Abfalldokumentation!$P754,'Liste Gründe'!A:D,3,FALSE),V754)</f>
        <v>Sensorik</v>
      </c>
      <c r="H754" s="105" t="str">
        <f>IF(ISBLANK(Abfalldokumentation!$W754),"-",Abfalldokumentation!$W754)</f>
        <v>Sensorik</v>
      </c>
      <c r="I754" s="115">
        <f t="shared" si="78"/>
        <v>39</v>
      </c>
      <c r="J754" s="105" t="str">
        <f t="shared" si="79"/>
        <v>Produkte</v>
      </c>
      <c r="K754" s="105" t="str">
        <f t="shared" si="80"/>
        <v>BUs</v>
      </c>
      <c r="L754" s="105" t="str">
        <f t="shared" si="81"/>
        <v>Symptome</v>
      </c>
      <c r="M754" s="115" t="str">
        <f>IFERROR(VLOOKUP(Abfalldokumentation!$O754,Kennzahlen!S:U,3,FALSE)*Abfalldokumentation!$B754,"0")</f>
        <v>0</v>
      </c>
      <c r="N754" s="105" t="str">
        <f>IF(ISBLANK(Q754),VLOOKUP(Abfalldokumentation!$O754,'Linien - BU'!R:S,2,FALSE),Q754)</f>
        <v>QM</v>
      </c>
      <c r="O754" s="67" t="str">
        <f t="shared" si="82"/>
        <v>Diverses QM</v>
      </c>
      <c r="P754" s="67">
        <f t="shared" si="83"/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AA754" s="2"/>
      <c r="AB754" s="2"/>
      <c r="AC754" s="2"/>
    </row>
    <row r="755" spans="1:29" ht="30" customHeight="1" x14ac:dyDescent="0.25">
      <c r="A755" s="102" t="str">
        <f>VLOOKUP(N755,'Linien - BU'!A:B,2,FALSE)</f>
        <v>Rest</v>
      </c>
      <c r="B755" s="114">
        <f t="shared" si="77"/>
        <v>9.4</v>
      </c>
      <c r="C755" s="95">
        <f>Abfalldokumentation!$U755</f>
        <v>44467</v>
      </c>
      <c r="D755" s="90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103" t="str">
        <f>IFERROR(VLOOKUP(Abfalldokumentation!$O755,Artikel!A:C,3,FALSE),Abfalldokumentation!$O755)</f>
        <v>Diverses QM</v>
      </c>
      <c r="F755" s="103" t="str">
        <f>VLOOKUP(T755,'Liste Gründe'!A:D,2,FALSE)</f>
        <v>Qualitätssicherung</v>
      </c>
      <c r="G755" s="103" t="str">
        <f>IF(ISBLANK(V755),VLOOKUP(Abfalldokumentation!$P755,'Liste Gründe'!A:D,3,FALSE),V755)</f>
        <v>Sensorik</v>
      </c>
      <c r="H755" s="103" t="str">
        <f>IF(ISBLANK(Abfalldokumentation!$W755),"-",Abfalldokumentation!$W755)</f>
        <v>Sensorik</v>
      </c>
      <c r="I755" s="114">
        <f t="shared" si="78"/>
        <v>39</v>
      </c>
      <c r="J755" s="103" t="str">
        <f t="shared" si="79"/>
        <v>Produkte</v>
      </c>
      <c r="K755" s="103" t="str">
        <f t="shared" si="80"/>
        <v>BUs</v>
      </c>
      <c r="L755" s="103" t="str">
        <f t="shared" si="81"/>
        <v>Symptome</v>
      </c>
      <c r="M755" s="114" t="str">
        <f>IFERROR(VLOOKUP(Abfalldokumentation!$O755,Kennzahlen!S:U,3,FALSE)*Abfalldokumentation!$B755,"0")</f>
        <v>0</v>
      </c>
      <c r="N755" s="103" t="str">
        <f>IF(ISBLANK(Q755),VLOOKUP(Abfalldokumentation!$O755,'Linien - BU'!R:S,2,FALSE),Q755)</f>
        <v>QM</v>
      </c>
      <c r="O755" s="67" t="str">
        <f t="shared" si="82"/>
        <v>Diverses QM</v>
      </c>
      <c r="P755" s="67">
        <f t="shared" si="83"/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AA755" s="2"/>
      <c r="AB755" s="2"/>
      <c r="AC755" s="2"/>
    </row>
    <row r="756" spans="1:29" ht="30" customHeight="1" x14ac:dyDescent="0.25">
      <c r="A756" s="104" t="str">
        <f>VLOOKUP(N756,'Linien - BU'!A:B,2,FALSE)</f>
        <v>Rest</v>
      </c>
      <c r="B756" s="115">
        <f t="shared" si="77"/>
        <v>11</v>
      </c>
      <c r="C756" s="96">
        <f>Abfalldokumentation!$U756</f>
        <v>44467</v>
      </c>
      <c r="D756" s="90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105" t="str">
        <f>IFERROR(VLOOKUP(Abfalldokumentation!$O756,Artikel!A:C,3,FALSE),Abfalldokumentation!$O756)</f>
        <v>Diverses QM</v>
      </c>
      <c r="F756" s="105" t="str">
        <f>VLOOKUP(T756,'Liste Gründe'!A:D,2,FALSE)</f>
        <v>Qualitätssicherung</v>
      </c>
      <c r="G756" s="105" t="str">
        <f>IF(ISBLANK(V756),VLOOKUP(Abfalldokumentation!$P756,'Liste Gründe'!A:D,3,FALSE),V756)</f>
        <v>Sensorik</v>
      </c>
      <c r="H756" s="105" t="str">
        <f>IF(ISBLANK(Abfalldokumentation!$W756),"-",Abfalldokumentation!$W756)</f>
        <v>Sensorik</v>
      </c>
      <c r="I756" s="115">
        <f t="shared" si="78"/>
        <v>39</v>
      </c>
      <c r="J756" s="105" t="str">
        <f t="shared" si="79"/>
        <v>Produkte</v>
      </c>
      <c r="K756" s="105" t="str">
        <f t="shared" si="80"/>
        <v>BUs</v>
      </c>
      <c r="L756" s="105" t="str">
        <f t="shared" si="81"/>
        <v>Symptome</v>
      </c>
      <c r="M756" s="115" t="str">
        <f>IFERROR(VLOOKUP(Abfalldokumentation!$O756,Kennzahlen!S:U,3,FALSE)*Abfalldokumentation!$B756,"0")</f>
        <v>0</v>
      </c>
      <c r="N756" s="105" t="str">
        <f>IF(ISBLANK(Q756),VLOOKUP(Abfalldokumentation!$O756,'Linien - BU'!R:S,2,FALSE),Q756)</f>
        <v>QM</v>
      </c>
      <c r="O756" s="67" t="str">
        <f t="shared" si="82"/>
        <v>Diverses QM</v>
      </c>
      <c r="P756" s="67">
        <f t="shared" si="83"/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AA756" s="2"/>
      <c r="AB756" s="2"/>
      <c r="AC756" s="2"/>
    </row>
    <row r="757" spans="1:29" ht="30" customHeight="1" x14ac:dyDescent="0.25">
      <c r="A757" s="102" t="str">
        <f>VLOOKUP(N757,'Linien - BU'!A:B,2,FALSE)</f>
        <v>BU3</v>
      </c>
      <c r="B757" s="114">
        <f t="shared" si="77"/>
        <v>57</v>
      </c>
      <c r="C757" s="95">
        <f>Abfalldokumentation!$U757</f>
        <v>44467</v>
      </c>
      <c r="D757" s="90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103" t="str">
        <f>IFERROR(VLOOKUP(Abfalldokumentation!$O757,Artikel!A:C,3,FALSE),Abfalldokumentation!$O757)</f>
        <v>gemischte Räucherstücke</v>
      </c>
      <c r="F757" s="103" t="str">
        <f>VLOOKUP(T757,'Liste Gründe'!A:D,2,FALSE)</f>
        <v>Linienbezogen</v>
      </c>
      <c r="G757" s="103" t="str">
        <f>IF(ISBLANK(V757),VLOOKUP(Abfalldokumentation!$P757,'Liste Gründe'!A:D,3,FALSE),V757)</f>
        <v>gemischtes Produkt</v>
      </c>
      <c r="H757" s="103" t="str">
        <f>IF(ISBLANK(Abfalldokumentation!$W757),"-",Abfalldokumentation!$W757)</f>
        <v xml:space="preserve">gemischt, weil mehrere Produkte in einen Auftrag einfließen. VOS Trennung </v>
      </c>
      <c r="I757" s="114">
        <f t="shared" si="78"/>
        <v>39</v>
      </c>
      <c r="J757" s="103" t="str">
        <f t="shared" si="79"/>
        <v>Produkte</v>
      </c>
      <c r="K757" s="103" t="str">
        <f t="shared" si="80"/>
        <v>BUs</v>
      </c>
      <c r="L757" s="103" t="str">
        <f t="shared" si="81"/>
        <v>Symptome</v>
      </c>
      <c r="M757" s="114" t="str">
        <f>IFERROR(VLOOKUP(Abfalldokumentation!$O757,Kennzahlen!S:U,3,FALSE)*Abfalldokumentation!$B757,"0")</f>
        <v>0</v>
      </c>
      <c r="N757" s="103" t="str">
        <f>IF(ISBLANK(Q757),VLOOKUP(Abfalldokumentation!$O757,'Linien - BU'!R:S,2,FALSE),Q757)</f>
        <v>L9</v>
      </c>
      <c r="O757" s="67" t="str">
        <f t="shared" si="82"/>
        <v>gemischte Räucherstücke</v>
      </c>
      <c r="P757" s="67">
        <f t="shared" si="83"/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AA757" s="2"/>
      <c r="AB757" s="2"/>
      <c r="AC757" s="2"/>
    </row>
    <row r="758" spans="1:29" ht="30" customHeight="1" x14ac:dyDescent="0.25">
      <c r="A758" s="104" t="str">
        <f>VLOOKUP(N758,'Linien - BU'!A:B,2,FALSE)</f>
        <v>Rest</v>
      </c>
      <c r="B758" s="115">
        <f t="shared" si="77"/>
        <v>2.6</v>
      </c>
      <c r="C758" s="96">
        <f>Abfalldokumentation!$U758</f>
        <v>44467</v>
      </c>
      <c r="D758" s="90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105" t="str">
        <f>IFERROR(VLOOKUP(Abfalldokumentation!$O758,Artikel!A:C,3,FALSE),Abfalldokumentation!$O758)</f>
        <v>Laborproben</v>
      </c>
      <c r="F758" s="105" t="str">
        <f>VLOOKUP(T758,'Liste Gründe'!A:D,2,FALSE)</f>
        <v>Qualitätssicherung</v>
      </c>
      <c r="G758" s="105" t="str">
        <f>IF(ISBLANK(V758),VLOOKUP(Abfalldokumentation!$P758,'Liste Gründe'!A:D,3,FALSE),V758)</f>
        <v>Sensorik</v>
      </c>
      <c r="H758" s="105" t="str">
        <f>IF(ISBLANK(Abfalldokumentation!$W758),"-",Abfalldokumentation!$W758)</f>
        <v>Sensorik</v>
      </c>
      <c r="I758" s="115">
        <f t="shared" si="78"/>
        <v>39</v>
      </c>
      <c r="J758" s="105" t="str">
        <f t="shared" si="79"/>
        <v>Produkte</v>
      </c>
      <c r="K758" s="105" t="str">
        <f t="shared" si="80"/>
        <v>BUs</v>
      </c>
      <c r="L758" s="105" t="str">
        <f t="shared" si="81"/>
        <v>Symptome</v>
      </c>
      <c r="M758" s="115" t="str">
        <f>IFERROR(VLOOKUP(Abfalldokumentation!$O758,Kennzahlen!S:U,3,FALSE)*Abfalldokumentation!$B758,"0")</f>
        <v>0</v>
      </c>
      <c r="N758" s="105" t="str">
        <f>IF(ISBLANK(Q758),VLOOKUP(Abfalldokumentation!$O758,'Linien - BU'!R:S,2,FALSE),Q758)</f>
        <v>Labor</v>
      </c>
      <c r="O758" s="67" t="str">
        <f t="shared" si="82"/>
        <v>Laborproben</v>
      </c>
      <c r="P758" s="67">
        <f t="shared" si="83"/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AA758" s="2"/>
      <c r="AB758" s="2"/>
      <c r="AC758" s="2"/>
    </row>
    <row r="759" spans="1:29" ht="30" customHeight="1" x14ac:dyDescent="0.25">
      <c r="A759" s="102" t="str">
        <f>VLOOKUP(N759,'Linien - BU'!A:B,2,FALSE)</f>
        <v>Rest</v>
      </c>
      <c r="B759" s="114">
        <f t="shared" si="77"/>
        <v>28</v>
      </c>
      <c r="C759" s="95">
        <f>Abfalldokumentation!$U759</f>
        <v>44467</v>
      </c>
      <c r="D759" s="90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103" t="str">
        <f>IFERROR(VLOOKUP(Abfalldokumentation!$O759,Artikel!A:C,3,FALSE),Abfalldokumentation!$O759)</f>
        <v>Laborproben</v>
      </c>
      <c r="F759" s="103" t="str">
        <f>VLOOKUP(T759,'Liste Gründe'!A:D,2,FALSE)</f>
        <v>Qualitätssicherung</v>
      </c>
      <c r="G759" s="103" t="str">
        <f>IF(ISBLANK(V759),VLOOKUP(Abfalldokumentation!$P759,'Liste Gründe'!A:D,3,FALSE),V759)</f>
        <v>Laborprobe</v>
      </c>
      <c r="H759" s="103" t="str">
        <f>IF(ISBLANK(Abfalldokumentation!$W759),"-",Abfalldokumentation!$W759)</f>
        <v>Laborprobe</v>
      </c>
      <c r="I759" s="114">
        <f t="shared" si="78"/>
        <v>39</v>
      </c>
      <c r="J759" s="103" t="str">
        <f t="shared" si="79"/>
        <v>Produkte</v>
      </c>
      <c r="K759" s="103" t="str">
        <f t="shared" si="80"/>
        <v>BUs</v>
      </c>
      <c r="L759" s="103" t="str">
        <f t="shared" si="81"/>
        <v>Symptome</v>
      </c>
      <c r="M759" s="114" t="str">
        <f>IFERROR(VLOOKUP(Abfalldokumentation!$O759,Kennzahlen!S:U,3,FALSE)*Abfalldokumentation!$B759,"0")</f>
        <v>0</v>
      </c>
      <c r="N759" s="103" t="str">
        <f>IF(ISBLANK(Q759),VLOOKUP(Abfalldokumentation!$O759,'Linien - BU'!R:S,2,FALSE),Q759)</f>
        <v>Labor</v>
      </c>
      <c r="O759" s="67" t="str">
        <f t="shared" si="82"/>
        <v>Laborproben</v>
      </c>
      <c r="P759" s="67">
        <f t="shared" si="83"/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AA759" s="2"/>
      <c r="AB759" s="2"/>
      <c r="AC759" s="2"/>
    </row>
    <row r="760" spans="1:29" ht="30" customHeight="1" x14ac:dyDescent="0.25">
      <c r="A760" s="104" t="str">
        <f>VLOOKUP(N760,'Linien - BU'!A:B,2,FALSE)</f>
        <v>Rest</v>
      </c>
      <c r="B760" s="115">
        <f t="shared" si="77"/>
        <v>188.8</v>
      </c>
      <c r="C760" s="96">
        <f>Abfalldokumentation!$U760</f>
        <v>44467</v>
      </c>
      <c r="D760" s="90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105" t="str">
        <f>IFERROR(VLOOKUP(Abfalldokumentation!$O760,Artikel!A:C,3,FALSE),Abfalldokumentation!$O760)</f>
        <v>Laborproben</v>
      </c>
      <c r="F760" s="105" t="str">
        <f>VLOOKUP(T760,'Liste Gründe'!A:D,2,FALSE)</f>
        <v>Qualitätssicherung</v>
      </c>
      <c r="G760" s="105" t="str">
        <f>IF(ISBLANK(V760),VLOOKUP(Abfalldokumentation!$P760,'Liste Gründe'!A:D,3,FALSE),V760)</f>
        <v>Laborprobe</v>
      </c>
      <c r="H760" s="105" t="str">
        <f>IF(ISBLANK(Abfalldokumentation!$W760),"-",Abfalldokumentation!$W760)</f>
        <v>Laborprobe</v>
      </c>
      <c r="I760" s="115">
        <f t="shared" si="78"/>
        <v>39</v>
      </c>
      <c r="J760" s="105" t="str">
        <f t="shared" si="79"/>
        <v>Produkte</v>
      </c>
      <c r="K760" s="105" t="str">
        <f t="shared" si="80"/>
        <v>BUs</v>
      </c>
      <c r="L760" s="105" t="str">
        <f t="shared" si="81"/>
        <v>Symptome</v>
      </c>
      <c r="M760" s="115" t="str">
        <f>IFERROR(VLOOKUP(Abfalldokumentation!$O760,Kennzahlen!S:U,3,FALSE)*Abfalldokumentation!$B760,"0")</f>
        <v>0</v>
      </c>
      <c r="N760" s="105" t="str">
        <f>IF(ISBLANK(Q760),VLOOKUP(Abfalldokumentation!$O760,'Linien - BU'!R:S,2,FALSE),Q760)</f>
        <v>Labor</v>
      </c>
      <c r="O760" s="67" t="str">
        <f t="shared" si="82"/>
        <v>Laborproben</v>
      </c>
      <c r="P760" s="67">
        <f t="shared" si="83"/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AA760" s="2"/>
      <c r="AB760" s="2"/>
      <c r="AC760" s="2"/>
    </row>
    <row r="761" spans="1:29" ht="30" customHeight="1" x14ac:dyDescent="0.25">
      <c r="A761" s="102" t="str">
        <f>VLOOKUP(N761,'Linien - BU'!A:B,2,FALSE)</f>
        <v>BU3</v>
      </c>
      <c r="B761" s="114">
        <f t="shared" si="77"/>
        <v>283</v>
      </c>
      <c r="C761" s="95">
        <f>Abfalldokumentation!$U761</f>
        <v>44468</v>
      </c>
      <c r="D761" s="90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103" t="str">
        <f>IFERROR(VLOOKUP(Abfalldokumentation!$O761,Artikel!A:C,3,FALSE),Abfalldokumentation!$O761)</f>
        <v>VOS Adler Schinkenräuch</v>
      </c>
      <c r="F761" s="103" t="str">
        <f>VLOOKUP(T761,'Liste Gründe'!A:D,2,FALSE)</f>
        <v>Schimmel</v>
      </c>
      <c r="G761" s="103" t="str">
        <f>IF(ISBLANK(V761),VLOOKUP(Abfalldokumentation!$P761,'Liste Gründe'!A:D,3,FALSE),V761)</f>
        <v>spezifischer EInsatz</v>
      </c>
      <c r="H761" s="103" t="str">
        <f>IF(ISBLANK(Abfalldokumentation!$W761),"-",Abfalldokumentation!$W761)</f>
        <v>wenig Verwendung</v>
      </c>
      <c r="I761" s="114">
        <f t="shared" si="78"/>
        <v>39</v>
      </c>
      <c r="J761" s="103" t="str">
        <f t="shared" si="79"/>
        <v>Produkte</v>
      </c>
      <c r="K761" s="103" t="str">
        <f t="shared" si="80"/>
        <v>BUs</v>
      </c>
      <c r="L761" s="103" t="str">
        <f t="shared" si="81"/>
        <v>Symptome</v>
      </c>
      <c r="M761" s="114">
        <f>IFERROR(VLOOKUP(Abfalldokumentation!$O761,Kennzahlen!S:U,3,FALSE)*Abfalldokumentation!$B761,"0")</f>
        <v>141.5</v>
      </c>
      <c r="N761" s="103" t="str">
        <f>IF(ISBLANK(Q761),VLOOKUP(Abfalldokumentation!$O761,'Linien - BU'!R:S,2,FALSE),Q761)</f>
        <v>Bu3</v>
      </c>
      <c r="O761" s="67">
        <f t="shared" si="82"/>
        <v>29500529</v>
      </c>
      <c r="P761" s="67">
        <f t="shared" si="83"/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AA761" s="2"/>
      <c r="AB761" s="2"/>
      <c r="AC761" s="2"/>
    </row>
    <row r="762" spans="1:29" ht="30" customHeight="1" x14ac:dyDescent="0.25">
      <c r="A762" s="104" t="str">
        <f>VLOOKUP(N762,'Linien - BU'!A:B,2,FALSE)</f>
        <v>BU1</v>
      </c>
      <c r="B762" s="115">
        <f t="shared" si="77"/>
        <v>22</v>
      </c>
      <c r="C762" s="96">
        <f>Abfalldokumentation!$U762</f>
        <v>44468</v>
      </c>
      <c r="D762" s="90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105" t="str">
        <f>IFERROR(VLOOKUP(Abfalldokumentation!$O762,Artikel!A:C,3,FALSE),Abfalldokumentation!$O762)</f>
        <v>VOS SKZ Mozzarella 40%</v>
      </c>
      <c r="F762" s="105" t="str">
        <f>VLOOKUP(T762,'Liste Gründe'!A:D,2,FALSE)</f>
        <v>Schimmel</v>
      </c>
      <c r="G762" s="105" t="str">
        <f>IF(ISBLANK(V762),VLOOKUP(Abfalldokumentation!$P762,'Liste Gründe'!A:D,3,FALSE),V762)</f>
        <v>VOS &gt; Einsatz</v>
      </c>
      <c r="H762" s="105" t="str">
        <f>IF(ISBLANK(Abfalldokumentation!$W762),"-",Abfalldokumentation!$W762)</f>
        <v>-</v>
      </c>
      <c r="I762" s="115">
        <f t="shared" si="78"/>
        <v>39</v>
      </c>
      <c r="J762" s="105" t="str">
        <f t="shared" si="79"/>
        <v>Produkte</v>
      </c>
      <c r="K762" s="105" t="str">
        <f t="shared" si="80"/>
        <v>BUs</v>
      </c>
      <c r="L762" s="105" t="str">
        <f t="shared" si="81"/>
        <v>Symptome</v>
      </c>
      <c r="M762" s="115">
        <f>IFERROR(VLOOKUP(Abfalldokumentation!$O762,Kennzahlen!S:U,3,FALSE)*Abfalldokumentation!$B762,"0")</f>
        <v>11</v>
      </c>
      <c r="N762" s="105" t="str">
        <f>IF(ISBLANK(Q762),VLOOKUP(Abfalldokumentation!$O762,'Linien - BU'!R:S,2,FALSE),Q762)</f>
        <v>Schmelze</v>
      </c>
      <c r="O762" s="67">
        <f t="shared" si="82"/>
        <v>29500539</v>
      </c>
      <c r="P762" s="67">
        <f t="shared" si="83"/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AA762" s="2"/>
      <c r="AB762" s="2"/>
      <c r="AC762" s="2"/>
    </row>
    <row r="763" spans="1:29" ht="30" customHeight="1" x14ac:dyDescent="0.25">
      <c r="A763" s="102" t="str">
        <f>VLOOKUP(N763,'Linien - BU'!A:B,2,FALSE)</f>
        <v>BU3</v>
      </c>
      <c r="B763" s="114">
        <f t="shared" si="77"/>
        <v>72.400000000000006</v>
      </c>
      <c r="C763" s="95">
        <f>Abfalldokumentation!$U763</f>
        <v>44468</v>
      </c>
      <c r="D763" s="90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103" t="str">
        <f>IFERROR(VLOOKUP(Abfalldokumentation!$O763,Artikel!A:C,3,FALSE),Abfalldokumentation!$O763)</f>
        <v>VOS Früchte Blöcke</v>
      </c>
      <c r="F763" s="103" t="str">
        <f>VLOOKUP(T763,'Liste Gründe'!A:D,2,FALSE)</f>
        <v>keinen Verwendungszweck</v>
      </c>
      <c r="G763" s="103" t="str">
        <f>IF(ISBLANK(V763),VLOOKUP(Abfalldokumentation!$P763,'Liste Gründe'!A:D,3,FALSE),V763)</f>
        <v>keinen Verkauf, keinen Einsatz möglich</v>
      </c>
      <c r="H763" s="103" t="str">
        <f>IF(ISBLANK(Abfalldokumentation!$W763),"-",Abfalldokumentation!$W763)</f>
        <v>kein Verkauf, kein Einsatz möglich</v>
      </c>
      <c r="I763" s="114">
        <f t="shared" si="78"/>
        <v>39</v>
      </c>
      <c r="J763" s="103" t="str">
        <f t="shared" si="79"/>
        <v>Produkte</v>
      </c>
      <c r="K763" s="103" t="str">
        <f t="shared" si="80"/>
        <v>BUs</v>
      </c>
      <c r="L763" s="103" t="str">
        <f t="shared" si="81"/>
        <v>Symptome</v>
      </c>
      <c r="M763" s="114">
        <f>IFERROR(VLOOKUP(Abfalldokumentation!$O763,Kennzahlen!S:U,3,FALSE)*Abfalldokumentation!$B763,"0")</f>
        <v>36.200000000000003</v>
      </c>
      <c r="N763" s="103" t="str">
        <f>IF(ISBLANK(Q763),VLOOKUP(Abfalldokumentation!$O763,'Linien - BU'!R:S,2,FALSE),Q763)</f>
        <v>L18</v>
      </c>
      <c r="O763" s="67">
        <f t="shared" si="82"/>
        <v>29500594</v>
      </c>
      <c r="P763" s="67">
        <f t="shared" si="83"/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AA763" s="2"/>
      <c r="AB763" s="2"/>
      <c r="AC763" s="2"/>
    </row>
    <row r="764" spans="1:29" ht="30" customHeight="1" x14ac:dyDescent="0.25">
      <c r="A764" s="104" t="str">
        <f>VLOOKUP(N764,'Linien - BU'!A:B,2,FALSE)</f>
        <v>BU3</v>
      </c>
      <c r="B764" s="115">
        <f t="shared" si="77"/>
        <v>242</v>
      </c>
      <c r="C764" s="96">
        <f>Abfalldokumentation!$U764</f>
        <v>44468</v>
      </c>
      <c r="D764" s="90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105" t="str">
        <f>IFERROR(VLOOKUP(Abfalldokumentation!$O764,Artikel!A:C,3,FALSE),Abfalldokumentation!$O764)</f>
        <v>VOS GRW Gartenkräuter 4</v>
      </c>
      <c r="F764" s="105" t="str">
        <f>VLOOKUP(T764,'Liste Gründe'!A:D,2,FALSE)</f>
        <v>Schimmel</v>
      </c>
      <c r="G764" s="105" t="str">
        <f>IF(ISBLANK(V764),VLOOKUP(Abfalldokumentation!$P764,'Liste Gründe'!A:D,3,FALSE),V764)</f>
        <v>spezifischer EInsatz</v>
      </c>
      <c r="H764" s="105" t="str">
        <f>IF(ISBLANK(Abfalldokumentation!$W764),"-",Abfalldokumentation!$W764)</f>
        <v>wenig Verwendung</v>
      </c>
      <c r="I764" s="115">
        <f t="shared" si="78"/>
        <v>39</v>
      </c>
      <c r="J764" s="105" t="str">
        <f t="shared" si="79"/>
        <v>Produkte</v>
      </c>
      <c r="K764" s="105" t="str">
        <f t="shared" si="80"/>
        <v>BUs</v>
      </c>
      <c r="L764" s="105" t="str">
        <f t="shared" si="81"/>
        <v>Symptome</v>
      </c>
      <c r="M764" s="115">
        <f>IFERROR(VLOOKUP(Abfalldokumentation!$O764,Kennzahlen!S:U,3,FALSE)*Abfalldokumentation!$B764,"0")</f>
        <v>121</v>
      </c>
      <c r="N764" s="105" t="str">
        <f>IF(ISBLANK(Q764),VLOOKUP(Abfalldokumentation!$O764,'Linien - BU'!R:S,2,FALSE),Q764)</f>
        <v>Bu3</v>
      </c>
      <c r="O764" s="67">
        <f t="shared" si="82"/>
        <v>29500620</v>
      </c>
      <c r="P764" s="67">
        <f t="shared" si="83"/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AA764" s="2"/>
      <c r="AB764" s="2"/>
      <c r="AC764" s="2"/>
    </row>
    <row r="765" spans="1:29" ht="30" customHeight="1" x14ac:dyDescent="0.25">
      <c r="A765" s="102" t="str">
        <f>VLOOKUP(N765,'Linien - BU'!A:B,2,FALSE)</f>
        <v>BU1</v>
      </c>
      <c r="B765" s="114">
        <f t="shared" si="77"/>
        <v>89</v>
      </c>
      <c r="C765" s="95">
        <f>Abfalldokumentation!$U765</f>
        <v>44468</v>
      </c>
      <c r="D765" s="90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103" t="str">
        <f>IFERROR(VLOOKUP(Abfalldokumentation!$O765,Artikel!A:C,3,FALSE),Abfalldokumentation!$O765)</f>
        <v>ABS Butterkäse 45% OGT</v>
      </c>
      <c r="F765" s="103" t="str">
        <f>VLOOKUP(T765,'Liste Gründe'!A:D,2,FALSE)</f>
        <v>Schimmel</v>
      </c>
      <c r="G765" s="103" t="str">
        <f>IF(ISBLANK(V765),VLOOKUP(Abfalldokumentation!$P765,'Liste Gründe'!A:D,3,FALSE),V765)</f>
        <v>keine Verarbeitung</v>
      </c>
      <c r="H765" s="103" t="str">
        <f>IF(ISBLANK(Abfalldokumentation!$W765),"-",Abfalldokumentation!$W765)</f>
        <v>Aufgrund Konsistenz nicht genommen. Zu wenig VOS verarbeitet. Vom Warmen ins Kalte -&gt; Schimmel</v>
      </c>
      <c r="I765" s="114">
        <f t="shared" si="78"/>
        <v>39</v>
      </c>
      <c r="J765" s="103" t="str">
        <f t="shared" si="79"/>
        <v>Produkte</v>
      </c>
      <c r="K765" s="103" t="str">
        <f t="shared" si="80"/>
        <v>BUs</v>
      </c>
      <c r="L765" s="103" t="str">
        <f t="shared" si="81"/>
        <v>Symptome</v>
      </c>
      <c r="M765" s="114">
        <f>IFERROR(VLOOKUP(Abfalldokumentation!$O765,Kennzahlen!S:U,3,FALSE)*Abfalldokumentation!$B765,"0")</f>
        <v>178</v>
      </c>
      <c r="N765" s="103" t="str">
        <f>IF(ISBLANK(Q765),VLOOKUP(Abfalldokumentation!$O765,'Linien - BU'!R:S,2,FALSE),Q765)</f>
        <v>Schmelze</v>
      </c>
      <c r="O765" s="67">
        <f t="shared" si="82"/>
        <v>29500823</v>
      </c>
      <c r="P765" s="67">
        <f t="shared" si="83"/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AA765" s="2"/>
      <c r="AB765" s="2"/>
      <c r="AC765" s="2"/>
    </row>
    <row r="766" spans="1:29" ht="30" customHeight="1" x14ac:dyDescent="0.25">
      <c r="A766" s="104" t="str">
        <f>VLOOKUP(N766,'Linien - BU'!A:B,2,FALSE)</f>
        <v>BU1</v>
      </c>
      <c r="B766" s="115">
        <f t="shared" si="77"/>
        <v>96</v>
      </c>
      <c r="C766" s="96">
        <f>Abfalldokumentation!$U766</f>
        <v>44468</v>
      </c>
      <c r="D766" s="90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105" t="str">
        <f>IFERROR(VLOOKUP(Abfalldokumentation!$O766,Artikel!A:C,3,FALSE),Abfalldokumentation!$O766)</f>
        <v>ABS Butterkäse 45% OGT</v>
      </c>
      <c r="F766" s="105" t="str">
        <f>VLOOKUP(T766,'Liste Gründe'!A:D,2,FALSE)</f>
        <v>Schimmel</v>
      </c>
      <c r="G766" s="105" t="str">
        <f>IF(ISBLANK(V766),VLOOKUP(Abfalldokumentation!$P766,'Liste Gründe'!A:D,3,FALSE),V766)</f>
        <v>keine Verarbeitung</v>
      </c>
      <c r="H766" s="105" t="str">
        <f>IF(ISBLANK(Abfalldokumentation!$W766),"-",Abfalldokumentation!$W766)</f>
        <v>Aufgrund Konsistenz nicht genommen. Zu wenig VOS verarbeitet. Vom Warmen ins Kalte -&gt; Schimmel</v>
      </c>
      <c r="I766" s="115">
        <f t="shared" si="78"/>
        <v>39</v>
      </c>
      <c r="J766" s="105" t="str">
        <f t="shared" si="79"/>
        <v>Produkte</v>
      </c>
      <c r="K766" s="105" t="str">
        <f t="shared" si="80"/>
        <v>BUs</v>
      </c>
      <c r="L766" s="105" t="str">
        <f t="shared" si="81"/>
        <v>Symptome</v>
      </c>
      <c r="M766" s="115">
        <f>IFERROR(VLOOKUP(Abfalldokumentation!$O766,Kennzahlen!S:U,3,FALSE)*Abfalldokumentation!$B766,"0")</f>
        <v>192</v>
      </c>
      <c r="N766" s="105" t="str">
        <f>IF(ISBLANK(Q766),VLOOKUP(Abfalldokumentation!$O766,'Linien - BU'!R:S,2,FALSE),Q766)</f>
        <v>Schmelze</v>
      </c>
      <c r="O766" s="67">
        <f t="shared" si="82"/>
        <v>29500823</v>
      </c>
      <c r="P766" s="67">
        <f t="shared" si="83"/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AA766" s="2"/>
      <c r="AB766" s="2"/>
      <c r="AC766" s="2"/>
    </row>
    <row r="767" spans="1:29" ht="30" customHeight="1" x14ac:dyDescent="0.25">
      <c r="A767" s="102" t="str">
        <f>VLOOKUP(N767,'Linien - BU'!A:B,2,FALSE)</f>
        <v>BU2</v>
      </c>
      <c r="B767" s="114">
        <f t="shared" si="77"/>
        <v>41.4</v>
      </c>
      <c r="C767" s="95">
        <f>Abfalldokumentation!$U767</f>
        <v>44468</v>
      </c>
      <c r="D767" s="90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103" t="str">
        <f>IFERROR(VLOOKUP(Abfalldokumentation!$O767,Artikel!A:C,3,FALSE),Abfalldokumentation!$O767)</f>
        <v>ABS Butterkäse 45% OGT</v>
      </c>
      <c r="F767" s="103" t="str">
        <f>VLOOKUP(T767,'Liste Gründe'!A:D,2,FALSE)</f>
        <v>Rest</v>
      </c>
      <c r="G767" s="103" t="str">
        <f>IF(ISBLANK(V767),VLOOKUP(Abfalldokumentation!$P767,'Liste Gründe'!A:D,3,FALSE),V767)</f>
        <v>Fremdkörper</v>
      </c>
      <c r="H767" s="103" t="str">
        <f>IF(ISBLANK(Abfalldokumentation!$W767),"-",Abfalldokumentation!$W767)</f>
        <v>Schmutz</v>
      </c>
      <c r="I767" s="114">
        <f t="shared" si="78"/>
        <v>39</v>
      </c>
      <c r="J767" s="103" t="str">
        <f t="shared" si="79"/>
        <v>Produkte</v>
      </c>
      <c r="K767" s="103" t="str">
        <f t="shared" si="80"/>
        <v>BUs</v>
      </c>
      <c r="L767" s="103" t="str">
        <f t="shared" si="81"/>
        <v>Symptome</v>
      </c>
      <c r="M767" s="114">
        <f>IFERROR(VLOOKUP(Abfalldokumentation!$O767,Kennzahlen!S:U,3,FALSE)*Abfalldokumentation!$B767,"0")</f>
        <v>82.8</v>
      </c>
      <c r="N767" s="103" t="str">
        <f>IF(ISBLANK(Q767),VLOOKUP(Abfalldokumentation!$O767,'Linien - BU'!R:S,2,FALSE),Q767)</f>
        <v>L31</v>
      </c>
      <c r="O767" s="67">
        <f t="shared" si="82"/>
        <v>29500823</v>
      </c>
      <c r="P767" s="67">
        <f t="shared" si="83"/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AA767" s="2"/>
      <c r="AB767" s="2"/>
      <c r="AC767" s="2"/>
    </row>
    <row r="768" spans="1:29" ht="30" customHeight="1" x14ac:dyDescent="0.25">
      <c r="A768" s="104" t="str">
        <f>VLOOKUP(N768,'Linien - BU'!A:B,2,FALSE)</f>
        <v>BU4</v>
      </c>
      <c r="B768" s="115">
        <f t="shared" si="77"/>
        <v>280</v>
      </c>
      <c r="C768" s="96">
        <f>Abfalldokumentation!$U768</f>
        <v>44468</v>
      </c>
      <c r="D768" s="90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105" t="str">
        <f>IFERROR(VLOOKUP(Abfalldokumentation!$O768,Artikel!A:C,3,FALSE),Abfalldokumentation!$O768)</f>
        <v>ABS HEUBL</v>
      </c>
      <c r="F768" s="105" t="str">
        <f>VLOOKUP(T768,'Liste Gründe'!A:D,2,FALSE)</f>
        <v>keinen Verwendungszweck</v>
      </c>
      <c r="G768" s="105" t="str">
        <f>IF(ISBLANK(V768),VLOOKUP(Abfalldokumentation!$P768,'Liste Gründe'!A:D,3,FALSE),V768)</f>
        <v>keinen Verwendungszweck</v>
      </c>
      <c r="H768" s="105" t="str">
        <f>IF(ISBLANK(Abfalldokumentation!$W768),"-",Abfalldokumentation!$W768)</f>
        <v>&lt;300kg/Monat</v>
      </c>
      <c r="I768" s="115">
        <f t="shared" si="78"/>
        <v>39</v>
      </c>
      <c r="J768" s="105" t="str">
        <f t="shared" si="79"/>
        <v>Produkte</v>
      </c>
      <c r="K768" s="105" t="str">
        <f t="shared" si="80"/>
        <v>BUs</v>
      </c>
      <c r="L768" s="105" t="str">
        <f t="shared" si="81"/>
        <v>Symptome</v>
      </c>
      <c r="M768" s="115">
        <f>IFERROR(VLOOKUP(Abfalldokumentation!$O768,Kennzahlen!S:U,3,FALSE)*Abfalldokumentation!$B768,"0")</f>
        <v>2.8000000000000003</v>
      </c>
      <c r="N768" s="105" t="str">
        <f>IF(ISBLANK(Q768),VLOOKUP(Abfalldokumentation!$O768,'Linien - BU'!R:S,2,FALSE),Q768)</f>
        <v>L21</v>
      </c>
      <c r="O768" s="67">
        <f t="shared" si="82"/>
        <v>29500885</v>
      </c>
      <c r="P768" s="67">
        <f t="shared" si="83"/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AA768" s="2"/>
      <c r="AB768" s="2"/>
      <c r="AC768" s="2"/>
    </row>
    <row r="769" spans="1:29" ht="30" customHeight="1" x14ac:dyDescent="0.25">
      <c r="A769" s="102" t="str">
        <f>VLOOKUP(N769,'Linien - BU'!A:B,2,FALSE)</f>
        <v>BU4</v>
      </c>
      <c r="B769" s="114">
        <f t="shared" si="77"/>
        <v>4</v>
      </c>
      <c r="C769" s="95">
        <f>Abfalldokumentation!$U769</f>
        <v>44468</v>
      </c>
      <c r="D769" s="90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103" t="str">
        <f>IFERROR(VLOOKUP(Abfalldokumentation!$O769,Artikel!A:C,3,FALSE),Abfalldokumentation!$O769)</f>
        <v>ABS PECO</v>
      </c>
      <c r="F769" s="103" t="str">
        <f>VLOOKUP(T769,'Liste Gründe'!A:D,2,FALSE)</f>
        <v>keinen Verwendungszweck</v>
      </c>
      <c r="G769" s="103" t="str">
        <f>IF(ISBLANK(V769),VLOOKUP(Abfalldokumentation!$P769,'Liste Gründe'!A:D,3,FALSE),V769)</f>
        <v>keinen Verwendungszweck</v>
      </c>
      <c r="H769" s="103" t="str">
        <f>IF(ISBLANK(Abfalldokumentation!$W769),"-",Abfalldokumentation!$W769)</f>
        <v>&lt;300kg/Monat</v>
      </c>
      <c r="I769" s="114">
        <f t="shared" si="78"/>
        <v>39</v>
      </c>
      <c r="J769" s="103" t="str">
        <f t="shared" si="79"/>
        <v>Produkte</v>
      </c>
      <c r="K769" s="103" t="str">
        <f t="shared" si="80"/>
        <v>BUs</v>
      </c>
      <c r="L769" s="103" t="str">
        <f t="shared" si="81"/>
        <v>Symptome</v>
      </c>
      <c r="M769" s="114">
        <f>IFERROR(VLOOKUP(Abfalldokumentation!$O769,Kennzahlen!S:U,3,FALSE)*Abfalldokumentation!$B769,"0")</f>
        <v>5.882352941176471</v>
      </c>
      <c r="N769" s="103" t="str">
        <f>IF(ISBLANK(Q769),VLOOKUP(Abfalldokumentation!$O769,'Linien - BU'!R:S,2,FALSE),Q769)</f>
        <v>L23</v>
      </c>
      <c r="O769" s="67">
        <f t="shared" si="82"/>
        <v>29500891</v>
      </c>
      <c r="P769" s="67">
        <f t="shared" si="83"/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AA769" s="2"/>
      <c r="AB769" s="2"/>
      <c r="AC769" s="2"/>
    </row>
    <row r="770" spans="1:29" ht="30" customHeight="1" x14ac:dyDescent="0.25">
      <c r="A770" s="104" t="str">
        <f>VLOOKUP(N770,'Linien - BU'!A:B,2,FALSE)</f>
        <v>BU4</v>
      </c>
      <c r="B770" s="115">
        <f t="shared" ref="B770:B833" si="84">S770</f>
        <v>50</v>
      </c>
      <c r="C770" s="96">
        <f>Abfalldokumentation!$U770</f>
        <v>44468</v>
      </c>
      <c r="D770" s="90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105" t="str">
        <f>IFERROR(VLOOKUP(Abfalldokumentation!$O770,Artikel!A:C,3,FALSE),Abfalldokumentation!$O770)</f>
        <v>ABS Unser Blütenkäse</v>
      </c>
      <c r="F770" s="105" t="str">
        <f>VLOOKUP(T770,'Liste Gründe'!A:D,2,FALSE)</f>
        <v>keinen Verwendungszweck</v>
      </c>
      <c r="G770" s="105" t="str">
        <f>IF(ISBLANK(V770),VLOOKUP(Abfalldokumentation!$P770,'Liste Gründe'!A:D,3,FALSE),V770)</f>
        <v>keinen Verwendungszweck</v>
      </c>
      <c r="H770" s="105" t="str">
        <f>IF(ISBLANK(Abfalldokumentation!$W770),"-",Abfalldokumentation!$W770)</f>
        <v>&lt;500kg/Monat</v>
      </c>
      <c r="I770" s="115">
        <f t="shared" ref="I770:I833" si="85">_xlfn.ISOWEEKNUM(C770)</f>
        <v>39</v>
      </c>
      <c r="J770" s="105" t="str">
        <f t="shared" ref="J770:J833" si="86">"Produkte"</f>
        <v>Produkte</v>
      </c>
      <c r="K770" s="105" t="str">
        <f t="shared" ref="K770:K833" si="87">"BUs"</f>
        <v>BUs</v>
      </c>
      <c r="L770" s="105" t="str">
        <f t="shared" ref="L770:L833" si="88">"Symptome"</f>
        <v>Symptome</v>
      </c>
      <c r="M770" s="115">
        <f>IFERROR(VLOOKUP(Abfalldokumentation!$O770,Kennzahlen!S:U,3,FALSE)*Abfalldokumentation!$B770,"0")</f>
        <v>0.5</v>
      </c>
      <c r="N770" s="105" t="str">
        <f>IF(ISBLANK(Q770),VLOOKUP(Abfalldokumentation!$O770,'Linien - BU'!R:S,2,FALSE),Q770)</f>
        <v>L22</v>
      </c>
      <c r="O770" s="67">
        <f t="shared" ref="O770:O833" si="89">R770</f>
        <v>29500910</v>
      </c>
      <c r="P770" s="67">
        <f t="shared" ref="P770:P833" si="90"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AA770" s="2"/>
      <c r="AB770" s="2"/>
      <c r="AC770" s="2"/>
    </row>
    <row r="771" spans="1:29" ht="30" customHeight="1" x14ac:dyDescent="0.25">
      <c r="A771" s="102" t="str">
        <f>VLOOKUP(N771,'Linien - BU'!A:B,2,FALSE)</f>
        <v>BU4</v>
      </c>
      <c r="B771" s="114">
        <f t="shared" si="84"/>
        <v>16</v>
      </c>
      <c r="C771" s="95">
        <f>Abfalldokumentation!$U771</f>
        <v>44468</v>
      </c>
      <c r="D771" s="90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103" t="str">
        <f>IFERROR(VLOOKUP(Abfalldokumentation!$O771,Artikel!A:C,3,FALSE),Abfalldokumentation!$O771)</f>
        <v>ABS ZIEGENR</v>
      </c>
      <c r="F771" s="103" t="str">
        <f>VLOOKUP(T771,'Liste Gründe'!A:D,2,FALSE)</f>
        <v>keinen Verwendungszweck</v>
      </c>
      <c r="G771" s="103" t="str">
        <f>IF(ISBLANK(V771),VLOOKUP(Abfalldokumentation!$P771,'Liste Gründe'!A:D,3,FALSE),V771)</f>
        <v>keinen Verwendungszweck</v>
      </c>
      <c r="H771" s="103" t="str">
        <f>IF(ISBLANK(Abfalldokumentation!$W771),"-",Abfalldokumentation!$W771)</f>
        <v>&lt;100kg/Monat</v>
      </c>
      <c r="I771" s="114">
        <f t="shared" si="85"/>
        <v>39</v>
      </c>
      <c r="J771" s="103" t="str">
        <f t="shared" si="86"/>
        <v>Produkte</v>
      </c>
      <c r="K771" s="103" t="str">
        <f t="shared" si="87"/>
        <v>BUs</v>
      </c>
      <c r="L771" s="103" t="str">
        <f t="shared" si="88"/>
        <v>Symptome</v>
      </c>
      <c r="M771" s="114">
        <f>IFERROR(VLOOKUP(Abfalldokumentation!$O771,Kennzahlen!S:U,3,FALSE)*Abfalldokumentation!$B771,"0")</f>
        <v>0.16</v>
      </c>
      <c r="N771" s="103" t="str">
        <f>IF(ISBLANK(Q771),VLOOKUP(Abfalldokumentation!$O771,'Linien - BU'!R:S,2,FALSE),Q771)</f>
        <v>L20</v>
      </c>
      <c r="O771" s="67">
        <f t="shared" si="89"/>
        <v>29500913</v>
      </c>
      <c r="P771" s="67">
        <f t="shared" si="90"/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AA771" s="2"/>
      <c r="AB771" s="2"/>
      <c r="AC771" s="2"/>
    </row>
    <row r="772" spans="1:29" ht="30" customHeight="1" x14ac:dyDescent="0.25">
      <c r="A772" s="104" t="str">
        <f>VLOOKUP(N772,'Linien - BU'!A:B,2,FALSE)</f>
        <v>BU1</v>
      </c>
      <c r="B772" s="115">
        <f t="shared" si="84"/>
        <v>71</v>
      </c>
      <c r="C772" s="96">
        <f>Abfalldokumentation!$U772</f>
        <v>44468</v>
      </c>
      <c r="D772" s="90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105" t="str">
        <f>IFERROR(VLOOKUP(Abfalldokumentation!$O772,Artikel!A:C,3,FALSE),Abfalldokumentation!$O772)</f>
        <v>VOS-ABS ENTSORGUNG</v>
      </c>
      <c r="F772" s="105" t="str">
        <f>VLOOKUP(T772,'Liste Gründe'!A:D,2,FALSE)</f>
        <v>Rest</v>
      </c>
      <c r="G772" s="105" t="str">
        <f>IF(ISBLANK(V772),VLOOKUP(Abfalldokumentation!$P772,'Liste Gründe'!A:D,3,FALSE),V772)</f>
        <v>geschälte Rinde</v>
      </c>
      <c r="H772" s="105" t="str">
        <f>IF(ISBLANK(Abfalldokumentation!$W772),"-",Abfalldokumentation!$W772)</f>
        <v>keine Verwendung möglich</v>
      </c>
      <c r="I772" s="115">
        <f t="shared" si="85"/>
        <v>39</v>
      </c>
      <c r="J772" s="105" t="str">
        <f t="shared" si="86"/>
        <v>Produkte</v>
      </c>
      <c r="K772" s="105" t="str">
        <f t="shared" si="87"/>
        <v>BUs</v>
      </c>
      <c r="L772" s="105" t="str">
        <f t="shared" si="88"/>
        <v>Symptome</v>
      </c>
      <c r="M772" s="115">
        <f>IFERROR(VLOOKUP(Abfalldokumentation!$O772,Kennzahlen!S:U,3,FALSE)*Abfalldokumentation!$B772,"0")</f>
        <v>0.71</v>
      </c>
      <c r="N772" s="105" t="str">
        <f>IF(ISBLANK(Q772),VLOOKUP(Abfalldokumentation!$O772,'Linien - BU'!R:S,2,FALSE),Q772)</f>
        <v>RWV</v>
      </c>
      <c r="O772" s="67">
        <f t="shared" si="89"/>
        <v>29500917</v>
      </c>
      <c r="P772" s="67">
        <f t="shared" si="90"/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AA772" s="2"/>
      <c r="AB772" s="2"/>
      <c r="AC772" s="2"/>
    </row>
    <row r="773" spans="1:29" ht="30" customHeight="1" x14ac:dyDescent="0.25">
      <c r="A773" s="102" t="str">
        <f>VLOOKUP(N773,'Linien - BU'!A:B,2,FALSE)</f>
        <v>BU4</v>
      </c>
      <c r="B773" s="114">
        <f t="shared" si="84"/>
        <v>7</v>
      </c>
      <c r="C773" s="95">
        <f>Abfalldokumentation!$U773</f>
        <v>44468</v>
      </c>
      <c r="D773" s="90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103" t="str">
        <f>IFERROR(VLOOKUP(Abfalldokumentation!$O773,Artikel!A:C,3,FALSE),Abfalldokumentation!$O773)</f>
        <v>ABS Whisky-Nuts</v>
      </c>
      <c r="F773" s="103" t="str">
        <f>VLOOKUP(T773,'Liste Gründe'!A:D,2,FALSE)</f>
        <v>keinen Verwendungszweck</v>
      </c>
      <c r="G773" s="103" t="str">
        <f>IF(ISBLANK(V773),VLOOKUP(Abfalldokumentation!$P773,'Liste Gründe'!A:D,3,FALSE),V773)</f>
        <v>keinen Verwendungszweck</v>
      </c>
      <c r="H773" s="103" t="str">
        <f>IF(ISBLANK(Abfalldokumentation!$W773),"-",Abfalldokumentation!$W773)</f>
        <v>&lt;300kg/Monat</v>
      </c>
      <c r="I773" s="114">
        <f t="shared" si="85"/>
        <v>39</v>
      </c>
      <c r="J773" s="103" t="str">
        <f t="shared" si="86"/>
        <v>Produkte</v>
      </c>
      <c r="K773" s="103" t="str">
        <f t="shared" si="87"/>
        <v>BUs</v>
      </c>
      <c r="L773" s="103" t="str">
        <f t="shared" si="88"/>
        <v>Symptome</v>
      </c>
      <c r="M773" s="114">
        <f>IFERROR(VLOOKUP(Abfalldokumentation!$O773,Kennzahlen!S:U,3,FALSE)*Abfalldokumentation!$B773,"0")</f>
        <v>10.5</v>
      </c>
      <c r="N773" s="103" t="str">
        <f>IF(ISBLANK(Q773),VLOOKUP(Abfalldokumentation!$O773,'Linien - BU'!R:S,2,FALSE),Q773)</f>
        <v>L21</v>
      </c>
      <c r="O773" s="67">
        <f t="shared" si="89"/>
        <v>29501009</v>
      </c>
      <c r="P773" s="67">
        <f t="shared" si="90"/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AA773" s="2"/>
      <c r="AB773" s="2"/>
      <c r="AC773" s="2"/>
    </row>
    <row r="774" spans="1:29" ht="30" customHeight="1" x14ac:dyDescent="0.25">
      <c r="A774" s="104" t="str">
        <f>VLOOKUP(N774,'Linien - BU'!A:B,2,FALSE)</f>
        <v>BU4</v>
      </c>
      <c r="B774" s="115">
        <f t="shared" si="84"/>
        <v>17</v>
      </c>
      <c r="C774" s="96">
        <f>Abfalldokumentation!$U774</f>
        <v>44468</v>
      </c>
      <c r="D774" s="90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105" t="str">
        <f>IFERROR(VLOOKUP(Abfalldokumentation!$O774,Artikel!A:C,3,FALSE),Abfalldokumentation!$O774)</f>
        <v>ABS KELLERGEIST</v>
      </c>
      <c r="F774" s="105" t="str">
        <f>VLOOKUP(T774,'Liste Gründe'!A:D,2,FALSE)</f>
        <v>keinen Verwendungszweck</v>
      </c>
      <c r="G774" s="105" t="str">
        <f>IF(ISBLANK(V774),VLOOKUP(Abfalldokumentation!$P774,'Liste Gründe'!A:D,3,FALSE),V774)</f>
        <v>keinen Verwendungszweck</v>
      </c>
      <c r="H774" s="105" t="str">
        <f>IF(ISBLANK(Abfalldokumentation!$W774),"-",Abfalldokumentation!$W774)</f>
        <v>&lt;300kg/Monat</v>
      </c>
      <c r="I774" s="115">
        <f t="shared" si="85"/>
        <v>39</v>
      </c>
      <c r="J774" s="105" t="str">
        <f t="shared" si="86"/>
        <v>Produkte</v>
      </c>
      <c r="K774" s="105" t="str">
        <f t="shared" si="87"/>
        <v>BUs</v>
      </c>
      <c r="L774" s="105" t="str">
        <f t="shared" si="88"/>
        <v>Symptome</v>
      </c>
      <c r="M774" s="115">
        <f>IFERROR(VLOOKUP(Abfalldokumentation!$O774,Kennzahlen!S:U,3,FALSE)*Abfalldokumentation!$B774,"0")</f>
        <v>1.7000000000000001E-3</v>
      </c>
      <c r="N774" s="105" t="str">
        <f>IF(ISBLANK(Q774),VLOOKUP(Abfalldokumentation!$O774,'Linien - BU'!R:S,2,FALSE),Q774)</f>
        <v>L22</v>
      </c>
      <c r="O774" s="67">
        <f t="shared" si="89"/>
        <v>29501028</v>
      </c>
      <c r="P774" s="67">
        <f t="shared" si="90"/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AA774" s="2"/>
      <c r="AB774" s="2"/>
      <c r="AC774" s="2"/>
    </row>
    <row r="775" spans="1:29" ht="30" customHeight="1" x14ac:dyDescent="0.25">
      <c r="A775" s="102" t="str">
        <f>VLOOKUP(N775,'Linien - BU'!A:B,2,FALSE)</f>
        <v>BU3</v>
      </c>
      <c r="B775" s="114">
        <f t="shared" si="84"/>
        <v>370</v>
      </c>
      <c r="C775" s="95">
        <f>Abfalldokumentation!$U775</f>
        <v>44468</v>
      </c>
      <c r="D775" s="90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103" t="str">
        <f>IFERROR(VLOOKUP(Abfalldokumentation!$O775,Artikel!A:C,3,FALSE),Abfalldokumentation!$O775)</f>
        <v>VOS RW BUN-PF</v>
      </c>
      <c r="F775" s="103" t="str">
        <f>VLOOKUP(T775,'Liste Gründe'!A:D,2,FALSE)</f>
        <v>Schimmel</v>
      </c>
      <c r="G775" s="103" t="str">
        <f>IF(ISBLANK(V775),VLOOKUP(Abfalldokumentation!$P775,'Liste Gründe'!A:D,3,FALSE),V775)</f>
        <v>VOS &gt; Einsatz</v>
      </c>
      <c r="H775" s="103" t="str">
        <f>IF(ISBLANK(Abfalldokumentation!$W775),"-",Abfalldokumentation!$W775)</f>
        <v>-</v>
      </c>
      <c r="I775" s="114">
        <f t="shared" si="85"/>
        <v>39</v>
      </c>
      <c r="J775" s="103" t="str">
        <f t="shared" si="86"/>
        <v>Produkte</v>
      </c>
      <c r="K775" s="103" t="str">
        <f t="shared" si="87"/>
        <v>BUs</v>
      </c>
      <c r="L775" s="103" t="str">
        <f t="shared" si="88"/>
        <v>Symptome</v>
      </c>
      <c r="M775" s="114">
        <f>IFERROR(VLOOKUP(Abfalldokumentation!$O775,Kennzahlen!S:U,3,FALSE)*Abfalldokumentation!$B775,"0")</f>
        <v>185</v>
      </c>
      <c r="N775" s="103" t="str">
        <f>IF(ISBLANK(Q775),VLOOKUP(Abfalldokumentation!$O775,'Linien - BU'!R:S,2,FALSE),Q775)</f>
        <v>L16</v>
      </c>
      <c r="O775" s="67">
        <f t="shared" si="89"/>
        <v>29501055</v>
      </c>
      <c r="P775" s="67">
        <f t="shared" si="90"/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AA775" s="2"/>
      <c r="AB775" s="2"/>
      <c r="AC775" s="2"/>
    </row>
    <row r="776" spans="1:29" ht="30" customHeight="1" x14ac:dyDescent="0.25">
      <c r="A776" s="104" t="str">
        <f>VLOOKUP(N776,'Linien - BU'!A:B,2,FALSE)</f>
        <v>BU1</v>
      </c>
      <c r="B776" s="115">
        <f t="shared" si="84"/>
        <v>29.2</v>
      </c>
      <c r="C776" s="96">
        <f>Abfalldokumentation!$U776</f>
        <v>44468</v>
      </c>
      <c r="D776" s="90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105" t="str">
        <f>IFERROR(VLOOKUP(Abfalldokumentation!$O776,Artikel!A:C,3,FALSE),Abfalldokumentation!$O776)</f>
        <v>VEG-SCH MILD 7,2KG</v>
      </c>
      <c r="F776" s="105" t="str">
        <f>VLOOKUP(T776,'Liste Gründe'!A:D,2,FALSE)</f>
        <v>Linienbezogen</v>
      </c>
      <c r="G776" s="105" t="str">
        <f>IF(ISBLANK(V776),VLOOKUP(Abfalldokumentation!$P776,'Liste Gründe'!A:D,3,FALSE),V776)</f>
        <v>Füllkopf tropft (vegan)</v>
      </c>
      <c r="H776" s="105" t="str">
        <f>IF(ISBLANK(Abfalldokumentation!$W776),"-",Abfalldokumentation!$W776)</f>
        <v>-</v>
      </c>
      <c r="I776" s="115">
        <f t="shared" si="85"/>
        <v>39</v>
      </c>
      <c r="J776" s="105" t="str">
        <f t="shared" si="86"/>
        <v>Produkte</v>
      </c>
      <c r="K776" s="105" t="str">
        <f t="shared" si="87"/>
        <v>BUs</v>
      </c>
      <c r="L776" s="105" t="str">
        <f t="shared" si="88"/>
        <v>Symptome</v>
      </c>
      <c r="M776" s="115" t="str">
        <f>IFERROR(VLOOKUP(Abfalldokumentation!$O776,Kennzahlen!S:U,3,FALSE)*Abfalldokumentation!$B776,"0")</f>
        <v>0</v>
      </c>
      <c r="N776" s="105" t="str">
        <f>IF(ISBLANK(Q776),VLOOKUP(Abfalldokumentation!$O776,'Linien - BU'!R:S,2,FALSE),Q776)</f>
        <v>Abfüllung</v>
      </c>
      <c r="O776" s="67">
        <f t="shared" si="89"/>
        <v>31900001</v>
      </c>
      <c r="P776" s="67">
        <f t="shared" si="90"/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AA776" s="2"/>
      <c r="AB776" s="2"/>
      <c r="AC776" s="2"/>
    </row>
    <row r="777" spans="1:29" ht="30" customHeight="1" x14ac:dyDescent="0.25">
      <c r="A777" s="102" t="str">
        <f>VLOOKUP(N777,'Linien - BU'!A:B,2,FALSE)</f>
        <v>BU1</v>
      </c>
      <c r="B777" s="114">
        <f t="shared" si="84"/>
        <v>29.8</v>
      </c>
      <c r="C777" s="95">
        <f>Abfalldokumentation!$U777</f>
        <v>44468</v>
      </c>
      <c r="D777" s="90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103" t="str">
        <f>IFERROR(VLOOKUP(Abfalldokumentation!$O777,Artikel!A:C,3,FALSE),Abfalldokumentation!$O777)</f>
        <v>VEG-SCH MILD 7,2KG</v>
      </c>
      <c r="F777" s="103" t="str">
        <f>VLOOKUP(T777,'Liste Gründe'!A:D,2,FALSE)</f>
        <v>Linienbezogen</v>
      </c>
      <c r="G777" s="103" t="str">
        <f>IF(ISBLANK(V777),VLOOKUP(Abfalldokumentation!$P777,'Liste Gründe'!A:D,3,FALSE),V777)</f>
        <v>Füllkopf tropft (vegan)</v>
      </c>
      <c r="H777" s="103" t="str">
        <f>IF(ISBLANK(Abfalldokumentation!$W777),"-",Abfalldokumentation!$W777)</f>
        <v>-</v>
      </c>
      <c r="I777" s="114">
        <f t="shared" si="85"/>
        <v>39</v>
      </c>
      <c r="J777" s="103" t="str">
        <f t="shared" si="86"/>
        <v>Produkte</v>
      </c>
      <c r="K777" s="103" t="str">
        <f t="shared" si="87"/>
        <v>BUs</v>
      </c>
      <c r="L777" s="103" t="str">
        <f t="shared" si="88"/>
        <v>Symptome</v>
      </c>
      <c r="M777" s="114" t="str">
        <f>IFERROR(VLOOKUP(Abfalldokumentation!$O777,Kennzahlen!S:U,3,FALSE)*Abfalldokumentation!$B777,"0")</f>
        <v>0</v>
      </c>
      <c r="N777" s="103" t="str">
        <f>IF(ISBLANK(Q777),VLOOKUP(Abfalldokumentation!$O777,'Linien - BU'!R:S,2,FALSE),Q777)</f>
        <v>Abfüllung</v>
      </c>
      <c r="O777" s="67">
        <f t="shared" si="89"/>
        <v>31900001</v>
      </c>
      <c r="P777" s="67">
        <f t="shared" si="90"/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AA777" s="2"/>
      <c r="AB777" s="2"/>
      <c r="AC777" s="2"/>
    </row>
    <row r="778" spans="1:29" ht="30" customHeight="1" x14ac:dyDescent="0.25">
      <c r="A778" s="104" t="str">
        <f>VLOOKUP(N778,'Linien - BU'!A:B,2,FALSE)</f>
        <v>BU1</v>
      </c>
      <c r="B778" s="115">
        <f t="shared" si="84"/>
        <v>24.6</v>
      </c>
      <c r="C778" s="96">
        <f>Abfalldokumentation!$U778</f>
        <v>44468</v>
      </c>
      <c r="D778" s="90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105" t="str">
        <f>IFERROR(VLOOKUP(Abfalldokumentation!$O778,Artikel!A:C,3,FALSE),Abfalldokumentation!$O778)</f>
        <v>VEG-SCH MILD 7,2KG</v>
      </c>
      <c r="F778" s="105" t="str">
        <f>VLOOKUP(T778,'Liste Gründe'!A:D,2,FALSE)</f>
        <v>Linienbezogen</v>
      </c>
      <c r="G778" s="105" t="str">
        <f>IF(ISBLANK(V778),VLOOKUP(Abfalldokumentation!$P778,'Liste Gründe'!A:D,3,FALSE),V778)</f>
        <v>Füllkopf tropft (vegan)</v>
      </c>
      <c r="H778" s="105" t="str">
        <f>IF(ISBLANK(Abfalldokumentation!$W778),"-",Abfalldokumentation!$W778)</f>
        <v>-</v>
      </c>
      <c r="I778" s="115">
        <f t="shared" si="85"/>
        <v>39</v>
      </c>
      <c r="J778" s="105" t="str">
        <f t="shared" si="86"/>
        <v>Produkte</v>
      </c>
      <c r="K778" s="105" t="str">
        <f t="shared" si="87"/>
        <v>BUs</v>
      </c>
      <c r="L778" s="105" t="str">
        <f t="shared" si="88"/>
        <v>Symptome</v>
      </c>
      <c r="M778" s="115" t="str">
        <f>IFERROR(VLOOKUP(Abfalldokumentation!$O778,Kennzahlen!S:U,3,FALSE)*Abfalldokumentation!$B778,"0")</f>
        <v>0</v>
      </c>
      <c r="N778" s="105" t="str">
        <f>IF(ISBLANK(Q778),VLOOKUP(Abfalldokumentation!$O778,'Linien - BU'!R:S,2,FALSE),Q778)</f>
        <v>Abfüllung</v>
      </c>
      <c r="O778" s="67">
        <f t="shared" si="89"/>
        <v>31900001</v>
      </c>
      <c r="P778" s="67">
        <f t="shared" si="90"/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AA778" s="2"/>
      <c r="AB778" s="2"/>
      <c r="AC778" s="2"/>
    </row>
    <row r="779" spans="1:29" ht="30" customHeight="1" x14ac:dyDescent="0.25">
      <c r="A779" s="102" t="str">
        <f>VLOOKUP(N779,'Linien - BU'!A:B,2,FALSE)</f>
        <v>BU1</v>
      </c>
      <c r="B779" s="114">
        <f t="shared" si="84"/>
        <v>10.8</v>
      </c>
      <c r="C779" s="95">
        <f>Abfalldokumentation!$U779</f>
        <v>44468</v>
      </c>
      <c r="D779" s="90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103" t="str">
        <f>IFERROR(VLOOKUP(Abfalldokumentation!$O779,Artikel!A:C,3,FALSE),Abfalldokumentation!$O779)</f>
        <v>VEG-SCH MILD 7,2KG</v>
      </c>
      <c r="F779" s="103" t="str">
        <f>VLOOKUP(T779,'Liste Gründe'!A:D,2,FALSE)</f>
        <v>Linienbezogen</v>
      </c>
      <c r="G779" s="103" t="str">
        <f>IF(ISBLANK(V779),VLOOKUP(Abfalldokumentation!$P779,'Liste Gründe'!A:D,3,FALSE),V779)</f>
        <v>Füllkopf tropft (vegan)</v>
      </c>
      <c r="H779" s="103" t="str">
        <f>IF(ISBLANK(Abfalldokumentation!$W779),"-",Abfalldokumentation!$W779)</f>
        <v>-</v>
      </c>
      <c r="I779" s="114">
        <f t="shared" si="85"/>
        <v>39</v>
      </c>
      <c r="J779" s="103" t="str">
        <f t="shared" si="86"/>
        <v>Produkte</v>
      </c>
      <c r="K779" s="103" t="str">
        <f t="shared" si="87"/>
        <v>BUs</v>
      </c>
      <c r="L779" s="103" t="str">
        <f t="shared" si="88"/>
        <v>Symptome</v>
      </c>
      <c r="M779" s="114" t="str">
        <f>IFERROR(VLOOKUP(Abfalldokumentation!$O779,Kennzahlen!S:U,3,FALSE)*Abfalldokumentation!$B779,"0")</f>
        <v>0</v>
      </c>
      <c r="N779" s="103" t="str">
        <f>IF(ISBLANK(Q779),VLOOKUP(Abfalldokumentation!$O779,'Linien - BU'!R:S,2,FALSE),Q779)</f>
        <v>Abfüllung</v>
      </c>
      <c r="O779" s="67">
        <f t="shared" si="89"/>
        <v>31900001</v>
      </c>
      <c r="P779" s="67">
        <f t="shared" si="90"/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AA779" s="2"/>
      <c r="AB779" s="2"/>
      <c r="AC779" s="2"/>
    </row>
    <row r="780" spans="1:29" ht="30" customHeight="1" x14ac:dyDescent="0.25">
      <c r="A780" s="104" t="str">
        <f>VLOOKUP(N780,'Linien - BU'!A:B,2,FALSE)</f>
        <v>BU1</v>
      </c>
      <c r="B780" s="115">
        <f t="shared" si="84"/>
        <v>21</v>
      </c>
      <c r="C780" s="96">
        <f>Abfalldokumentation!$U780</f>
        <v>44468</v>
      </c>
      <c r="D780" s="90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105" t="str">
        <f>IFERROR(VLOOKUP(Abfalldokumentation!$O780,Artikel!A:C,3,FALSE),Abfalldokumentation!$O780)</f>
        <v>GRW NATUR 7,2KG</v>
      </c>
      <c r="F780" s="105" t="str">
        <f>VLOOKUP(T780,'Liste Gründe'!A:D,2,FALSE)</f>
        <v>Linienbezogen</v>
      </c>
      <c r="G780" s="105" t="str">
        <f>IF(ISBLANK(V780),VLOOKUP(Abfalldokumentation!$P780,'Liste Gründe'!A:D,3,FALSE),V780)</f>
        <v>Bodenabfall Abfüllung</v>
      </c>
      <c r="H780" s="105" t="str">
        <f>IF(ISBLANK(Abfalldokumentation!$W780),"-",Abfalldokumentation!$W780)</f>
        <v>Schlaufe gerissen</v>
      </c>
      <c r="I780" s="115">
        <f t="shared" si="85"/>
        <v>39</v>
      </c>
      <c r="J780" s="105" t="str">
        <f t="shared" si="86"/>
        <v>Produkte</v>
      </c>
      <c r="K780" s="105" t="str">
        <f t="shared" si="87"/>
        <v>BUs</v>
      </c>
      <c r="L780" s="105" t="str">
        <f t="shared" si="88"/>
        <v>Symptome</v>
      </c>
      <c r="M780" s="115" t="str">
        <f>IFERROR(VLOOKUP(Abfalldokumentation!$O780,Kennzahlen!S:U,3,FALSE)*Abfalldokumentation!$B780,"0")</f>
        <v>0</v>
      </c>
      <c r="N780" s="105" t="str">
        <f>IF(ISBLANK(Q780),VLOOKUP(Abfalldokumentation!$O780,'Linien - BU'!R:S,2,FALSE),Q780)</f>
        <v>Abfüllung</v>
      </c>
      <c r="O780" s="67">
        <f t="shared" si="89"/>
        <v>32000049</v>
      </c>
      <c r="P780" s="67">
        <f t="shared" si="90"/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AA780" s="2"/>
      <c r="AB780" s="2"/>
      <c r="AC780" s="2"/>
    </row>
    <row r="781" spans="1:29" ht="30" customHeight="1" x14ac:dyDescent="0.25">
      <c r="A781" s="102" t="str">
        <f>VLOOKUP(N781,'Linien - BU'!A:B,2,FALSE)</f>
        <v>BU1</v>
      </c>
      <c r="B781" s="114">
        <f t="shared" si="84"/>
        <v>56</v>
      </c>
      <c r="C781" s="95">
        <f>Abfalldokumentation!$U781</f>
        <v>44468</v>
      </c>
      <c r="D781" s="90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103" t="str">
        <f>IFERROR(VLOOKUP(Abfalldokumentation!$O781,Artikel!A:C,3,FALSE),Abfalldokumentation!$O781)</f>
        <v>ABS HAV-DILL-VAKU</v>
      </c>
      <c r="F781" s="103" t="str">
        <f>VLOOKUP(T781,'Liste Gründe'!A:D,2,FALSE)</f>
        <v>Schimmel</v>
      </c>
      <c r="G781" s="103" t="str">
        <f>IF(ISBLANK(V781),VLOOKUP(Abfalldokumentation!$P781,'Liste Gründe'!A:D,3,FALSE),V781)</f>
        <v>Luftzieher</v>
      </c>
      <c r="H781" s="103" t="str">
        <f>IF(ISBLANK(Abfalldokumentation!$W781),"-",Abfalldokumentation!$W781)</f>
        <v>Luftzieher</v>
      </c>
      <c r="I781" s="114">
        <f t="shared" si="85"/>
        <v>39</v>
      </c>
      <c r="J781" s="103" t="str">
        <f t="shared" si="86"/>
        <v>Produkte</v>
      </c>
      <c r="K781" s="103" t="str">
        <f t="shared" si="87"/>
        <v>BUs</v>
      </c>
      <c r="L781" s="103" t="str">
        <f t="shared" si="88"/>
        <v>Symptome</v>
      </c>
      <c r="M781" s="114">
        <f>IFERROR(VLOOKUP(Abfalldokumentation!$O781,Kennzahlen!S:U,3,FALSE)*Abfalldokumentation!$B781,"0")</f>
        <v>56.783999999999999</v>
      </c>
      <c r="N781" s="103" t="str">
        <f>IF(ISBLANK(Q781),VLOOKUP(Abfalldokumentation!$O781,'Linien - BU'!R:S,2,FALSE),Q781)</f>
        <v>RWV</v>
      </c>
      <c r="O781" s="67">
        <f t="shared" si="89"/>
        <v>49500052</v>
      </c>
      <c r="P781" s="67">
        <f t="shared" si="90"/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AA781" s="2"/>
      <c r="AB781" s="2"/>
      <c r="AC781" s="2"/>
    </row>
    <row r="782" spans="1:29" ht="30" customHeight="1" x14ac:dyDescent="0.25">
      <c r="A782" s="104" t="str">
        <f>VLOOKUP(N782,'Linien - BU'!A:B,2,FALSE)</f>
        <v>BU1</v>
      </c>
      <c r="B782" s="115">
        <f t="shared" si="84"/>
        <v>85.8</v>
      </c>
      <c r="C782" s="96">
        <f>Abfalldokumentation!$U782</f>
        <v>44468</v>
      </c>
      <c r="D782" s="90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105" t="str">
        <f>IFERROR(VLOOKUP(Abfalldokumentation!$O782,Artikel!A:C,3,FALSE),Abfalldokumentation!$O782)</f>
        <v>Diverses</v>
      </c>
      <c r="F782" s="105" t="str">
        <f>VLOOKUP(T782,'Liste Gründe'!A:D,2,FALSE)</f>
        <v>Linienbezogen</v>
      </c>
      <c r="G782" s="105" t="str">
        <f>IF(ISBLANK(V782),VLOOKUP(Abfalldokumentation!$P782,'Liste Gründe'!A:D,3,FALSE),V782)</f>
        <v>Maschinenabfall</v>
      </c>
      <c r="H782" s="105" t="str">
        <f>IF(ISBLANK(Abfalldokumentation!$W782),"-",Abfalldokumentation!$W782)</f>
        <v>-</v>
      </c>
      <c r="I782" s="115">
        <f t="shared" si="85"/>
        <v>39</v>
      </c>
      <c r="J782" s="105" t="str">
        <f t="shared" si="86"/>
        <v>Produkte</v>
      </c>
      <c r="K782" s="105" t="str">
        <f t="shared" si="87"/>
        <v>BUs</v>
      </c>
      <c r="L782" s="105" t="str">
        <f t="shared" si="88"/>
        <v>Symptome</v>
      </c>
      <c r="M782" s="115" t="str">
        <f>IFERROR(VLOOKUP(Abfalldokumentation!$O782,Kennzahlen!S:U,3,FALSE)*Abfalldokumentation!$B782,"0")</f>
        <v>0</v>
      </c>
      <c r="N782" s="105" t="str">
        <f>IF(ISBLANK(Q782),VLOOKUP(Abfalldokumentation!$O782,'Linien - BU'!R:S,2,FALSE),Q782)</f>
        <v>Strudelline</v>
      </c>
      <c r="O782" s="67" t="str">
        <f t="shared" si="89"/>
        <v>Diverses</v>
      </c>
      <c r="P782" s="67">
        <f t="shared" si="90"/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AA782" s="2"/>
      <c r="AB782" s="2"/>
      <c r="AC782" s="2"/>
    </row>
    <row r="783" spans="1:29" ht="30" customHeight="1" x14ac:dyDescent="0.25">
      <c r="A783" s="102" t="str">
        <f>VLOOKUP(N783,'Linien - BU'!A:B,2,FALSE)</f>
        <v>BU3</v>
      </c>
      <c r="B783" s="114">
        <f t="shared" si="84"/>
        <v>9</v>
      </c>
      <c r="C783" s="95">
        <f>Abfalldokumentation!$U783</f>
        <v>44468</v>
      </c>
      <c r="D783" s="90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103" t="str">
        <f>IFERROR(VLOOKUP(Abfalldokumentation!$O783,Artikel!A:C,3,FALSE),Abfalldokumentation!$O783)</f>
        <v>Diverses</v>
      </c>
      <c r="F783" s="103" t="str">
        <f>VLOOKUP(T783,'Liste Gründe'!A:D,2,FALSE)</f>
        <v>Schimmel</v>
      </c>
      <c r="G783" s="103" t="str">
        <f>IF(ISBLANK(V783),VLOOKUP(Abfalldokumentation!$P783,'Liste Gründe'!A:D,3,FALSE),V783)</f>
        <v>VOS &gt; Einsatz</v>
      </c>
      <c r="H783" s="103" t="str">
        <f>IF(ISBLANK(Abfalldokumentation!$W783),"-",Abfalldokumentation!$W783)</f>
        <v>-</v>
      </c>
      <c r="I783" s="114">
        <f t="shared" si="85"/>
        <v>39</v>
      </c>
      <c r="J783" s="103" t="str">
        <f t="shared" si="86"/>
        <v>Produkte</v>
      </c>
      <c r="K783" s="103" t="str">
        <f t="shared" si="87"/>
        <v>BUs</v>
      </c>
      <c r="L783" s="103" t="str">
        <f t="shared" si="88"/>
        <v>Symptome</v>
      </c>
      <c r="M783" s="114" t="str">
        <f>IFERROR(VLOOKUP(Abfalldokumentation!$O783,Kennzahlen!S:U,3,FALSE)*Abfalldokumentation!$B783,"0")</f>
        <v>0</v>
      </c>
      <c r="N783" s="103" t="str">
        <f>IF(ISBLANK(Q783),VLOOKUP(Abfalldokumentation!$O783,'Linien - BU'!R:S,2,FALSE),Q783)</f>
        <v>L9</v>
      </c>
      <c r="O783" s="67" t="str">
        <f t="shared" si="89"/>
        <v>Diverses</v>
      </c>
      <c r="P783" s="67">
        <f t="shared" si="90"/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AA783" s="2"/>
      <c r="AB783" s="2"/>
      <c r="AC783" s="2"/>
    </row>
    <row r="784" spans="1:29" ht="30" customHeight="1" x14ac:dyDescent="0.25">
      <c r="A784" s="104" t="str">
        <f>VLOOKUP(N784,'Linien - BU'!A:B,2,FALSE)</f>
        <v>BU1</v>
      </c>
      <c r="B784" s="115">
        <f t="shared" si="84"/>
        <v>100</v>
      </c>
      <c r="C784" s="96">
        <f>Abfalldokumentation!$U784</f>
        <v>44468</v>
      </c>
      <c r="D784" s="90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105" t="str">
        <f>IFERROR(VLOOKUP(Abfalldokumentation!$O784,Artikel!A:C,3,FALSE),Abfalldokumentation!$O784)</f>
        <v>Diverses aus Abfüllung</v>
      </c>
      <c r="F784" s="105" t="str">
        <f>VLOOKUP(T784,'Liste Gründe'!A:D,2,FALSE)</f>
        <v>Linienbezogen</v>
      </c>
      <c r="G784" s="105" t="str">
        <f>IF(ISBLANK(V784),VLOOKUP(Abfalldokumentation!$P784,'Liste Gründe'!A:D,3,FALSE),V784)</f>
        <v>Maschinenabfall</v>
      </c>
      <c r="H784" s="105" t="str">
        <f>IF(ISBLANK(Abfalldokumentation!$W784),"-",Abfalldokumentation!$W784)</f>
        <v>-</v>
      </c>
      <c r="I784" s="115">
        <f t="shared" si="85"/>
        <v>39</v>
      </c>
      <c r="J784" s="105" t="str">
        <f t="shared" si="86"/>
        <v>Produkte</v>
      </c>
      <c r="K784" s="105" t="str">
        <f t="shared" si="87"/>
        <v>BUs</v>
      </c>
      <c r="L784" s="105" t="str">
        <f t="shared" si="88"/>
        <v>Symptome</v>
      </c>
      <c r="M784" s="115" t="str">
        <f>IFERROR(VLOOKUP(Abfalldokumentation!$O784,Kennzahlen!S:U,3,FALSE)*Abfalldokumentation!$B784,"0")</f>
        <v>0</v>
      </c>
      <c r="N784" s="105" t="str">
        <f>IF(ISBLANK(Q784),VLOOKUP(Abfalldokumentation!$O784,'Linien - BU'!R:S,2,FALSE),Q784)</f>
        <v>Abfüllung</v>
      </c>
      <c r="O784" s="67" t="str">
        <f t="shared" si="89"/>
        <v>Diverses aus Abfüllung</v>
      </c>
      <c r="P784" s="67">
        <f t="shared" si="90"/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AA784" s="2"/>
      <c r="AB784" s="2"/>
      <c r="AC784" s="2"/>
    </row>
    <row r="785" spans="1:29" ht="30" customHeight="1" x14ac:dyDescent="0.25">
      <c r="A785" s="102" t="str">
        <f>VLOOKUP(N785,'Linien - BU'!A:B,2,FALSE)</f>
        <v>BU1</v>
      </c>
      <c r="B785" s="114">
        <f t="shared" si="84"/>
        <v>62</v>
      </c>
      <c r="C785" s="95">
        <f>Abfalldokumentation!$U785</f>
        <v>44468</v>
      </c>
      <c r="D785" s="90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103" t="str">
        <f>IFERROR(VLOOKUP(Abfalldokumentation!$O785,Artikel!A:C,3,FALSE),Abfalldokumentation!$O785)</f>
        <v>Diverses aus Schmelze</v>
      </c>
      <c r="F785" s="103" t="str">
        <f>VLOOKUP(T785,'Liste Gründe'!A:D,2,FALSE)</f>
        <v>Linienbezogen</v>
      </c>
      <c r="G785" s="103" t="str">
        <f>IF(ISBLANK(V785),VLOOKUP(Abfalldokumentation!$P785,'Liste Gründe'!A:D,3,FALSE),V785)</f>
        <v>Maschinenabfall</v>
      </c>
      <c r="H785" s="103" t="str">
        <f>IF(ISBLANK(Abfalldokumentation!$W785),"-",Abfalldokumentation!$W785)</f>
        <v>-</v>
      </c>
      <c r="I785" s="114">
        <f t="shared" si="85"/>
        <v>39</v>
      </c>
      <c r="J785" s="103" t="str">
        <f t="shared" si="86"/>
        <v>Produkte</v>
      </c>
      <c r="K785" s="103" t="str">
        <f t="shared" si="87"/>
        <v>BUs</v>
      </c>
      <c r="L785" s="103" t="str">
        <f t="shared" si="88"/>
        <v>Symptome</v>
      </c>
      <c r="M785" s="114" t="str">
        <f>IFERROR(VLOOKUP(Abfalldokumentation!$O785,Kennzahlen!S:U,3,FALSE)*Abfalldokumentation!$B785,"0")</f>
        <v>0</v>
      </c>
      <c r="N785" s="103" t="str">
        <f>IF(ISBLANK(Q785),VLOOKUP(Abfalldokumentation!$O785,'Linien - BU'!R:S,2,FALSE),Q785)</f>
        <v>Schmelze</v>
      </c>
      <c r="O785" s="67" t="str">
        <f t="shared" si="89"/>
        <v>Diverses aus Schmelze</v>
      </c>
      <c r="P785" s="67">
        <f t="shared" si="90"/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AA785" s="2"/>
      <c r="AB785" s="2"/>
      <c r="AC785" s="2"/>
    </row>
    <row r="786" spans="1:29" ht="30" customHeight="1" x14ac:dyDescent="0.25">
      <c r="A786" s="104" t="str">
        <f>VLOOKUP(N786,'Linien - BU'!A:B,2,FALSE)</f>
        <v>BU1</v>
      </c>
      <c r="B786" s="115">
        <f t="shared" si="84"/>
        <v>20</v>
      </c>
      <c r="C786" s="96">
        <f>Abfalldokumentation!$U786</f>
        <v>44468</v>
      </c>
      <c r="D786" s="90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105" t="str">
        <f>IFERROR(VLOOKUP(Abfalldokumentation!$O786,Artikel!A:C,3,FALSE),Abfalldokumentation!$O786)</f>
        <v>ganze Wurst gourme natur</v>
      </c>
      <c r="F786" s="105" t="str">
        <f>VLOOKUP(T786,'Liste Gründe'!A:D,2,FALSE)</f>
        <v>Linienbezogen</v>
      </c>
      <c r="G786" s="105" t="str">
        <f>IF(ISBLANK(V786),VLOOKUP(Abfalldokumentation!$P786,'Liste Gründe'!A:D,3,FALSE),V786)</f>
        <v>Bodenabfall Abfüllung</v>
      </c>
      <c r="H786" s="105" t="str">
        <f>IF(ISBLANK(Abfalldokumentation!$W786),"-",Abfalldokumentation!$W786)</f>
        <v>-</v>
      </c>
      <c r="I786" s="115">
        <f t="shared" si="85"/>
        <v>39</v>
      </c>
      <c r="J786" s="105" t="str">
        <f t="shared" si="86"/>
        <v>Produkte</v>
      </c>
      <c r="K786" s="105" t="str">
        <f t="shared" si="87"/>
        <v>BUs</v>
      </c>
      <c r="L786" s="105" t="str">
        <f t="shared" si="88"/>
        <v>Symptome</v>
      </c>
      <c r="M786" s="115" t="str">
        <f>IFERROR(VLOOKUP(Abfalldokumentation!$O786,Kennzahlen!S:U,3,FALSE)*Abfalldokumentation!$B786,"0")</f>
        <v>0</v>
      </c>
      <c r="N786" s="105" t="str">
        <f>IF(ISBLANK(Q786),VLOOKUP(Abfalldokumentation!$O786,'Linien - BU'!R:S,2,FALSE),Q786)</f>
        <v>Räucherei</v>
      </c>
      <c r="O786" s="67" t="str">
        <f t="shared" si="89"/>
        <v>ganze Wurst gourme natur</v>
      </c>
      <c r="P786" s="67">
        <f t="shared" si="90"/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AA786" s="2"/>
      <c r="AB786" s="2"/>
      <c r="AC786" s="2"/>
    </row>
    <row r="787" spans="1:29" ht="30" customHeight="1" x14ac:dyDescent="0.25">
      <c r="A787" s="102" t="str">
        <f>VLOOKUP(N787,'Linien - BU'!A:B,2,FALSE)</f>
        <v>BU1</v>
      </c>
      <c r="B787" s="114">
        <f t="shared" si="84"/>
        <v>10</v>
      </c>
      <c r="C787" s="95">
        <f>Abfalldokumentation!$U787</f>
        <v>44468</v>
      </c>
      <c r="D787" s="90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103" t="str">
        <f>IFERROR(VLOOKUP(Abfalldokumentation!$O787,Artikel!A:C,3,FALSE),Abfalldokumentation!$O787)</f>
        <v>ganze Wurst gourme natur</v>
      </c>
      <c r="F787" s="103" t="str">
        <f>VLOOKUP(T787,'Liste Gründe'!A:D,2,FALSE)</f>
        <v>Linienbezogen</v>
      </c>
      <c r="G787" s="103" t="str">
        <f>IF(ISBLANK(V787),VLOOKUP(Abfalldokumentation!$P787,'Liste Gründe'!A:D,3,FALSE),V787)</f>
        <v>Bodenabfall Abfüllung</v>
      </c>
      <c r="H787" s="103" t="str">
        <f>IF(ISBLANK(Abfalldokumentation!$W787),"-",Abfalldokumentation!$W787)</f>
        <v>-</v>
      </c>
      <c r="I787" s="114">
        <f t="shared" si="85"/>
        <v>39</v>
      </c>
      <c r="J787" s="103" t="str">
        <f t="shared" si="86"/>
        <v>Produkte</v>
      </c>
      <c r="K787" s="103" t="str">
        <f t="shared" si="87"/>
        <v>BUs</v>
      </c>
      <c r="L787" s="103" t="str">
        <f t="shared" si="88"/>
        <v>Symptome</v>
      </c>
      <c r="M787" s="114" t="str">
        <f>IFERROR(VLOOKUP(Abfalldokumentation!$O787,Kennzahlen!S:U,3,FALSE)*Abfalldokumentation!$B787,"0")</f>
        <v>0</v>
      </c>
      <c r="N787" s="103" t="str">
        <f>IF(ISBLANK(Q787),VLOOKUP(Abfalldokumentation!$O787,'Linien - BU'!R:S,2,FALSE),Q787)</f>
        <v>Räucherei</v>
      </c>
      <c r="O787" s="67" t="str">
        <f t="shared" si="89"/>
        <v>ganze Wurst gourme natur</v>
      </c>
      <c r="P787" s="67">
        <f t="shared" si="90"/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AA787" s="2"/>
      <c r="AB787" s="2"/>
      <c r="AC787" s="2"/>
    </row>
    <row r="788" spans="1:29" ht="30" customHeight="1" x14ac:dyDescent="0.25">
      <c r="A788" s="104" t="str">
        <f>VLOOKUP(N788,'Linien - BU'!A:B,2,FALSE)</f>
        <v>BU1</v>
      </c>
      <c r="B788" s="115">
        <f t="shared" si="84"/>
        <v>20</v>
      </c>
      <c r="C788" s="96">
        <f>Abfalldokumentation!$U788</f>
        <v>44468</v>
      </c>
      <c r="D788" s="90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105" t="str">
        <f>IFERROR(VLOOKUP(Abfalldokumentation!$O788,Artikel!A:C,3,FALSE),Abfalldokumentation!$O788)</f>
        <v>ganze Wurst Schinken</v>
      </c>
      <c r="F788" s="105" t="str">
        <f>VLOOKUP(T788,'Liste Gründe'!A:D,2,FALSE)</f>
        <v>Linienbezogen</v>
      </c>
      <c r="G788" s="105" t="str">
        <f>IF(ISBLANK(V788),VLOOKUP(Abfalldokumentation!$P788,'Liste Gründe'!A:D,3,FALSE),V788)</f>
        <v>Bodenabfall Abfüllung</v>
      </c>
      <c r="H788" s="105" t="str">
        <f>IF(ISBLANK(Abfalldokumentation!$W788),"-",Abfalldokumentation!$W788)</f>
        <v>-</v>
      </c>
      <c r="I788" s="115">
        <f t="shared" si="85"/>
        <v>39</v>
      </c>
      <c r="J788" s="105" t="str">
        <f t="shared" si="86"/>
        <v>Produkte</v>
      </c>
      <c r="K788" s="105" t="str">
        <f t="shared" si="87"/>
        <v>BUs</v>
      </c>
      <c r="L788" s="105" t="str">
        <f t="shared" si="88"/>
        <v>Symptome</v>
      </c>
      <c r="M788" s="115" t="str">
        <f>IFERROR(VLOOKUP(Abfalldokumentation!$O788,Kennzahlen!S:U,3,FALSE)*Abfalldokumentation!$B788,"0")</f>
        <v>0</v>
      </c>
      <c r="N788" s="105" t="str">
        <f>IF(ISBLANK(Q788),VLOOKUP(Abfalldokumentation!$O788,'Linien - BU'!R:S,2,FALSE),Q788)</f>
        <v>Räucherei</v>
      </c>
      <c r="O788" s="67" t="str">
        <f t="shared" si="89"/>
        <v>ganze Wurst Schinken</v>
      </c>
      <c r="P788" s="67">
        <f t="shared" si="90"/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AA788" s="2"/>
      <c r="AB788" s="2"/>
      <c r="AC788" s="2"/>
    </row>
    <row r="789" spans="1:29" ht="30" customHeight="1" x14ac:dyDescent="0.25">
      <c r="A789" s="102" t="str">
        <f>VLOOKUP(N789,'Linien - BU'!A:B,2,FALSE)</f>
        <v>BU3</v>
      </c>
      <c r="B789" s="114">
        <f t="shared" si="84"/>
        <v>322</v>
      </c>
      <c r="C789" s="95">
        <f>Abfalldokumentation!$U789</f>
        <v>44468</v>
      </c>
      <c r="D789" s="90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103" t="str">
        <f>IFERROR(VLOOKUP(Abfalldokumentation!$O789,Artikel!A:C,3,FALSE),Abfalldokumentation!$O789)</f>
        <v>gemischte Räucherstücke</v>
      </c>
      <c r="F789" s="103" t="str">
        <f>VLOOKUP(T789,'Liste Gründe'!A:D,2,FALSE)</f>
        <v>Linienbezogen</v>
      </c>
      <c r="G789" s="103" t="str">
        <f>IF(ISBLANK(V789),VLOOKUP(Abfalldokumentation!$P789,'Liste Gründe'!A:D,3,FALSE),V789)</f>
        <v>gemischtes Produkt</v>
      </c>
      <c r="H789" s="103" t="str">
        <f>IF(ISBLANK(Abfalldokumentation!$W789),"-",Abfalldokumentation!$W789)</f>
        <v xml:space="preserve">gemischt, weil mehrere Produkte in einen Auftrag einfließen. VOS Trennung </v>
      </c>
      <c r="I789" s="114">
        <f t="shared" si="85"/>
        <v>39</v>
      </c>
      <c r="J789" s="103" t="str">
        <f t="shared" si="86"/>
        <v>Produkte</v>
      </c>
      <c r="K789" s="103" t="str">
        <f t="shared" si="87"/>
        <v>BUs</v>
      </c>
      <c r="L789" s="103" t="str">
        <f t="shared" si="88"/>
        <v>Symptome</v>
      </c>
      <c r="M789" s="114" t="str">
        <f>IFERROR(VLOOKUP(Abfalldokumentation!$O789,Kennzahlen!S:U,3,FALSE)*Abfalldokumentation!$B789,"0")</f>
        <v>0</v>
      </c>
      <c r="N789" s="103" t="str">
        <f>IF(ISBLANK(Q789),VLOOKUP(Abfalldokumentation!$O789,'Linien - BU'!R:S,2,FALSE),Q789)</f>
        <v>L9</v>
      </c>
      <c r="O789" s="67" t="str">
        <f t="shared" si="89"/>
        <v>gemischte Räucherstücke</v>
      </c>
      <c r="P789" s="67">
        <f t="shared" si="90"/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AA789" s="2"/>
      <c r="AB789" s="2"/>
      <c r="AC789" s="2"/>
    </row>
    <row r="790" spans="1:29" ht="30" customHeight="1" x14ac:dyDescent="0.25">
      <c r="A790" s="104" t="str">
        <f>VLOOKUP(N790,'Linien - BU'!A:B,2,FALSE)</f>
        <v>BU3</v>
      </c>
      <c r="B790" s="115">
        <f t="shared" si="84"/>
        <v>61</v>
      </c>
      <c r="C790" s="96">
        <f>Abfalldokumentation!$U790</f>
        <v>44468</v>
      </c>
      <c r="D790" s="90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105" t="str">
        <f>IFERROR(VLOOKUP(Abfalldokumentation!$O790,Artikel!A:C,3,FALSE),Abfalldokumentation!$O790)</f>
        <v>gemischte Räucherstücke</v>
      </c>
      <c r="F790" s="105" t="str">
        <f>VLOOKUP(T790,'Liste Gründe'!A:D,2,FALSE)</f>
        <v>Linienbezogen</v>
      </c>
      <c r="G790" s="105" t="str">
        <f>IF(ISBLANK(V790),VLOOKUP(Abfalldokumentation!$P790,'Liste Gründe'!A:D,3,FALSE),V790)</f>
        <v>gemischtes Produkt</v>
      </c>
      <c r="H790" s="105" t="str">
        <f>IF(ISBLANK(Abfalldokumentation!$W790),"-",Abfalldokumentation!$W790)</f>
        <v xml:space="preserve">gemischt, weil mehrere Produkte in einen Auftrag einfließen. VOS Trennung </v>
      </c>
      <c r="I790" s="115">
        <f t="shared" si="85"/>
        <v>39</v>
      </c>
      <c r="J790" s="105" t="str">
        <f t="shared" si="86"/>
        <v>Produkte</v>
      </c>
      <c r="K790" s="105" t="str">
        <f t="shared" si="87"/>
        <v>BUs</v>
      </c>
      <c r="L790" s="105" t="str">
        <f t="shared" si="88"/>
        <v>Symptome</v>
      </c>
      <c r="M790" s="115" t="str">
        <f>IFERROR(VLOOKUP(Abfalldokumentation!$O790,Kennzahlen!S:U,3,FALSE)*Abfalldokumentation!$B790,"0")</f>
        <v>0</v>
      </c>
      <c r="N790" s="105" t="str">
        <f>IF(ISBLANK(Q790),VLOOKUP(Abfalldokumentation!$O790,'Linien - BU'!R:S,2,FALSE),Q790)</f>
        <v>L9</v>
      </c>
      <c r="O790" s="67" t="str">
        <f t="shared" si="89"/>
        <v>gemischte Räucherstücke</v>
      </c>
      <c r="P790" s="67">
        <f t="shared" si="90"/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AA790" s="2"/>
      <c r="AB790" s="2"/>
      <c r="AC790" s="2"/>
    </row>
    <row r="791" spans="1:29" ht="30" customHeight="1" x14ac:dyDescent="0.25">
      <c r="A791" s="102" t="str">
        <f>VLOOKUP(N791,'Linien - BU'!A:B,2,FALSE)</f>
        <v>Rest</v>
      </c>
      <c r="B791" s="114">
        <f t="shared" si="84"/>
        <v>2</v>
      </c>
      <c r="C791" s="95">
        <f>Abfalldokumentation!$U791</f>
        <v>44468</v>
      </c>
      <c r="D791" s="90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103" t="str">
        <f>IFERROR(VLOOKUP(Abfalldokumentation!$O791,Artikel!A:C,3,FALSE),Abfalldokumentation!$O791)</f>
        <v>Laborproben</v>
      </c>
      <c r="F791" s="103" t="str">
        <f>VLOOKUP(T791,'Liste Gründe'!A:D,2,FALSE)</f>
        <v>Qualitätssicherung</v>
      </c>
      <c r="G791" s="103" t="str">
        <f>IF(ISBLANK(V791),VLOOKUP(Abfalldokumentation!$P791,'Liste Gründe'!A:D,3,FALSE),V791)</f>
        <v>Sensorik</v>
      </c>
      <c r="H791" s="103" t="str">
        <f>IF(ISBLANK(Abfalldokumentation!$W791),"-",Abfalldokumentation!$W791)</f>
        <v>Sensorik</v>
      </c>
      <c r="I791" s="114">
        <f t="shared" si="85"/>
        <v>39</v>
      </c>
      <c r="J791" s="103" t="str">
        <f t="shared" si="86"/>
        <v>Produkte</v>
      </c>
      <c r="K791" s="103" t="str">
        <f t="shared" si="87"/>
        <v>BUs</v>
      </c>
      <c r="L791" s="103" t="str">
        <f t="shared" si="88"/>
        <v>Symptome</v>
      </c>
      <c r="M791" s="114" t="str">
        <f>IFERROR(VLOOKUP(Abfalldokumentation!$O791,Kennzahlen!S:U,3,FALSE)*Abfalldokumentation!$B791,"0")</f>
        <v>0</v>
      </c>
      <c r="N791" s="103" t="str">
        <f>IF(ISBLANK(Q791),VLOOKUP(Abfalldokumentation!$O791,'Linien - BU'!R:S,2,FALSE),Q791)</f>
        <v>Labor</v>
      </c>
      <c r="O791" s="67" t="str">
        <f t="shared" si="89"/>
        <v>Laborproben</v>
      </c>
      <c r="P791" s="67">
        <f t="shared" si="90"/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AA791" s="2"/>
      <c r="AB791" s="2"/>
      <c r="AC791" s="2"/>
    </row>
    <row r="792" spans="1:29" ht="30" customHeight="1" x14ac:dyDescent="0.25">
      <c r="A792" s="104" t="str">
        <f>VLOOKUP(N792,'Linien - BU'!A:B,2,FALSE)</f>
        <v>Rest</v>
      </c>
      <c r="B792" s="115">
        <f t="shared" si="84"/>
        <v>56.6</v>
      </c>
      <c r="C792" s="96">
        <f>Abfalldokumentation!$U792</f>
        <v>44468</v>
      </c>
      <c r="D792" s="90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105" t="str">
        <f>IFERROR(VLOOKUP(Abfalldokumentation!$O792,Artikel!A:C,3,FALSE),Abfalldokumentation!$O792)</f>
        <v>Laborproben</v>
      </c>
      <c r="F792" s="105" t="str">
        <f>VLOOKUP(T792,'Liste Gründe'!A:D,2,FALSE)</f>
        <v>Qualitätssicherung</v>
      </c>
      <c r="G792" s="105" t="str">
        <f>IF(ISBLANK(V792),VLOOKUP(Abfalldokumentation!$P792,'Liste Gründe'!A:D,3,FALSE),V792)</f>
        <v>Laborprobe</v>
      </c>
      <c r="H792" s="105" t="str">
        <f>IF(ISBLANK(Abfalldokumentation!$W792),"-",Abfalldokumentation!$W792)</f>
        <v>Laborprobe</v>
      </c>
      <c r="I792" s="115">
        <f t="shared" si="85"/>
        <v>39</v>
      </c>
      <c r="J792" s="105" t="str">
        <f t="shared" si="86"/>
        <v>Produkte</v>
      </c>
      <c r="K792" s="105" t="str">
        <f t="shared" si="87"/>
        <v>BUs</v>
      </c>
      <c r="L792" s="105" t="str">
        <f t="shared" si="88"/>
        <v>Symptome</v>
      </c>
      <c r="M792" s="115" t="str">
        <f>IFERROR(VLOOKUP(Abfalldokumentation!$O792,Kennzahlen!S:U,3,FALSE)*Abfalldokumentation!$B792,"0")</f>
        <v>0</v>
      </c>
      <c r="N792" s="105" t="str">
        <f>IF(ISBLANK(Q792),VLOOKUP(Abfalldokumentation!$O792,'Linien - BU'!R:S,2,FALSE),Q792)</f>
        <v>Labor</v>
      </c>
      <c r="O792" s="67" t="str">
        <f t="shared" si="89"/>
        <v>Laborproben</v>
      </c>
      <c r="P792" s="67">
        <f t="shared" si="90"/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AA792" s="2"/>
      <c r="AB792" s="2"/>
      <c r="AC792" s="2"/>
    </row>
    <row r="793" spans="1:29" ht="30" customHeight="1" x14ac:dyDescent="0.25">
      <c r="A793" s="102" t="str">
        <f>VLOOKUP(N793,'Linien - BU'!A:B,2,FALSE)</f>
        <v>BU3</v>
      </c>
      <c r="B793" s="114">
        <f t="shared" si="84"/>
        <v>20</v>
      </c>
      <c r="C793" s="95">
        <f>Abfalldokumentation!$U793</f>
        <v>44468</v>
      </c>
      <c r="D793" s="90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103" t="str">
        <f>IFERROR(VLOOKUP(Abfalldokumentation!$O793,Artikel!A:C,3,FALSE),Abfalldokumentation!$O793)</f>
        <v>Reste Zipfel</v>
      </c>
      <c r="F793" s="103" t="str">
        <f>VLOOKUP(T793,'Liste Gründe'!A:D,2,FALSE)</f>
        <v>Schimmel</v>
      </c>
      <c r="G793" s="103" t="str">
        <f>IF(ISBLANK(V793),VLOOKUP(Abfalldokumentation!$P793,'Liste Gründe'!A:D,3,FALSE),V793)</f>
        <v>Rest</v>
      </c>
      <c r="H793" s="103" t="str">
        <f>IF(ISBLANK(Abfalldokumentation!$W793),"-",Abfalldokumentation!$W793)</f>
        <v>Reste von Würste beim Köpfen</v>
      </c>
      <c r="I793" s="114">
        <f t="shared" si="85"/>
        <v>39</v>
      </c>
      <c r="J793" s="103" t="str">
        <f t="shared" si="86"/>
        <v>Produkte</v>
      </c>
      <c r="K793" s="103" t="str">
        <f t="shared" si="87"/>
        <v>BUs</v>
      </c>
      <c r="L793" s="103" t="str">
        <f t="shared" si="88"/>
        <v>Symptome</v>
      </c>
      <c r="M793" s="114" t="str">
        <f>IFERROR(VLOOKUP(Abfalldokumentation!$O793,Kennzahlen!S:U,3,FALSE)*Abfalldokumentation!$B793,"0")</f>
        <v>0</v>
      </c>
      <c r="N793" s="103" t="str">
        <f>IF(ISBLANK(Q793),VLOOKUP(Abfalldokumentation!$O793,'Linien - BU'!R:S,2,FALSE),Q793)</f>
        <v>WVP</v>
      </c>
      <c r="O793" s="67" t="str">
        <f t="shared" si="89"/>
        <v>Reste Zipfel</v>
      </c>
      <c r="P793" s="67">
        <f t="shared" si="90"/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AA793" s="2"/>
      <c r="AB793" s="2"/>
      <c r="AC793" s="2"/>
    </row>
    <row r="794" spans="1:29" ht="30" customHeight="1" x14ac:dyDescent="0.25">
      <c r="A794" s="104" t="str">
        <f>VLOOKUP(N794,'Linien - BU'!A:B,2,FALSE)</f>
        <v>BU1</v>
      </c>
      <c r="B794" s="115">
        <f t="shared" si="84"/>
        <v>20</v>
      </c>
      <c r="C794" s="96">
        <f>Abfalldokumentation!$U794</f>
        <v>44469</v>
      </c>
      <c r="D794" s="90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105" t="str">
        <f>IFERROR(VLOOKUP(Abfalldokumentation!$O794,Artikel!A:C,3,FALSE),Abfalldokumentation!$O794)</f>
        <v>VOS SKZ Mozzarella 40%</v>
      </c>
      <c r="F794" s="105" t="str">
        <f>VLOOKUP(T794,'Liste Gründe'!A:D,2,FALSE)</f>
        <v>Schimmel</v>
      </c>
      <c r="G794" s="105" t="str">
        <f>IF(ISBLANK(V794),VLOOKUP(Abfalldokumentation!$P794,'Liste Gründe'!A:D,3,FALSE),V794)</f>
        <v>keine Verarbeitung</v>
      </c>
      <c r="H794" s="105" t="str">
        <f>IF(ISBLANK(Abfalldokumentation!$W794),"-",Abfalldokumentation!$W794)</f>
        <v>MHD abgelaufen</v>
      </c>
      <c r="I794" s="115">
        <f t="shared" si="85"/>
        <v>39</v>
      </c>
      <c r="J794" s="105" t="str">
        <f t="shared" si="86"/>
        <v>Produkte</v>
      </c>
      <c r="K794" s="105" t="str">
        <f t="shared" si="87"/>
        <v>BUs</v>
      </c>
      <c r="L794" s="105" t="str">
        <f t="shared" si="88"/>
        <v>Symptome</v>
      </c>
      <c r="M794" s="115">
        <f>IFERROR(VLOOKUP(Abfalldokumentation!$O794,Kennzahlen!S:U,3,FALSE)*Abfalldokumentation!$B794,"0")</f>
        <v>10</v>
      </c>
      <c r="N794" s="105" t="str">
        <f>IF(ISBLANK(Q794),VLOOKUP(Abfalldokumentation!$O794,'Linien - BU'!R:S,2,FALSE),Q794)</f>
        <v>RWV</v>
      </c>
      <c r="O794" s="67">
        <f t="shared" si="89"/>
        <v>29500539</v>
      </c>
      <c r="P794" s="67">
        <f t="shared" si="90"/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AA794" s="2"/>
      <c r="AB794" s="2"/>
      <c r="AC794" s="2"/>
    </row>
    <row r="795" spans="1:29" ht="30" customHeight="1" x14ac:dyDescent="0.25">
      <c r="A795" s="102" t="str">
        <f>VLOOKUP(N795,'Linien - BU'!A:B,2,FALSE)</f>
        <v>BU3</v>
      </c>
      <c r="B795" s="114">
        <f t="shared" si="84"/>
        <v>12</v>
      </c>
      <c r="C795" s="95">
        <f>Abfalldokumentation!$U795</f>
        <v>44469</v>
      </c>
      <c r="D795" s="90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103" t="str">
        <f>IFERROR(VLOOKUP(Abfalldokumentation!$O795,Artikel!A:C,3,FALSE),Abfalldokumentation!$O795)</f>
        <v>VOS GRW Natur 45% OGT</v>
      </c>
      <c r="F795" s="103" t="str">
        <f>VLOOKUP(T795,'Liste Gründe'!A:D,2,FALSE)</f>
        <v>Linienbezogen</v>
      </c>
      <c r="G795" s="103" t="str">
        <f>IF(ISBLANK(V795),VLOOKUP(Abfalldokumentation!$P795,'Liste Gründe'!A:D,3,FALSE),V795)</f>
        <v>gemischtes Produkt</v>
      </c>
      <c r="H795" s="103" t="str">
        <f>IF(ISBLANK(Abfalldokumentation!$W795),"-",Abfalldokumentation!$W795)</f>
        <v>wurde nicht eingesetzt</v>
      </c>
      <c r="I795" s="114">
        <f t="shared" si="85"/>
        <v>39</v>
      </c>
      <c r="J795" s="103" t="str">
        <f t="shared" si="86"/>
        <v>Produkte</v>
      </c>
      <c r="K795" s="103" t="str">
        <f t="shared" si="87"/>
        <v>BUs</v>
      </c>
      <c r="L795" s="103" t="str">
        <f t="shared" si="88"/>
        <v>Symptome</v>
      </c>
      <c r="M795" s="114">
        <f>IFERROR(VLOOKUP(Abfalldokumentation!$O795,Kennzahlen!S:U,3,FALSE)*Abfalldokumentation!$B795,"0")</f>
        <v>6</v>
      </c>
      <c r="N795" s="103" t="str">
        <f>IF(ISBLANK(Q795),VLOOKUP(Abfalldokumentation!$O795,'Linien - BU'!R:S,2,FALSE),Q795)</f>
        <v>Bu3</v>
      </c>
      <c r="O795" s="67">
        <f t="shared" si="89"/>
        <v>29500622</v>
      </c>
      <c r="P795" s="67">
        <f t="shared" si="90"/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AA795" s="2"/>
      <c r="AB795" s="2"/>
      <c r="AC795" s="2"/>
    </row>
    <row r="796" spans="1:29" ht="30" customHeight="1" x14ac:dyDescent="0.25">
      <c r="A796" s="104" t="str">
        <f>VLOOKUP(N796,'Linien - BU'!A:B,2,FALSE)</f>
        <v>BU1</v>
      </c>
      <c r="B796" s="115">
        <f t="shared" si="84"/>
        <v>91</v>
      </c>
      <c r="C796" s="96">
        <f>Abfalldokumentation!$U796</f>
        <v>44469</v>
      </c>
      <c r="D796" s="90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105" t="str">
        <f>IFERROR(VLOOKUP(Abfalldokumentation!$O796,Artikel!A:C,3,FALSE),Abfalldokumentation!$O796)</f>
        <v>ABS Gouda 48% OGT</v>
      </c>
      <c r="F796" s="105" t="str">
        <f>VLOOKUP(T796,'Liste Gründe'!A:D,2,FALSE)</f>
        <v>Schimmel</v>
      </c>
      <c r="G796" s="105" t="str">
        <f>IF(ISBLANK(V796),VLOOKUP(Abfalldokumentation!$P796,'Liste Gründe'!A:D,3,FALSE),V796)</f>
        <v>keine Verarbeitung</v>
      </c>
      <c r="H796" s="105" t="str">
        <f>IF(ISBLANK(Abfalldokumentation!$W796),"-",Abfalldokumentation!$W796)</f>
        <v>Aufgrund Konsistenz nicht genommen. Zu wenig VOS verarbeitet. Vom Warmen ins Kalte -&gt; Schimmel</v>
      </c>
      <c r="I796" s="115">
        <f t="shared" si="85"/>
        <v>39</v>
      </c>
      <c r="J796" s="105" t="str">
        <f t="shared" si="86"/>
        <v>Produkte</v>
      </c>
      <c r="K796" s="105" t="str">
        <f t="shared" si="87"/>
        <v>BUs</v>
      </c>
      <c r="L796" s="105" t="str">
        <f t="shared" si="88"/>
        <v>Symptome</v>
      </c>
      <c r="M796" s="115" t="str">
        <f>IFERROR(VLOOKUP(Abfalldokumentation!$O796,Kennzahlen!S:U,3,FALSE)*Abfalldokumentation!$B796,"0")</f>
        <v>0</v>
      </c>
      <c r="N796" s="105" t="str">
        <f>IF(ISBLANK(Q796),VLOOKUP(Abfalldokumentation!$O796,'Linien - BU'!R:S,2,FALSE),Q796)</f>
        <v>Schmelze</v>
      </c>
      <c r="O796" s="67">
        <f t="shared" si="89"/>
        <v>29500816</v>
      </c>
      <c r="P796" s="67">
        <f t="shared" si="90"/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AA796" s="2"/>
      <c r="AB796" s="2"/>
      <c r="AC796" s="2"/>
    </row>
    <row r="797" spans="1:29" ht="30" customHeight="1" x14ac:dyDescent="0.25">
      <c r="A797" s="102" t="str">
        <f>VLOOKUP(N797,'Linien - BU'!A:B,2,FALSE)</f>
        <v>BU1</v>
      </c>
      <c r="B797" s="114">
        <f t="shared" si="84"/>
        <v>22</v>
      </c>
      <c r="C797" s="95">
        <f>Abfalldokumentation!$U797</f>
        <v>44469</v>
      </c>
      <c r="D797" s="90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103" t="str">
        <f>IFERROR(VLOOKUP(Abfalldokumentation!$O797,Artikel!A:C,3,FALSE),Abfalldokumentation!$O797)</f>
        <v>ABS Gouda 48% OGT</v>
      </c>
      <c r="F797" s="103" t="str">
        <f>VLOOKUP(T797,'Liste Gründe'!A:D,2,FALSE)</f>
        <v>Rest</v>
      </c>
      <c r="G797" s="103" t="str">
        <f>IF(ISBLANK(V797),VLOOKUP(Abfalldokumentation!$P797,'Liste Gründe'!A:D,3,FALSE),V797)</f>
        <v>Grund unbekannt</v>
      </c>
      <c r="H797" s="103" t="str">
        <f>IF(ISBLANK(Abfalldokumentation!$W797),"-",Abfalldokumentation!$W797)</f>
        <v>guter Zustand</v>
      </c>
      <c r="I797" s="114">
        <f t="shared" si="85"/>
        <v>39</v>
      </c>
      <c r="J797" s="103" t="str">
        <f t="shared" si="86"/>
        <v>Produkte</v>
      </c>
      <c r="K797" s="103" t="str">
        <f t="shared" si="87"/>
        <v>BUs</v>
      </c>
      <c r="L797" s="103" t="str">
        <f t="shared" si="88"/>
        <v>Symptome</v>
      </c>
      <c r="M797" s="114" t="str">
        <f>IFERROR(VLOOKUP(Abfalldokumentation!$O797,Kennzahlen!S:U,3,FALSE)*Abfalldokumentation!$B797,"0")</f>
        <v>0</v>
      </c>
      <c r="N797" s="103" t="str">
        <f>IF(ISBLANK(Q797),VLOOKUP(Abfalldokumentation!$O797,'Linien - BU'!R:S,2,FALSE),Q797)</f>
        <v>Schmelze</v>
      </c>
      <c r="O797" s="67">
        <f t="shared" si="89"/>
        <v>29500816</v>
      </c>
      <c r="P797" s="67">
        <f t="shared" si="90"/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AA797" s="2"/>
      <c r="AB797" s="2"/>
      <c r="AC797" s="2"/>
    </row>
    <row r="798" spans="1:29" ht="30" customHeight="1" x14ac:dyDescent="0.25">
      <c r="A798" s="104" t="str">
        <f>VLOOKUP(N798,'Linien - BU'!A:B,2,FALSE)</f>
        <v>BU4</v>
      </c>
      <c r="B798" s="115">
        <f t="shared" si="84"/>
        <v>16</v>
      </c>
      <c r="C798" s="96">
        <f>Abfalldokumentation!$U798</f>
        <v>44469</v>
      </c>
      <c r="D798" s="90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105" t="str">
        <f>IFERROR(VLOOKUP(Abfalldokumentation!$O798,Artikel!A:C,3,FALSE),Abfalldokumentation!$O798)</f>
        <v>ABS MEDI-KRÄUK</v>
      </c>
      <c r="F798" s="105" t="str">
        <f>VLOOKUP(T798,'Liste Gründe'!A:D,2,FALSE)</f>
        <v>keinen Verwendungszweck</v>
      </c>
      <c r="G798" s="105" t="str">
        <f>IF(ISBLANK(V798),VLOOKUP(Abfalldokumentation!$P798,'Liste Gründe'!A:D,3,FALSE),V798)</f>
        <v>keinen Verwendungszweck</v>
      </c>
      <c r="H798" s="105" t="str">
        <f>IF(ISBLANK(Abfalldokumentation!$W798),"-",Abfalldokumentation!$W798)</f>
        <v>&lt;500kg/Monat</v>
      </c>
      <c r="I798" s="115">
        <f t="shared" si="85"/>
        <v>39</v>
      </c>
      <c r="J798" s="105" t="str">
        <f t="shared" si="86"/>
        <v>Produkte</v>
      </c>
      <c r="K798" s="105" t="str">
        <f t="shared" si="87"/>
        <v>BUs</v>
      </c>
      <c r="L798" s="105" t="str">
        <f t="shared" si="88"/>
        <v>Symptome</v>
      </c>
      <c r="M798" s="115">
        <f>IFERROR(VLOOKUP(Abfalldokumentation!$O798,Kennzahlen!S:U,3,FALSE)*Abfalldokumentation!$B798,"0")</f>
        <v>24</v>
      </c>
      <c r="N798" s="105" t="str">
        <f>IF(ISBLANK(Q798),VLOOKUP(Abfalldokumentation!$O798,'Linien - BU'!R:S,2,FALSE),Q798)</f>
        <v>L21</v>
      </c>
      <c r="O798" s="67">
        <f t="shared" si="89"/>
        <v>29500886</v>
      </c>
      <c r="P798" s="67">
        <f t="shared" si="90"/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AA798" s="2"/>
      <c r="AB798" s="2"/>
      <c r="AC798" s="2"/>
    </row>
    <row r="799" spans="1:29" ht="30" customHeight="1" x14ac:dyDescent="0.25">
      <c r="A799" s="102" t="str">
        <f>VLOOKUP(N799,'Linien - BU'!A:B,2,FALSE)</f>
        <v>BU1</v>
      </c>
      <c r="B799" s="114">
        <f t="shared" si="84"/>
        <v>44</v>
      </c>
      <c r="C799" s="95">
        <f>Abfalldokumentation!$U799</f>
        <v>44469</v>
      </c>
      <c r="D799" s="90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103" t="str">
        <f>IFERROR(VLOOKUP(Abfalldokumentation!$O799,Artikel!A:C,3,FALSE),Abfalldokumentation!$O799)</f>
        <v>VOS-ABS ENTSORGUNG</v>
      </c>
      <c r="F799" s="103" t="str">
        <f>VLOOKUP(T799,'Liste Gründe'!A:D,2,FALSE)</f>
        <v>Rest</v>
      </c>
      <c r="G799" s="103" t="str">
        <f>IF(ISBLANK(V799),VLOOKUP(Abfalldokumentation!$P799,'Liste Gründe'!A:D,3,FALSE),V799)</f>
        <v>geschälte Rinde</v>
      </c>
      <c r="H799" s="103" t="str">
        <f>IF(ISBLANK(Abfalldokumentation!$W799),"-",Abfalldokumentation!$W799)</f>
        <v>keine Verwendung möglich</v>
      </c>
      <c r="I799" s="114">
        <f t="shared" si="85"/>
        <v>39</v>
      </c>
      <c r="J799" s="103" t="str">
        <f t="shared" si="86"/>
        <v>Produkte</v>
      </c>
      <c r="K799" s="103" t="str">
        <f t="shared" si="87"/>
        <v>BUs</v>
      </c>
      <c r="L799" s="103" t="str">
        <f t="shared" si="88"/>
        <v>Symptome</v>
      </c>
      <c r="M799" s="114">
        <f>IFERROR(VLOOKUP(Abfalldokumentation!$O799,Kennzahlen!S:U,3,FALSE)*Abfalldokumentation!$B799,"0")</f>
        <v>0.44</v>
      </c>
      <c r="N799" s="103" t="str">
        <f>IF(ISBLANK(Q799),VLOOKUP(Abfalldokumentation!$O799,'Linien - BU'!R:S,2,FALSE),Q799)</f>
        <v>RWV</v>
      </c>
      <c r="O799" s="67">
        <f t="shared" si="89"/>
        <v>29500917</v>
      </c>
      <c r="P799" s="67">
        <f t="shared" si="90"/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AA799" s="2"/>
      <c r="AB799" s="2"/>
      <c r="AC799" s="2"/>
    </row>
    <row r="800" spans="1:29" ht="30" customHeight="1" x14ac:dyDescent="0.25">
      <c r="A800" s="104" t="str">
        <f>VLOOKUP(N800,'Linien - BU'!A:B,2,FALSE)</f>
        <v>BU1</v>
      </c>
      <c r="B800" s="115">
        <f t="shared" si="84"/>
        <v>46</v>
      </c>
      <c r="C800" s="96">
        <f>Abfalldokumentation!$U800</f>
        <v>44469</v>
      </c>
      <c r="D800" s="90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105" t="str">
        <f>IFERROR(VLOOKUP(Abfalldokumentation!$O800,Artikel!A:C,3,FALSE),Abfalldokumentation!$O800)</f>
        <v>VOS-ABS ENTSORGUNG</v>
      </c>
      <c r="F800" s="105" t="str">
        <f>VLOOKUP(T800,'Liste Gründe'!A:D,2,FALSE)</f>
        <v>Rest</v>
      </c>
      <c r="G800" s="105" t="str">
        <f>IF(ISBLANK(V800),VLOOKUP(Abfalldokumentation!$P800,'Liste Gründe'!A:D,3,FALSE),V800)</f>
        <v>geschälte Rinde</v>
      </c>
      <c r="H800" s="105" t="str">
        <f>IF(ISBLANK(Abfalldokumentation!$W800),"-",Abfalldokumentation!$W800)</f>
        <v>keine Verwendung möglich</v>
      </c>
      <c r="I800" s="115">
        <f t="shared" si="85"/>
        <v>39</v>
      </c>
      <c r="J800" s="105" t="str">
        <f t="shared" si="86"/>
        <v>Produkte</v>
      </c>
      <c r="K800" s="105" t="str">
        <f t="shared" si="87"/>
        <v>BUs</v>
      </c>
      <c r="L800" s="105" t="str">
        <f t="shared" si="88"/>
        <v>Symptome</v>
      </c>
      <c r="M800" s="115">
        <f>IFERROR(VLOOKUP(Abfalldokumentation!$O800,Kennzahlen!S:U,3,FALSE)*Abfalldokumentation!$B800,"0")</f>
        <v>0.46</v>
      </c>
      <c r="N800" s="105" t="str">
        <f>IF(ISBLANK(Q800),VLOOKUP(Abfalldokumentation!$O800,'Linien - BU'!R:S,2,FALSE),Q800)</f>
        <v>RWV</v>
      </c>
      <c r="O800" s="67">
        <f t="shared" si="89"/>
        <v>29500917</v>
      </c>
      <c r="P800" s="67">
        <f t="shared" si="90"/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AA800" s="2"/>
      <c r="AB800" s="2"/>
      <c r="AC800" s="2"/>
    </row>
    <row r="801" spans="1:29" ht="30" customHeight="1" x14ac:dyDescent="0.25">
      <c r="A801" s="102" t="str">
        <f>VLOOKUP(N801,'Linien - BU'!A:B,2,FALSE)</f>
        <v>BU1</v>
      </c>
      <c r="B801" s="114">
        <f t="shared" si="84"/>
        <v>25</v>
      </c>
      <c r="C801" s="95">
        <f>Abfalldokumentation!$U801</f>
        <v>44469</v>
      </c>
      <c r="D801" s="90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103" t="str">
        <f>IFERROR(VLOOKUP(Abfalldokumentation!$O801,Artikel!A:C,3,FALSE),Abfalldokumentation!$O801)</f>
        <v>VOS URW-NUSS-OGT</v>
      </c>
      <c r="F801" s="103" t="str">
        <f>VLOOKUP(T801,'Liste Gründe'!A:D,2,FALSE)</f>
        <v>Schimmel</v>
      </c>
      <c r="G801" s="103" t="str">
        <f>IF(ISBLANK(V801),VLOOKUP(Abfalldokumentation!$P801,'Liste Gründe'!A:D,3,FALSE),V801)</f>
        <v>keine Verarbeitung</v>
      </c>
      <c r="H801" s="103" t="str">
        <f>IF(ISBLANK(Abfalldokumentation!$W801),"-",Abfalldokumentation!$W801)</f>
        <v>MHD abgelaufen</v>
      </c>
      <c r="I801" s="114">
        <f t="shared" si="85"/>
        <v>39</v>
      </c>
      <c r="J801" s="103" t="str">
        <f t="shared" si="86"/>
        <v>Produkte</v>
      </c>
      <c r="K801" s="103" t="str">
        <f t="shared" si="87"/>
        <v>BUs</v>
      </c>
      <c r="L801" s="103" t="str">
        <f t="shared" si="88"/>
        <v>Symptome</v>
      </c>
      <c r="M801" s="114">
        <f>IFERROR(VLOOKUP(Abfalldokumentation!$O801,Kennzahlen!S:U,3,FALSE)*Abfalldokumentation!$B801,"0")</f>
        <v>12.5</v>
      </c>
      <c r="N801" s="103" t="str">
        <f>IF(ISBLANK(Q801),VLOOKUP(Abfalldokumentation!$O801,'Linien - BU'!R:S,2,FALSE),Q801)</f>
        <v>Schmelze</v>
      </c>
      <c r="O801" s="67">
        <f t="shared" si="89"/>
        <v>29500943</v>
      </c>
      <c r="P801" s="67">
        <f t="shared" si="90"/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AA801" s="2"/>
      <c r="AB801" s="2"/>
      <c r="AC801" s="2"/>
    </row>
    <row r="802" spans="1:29" ht="30" customHeight="1" x14ac:dyDescent="0.25">
      <c r="A802" s="104" t="str">
        <f>VLOOKUP(N802,'Linien - BU'!A:B,2,FALSE)</f>
        <v>BU1</v>
      </c>
      <c r="B802" s="115">
        <f t="shared" si="84"/>
        <v>15</v>
      </c>
      <c r="C802" s="96">
        <f>Abfalldokumentation!$U802</f>
        <v>44469</v>
      </c>
      <c r="D802" s="90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105" t="str">
        <f>IFERROR(VLOOKUP(Abfalldokumentation!$O802,Artikel!A:C,3,FALSE),Abfalldokumentation!$O802)</f>
        <v>VOS URW-NATUR-EXTRA</v>
      </c>
      <c r="F802" s="105" t="str">
        <f>VLOOKUP(T802,'Liste Gründe'!A:D,2,FALSE)</f>
        <v>Schimmel</v>
      </c>
      <c r="G802" s="105" t="str">
        <f>IF(ISBLANK(V802),VLOOKUP(Abfalldokumentation!$P802,'Liste Gründe'!A:D,3,FALSE),V802)</f>
        <v>keine Verarbeitung</v>
      </c>
      <c r="H802" s="105" t="str">
        <f>IF(ISBLANK(Abfalldokumentation!$W802),"-",Abfalldokumentation!$W802)</f>
        <v>MHD abgelaufen</v>
      </c>
      <c r="I802" s="115">
        <f t="shared" si="85"/>
        <v>39</v>
      </c>
      <c r="J802" s="105" t="str">
        <f t="shared" si="86"/>
        <v>Produkte</v>
      </c>
      <c r="K802" s="105" t="str">
        <f t="shared" si="87"/>
        <v>BUs</v>
      </c>
      <c r="L802" s="105" t="str">
        <f t="shared" si="88"/>
        <v>Symptome</v>
      </c>
      <c r="M802" s="115">
        <f>IFERROR(VLOOKUP(Abfalldokumentation!$O802,Kennzahlen!S:U,3,FALSE)*Abfalldokumentation!$B802,"0")</f>
        <v>7.5</v>
      </c>
      <c r="N802" s="105" t="str">
        <f>IF(ISBLANK(Q802),VLOOKUP(Abfalldokumentation!$O802,'Linien - BU'!R:S,2,FALSE),Q802)</f>
        <v>RWV</v>
      </c>
      <c r="O802" s="67">
        <f t="shared" si="89"/>
        <v>29500947</v>
      </c>
      <c r="P802" s="67">
        <f t="shared" si="90"/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AA802" s="2"/>
      <c r="AB802" s="2"/>
      <c r="AC802" s="2"/>
    </row>
    <row r="803" spans="1:29" ht="30" customHeight="1" x14ac:dyDescent="0.25">
      <c r="A803" s="102" t="str">
        <f>VLOOKUP(N803,'Linien - BU'!A:B,2,FALSE)</f>
        <v>BU1</v>
      </c>
      <c r="B803" s="114">
        <f t="shared" si="84"/>
        <v>100</v>
      </c>
      <c r="C803" s="95">
        <f>Abfalldokumentation!$U803</f>
        <v>44469</v>
      </c>
      <c r="D803" s="90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103" t="str">
        <f>IFERROR(VLOOKUP(Abfalldokumentation!$O803,Artikel!A:C,3,FALSE),Abfalldokumentation!$O803)</f>
        <v>VOS URW-VS-SPICKER-NATU</v>
      </c>
      <c r="F803" s="103" t="str">
        <f>VLOOKUP(T803,'Liste Gründe'!A:D,2,FALSE)</f>
        <v>Schimmel</v>
      </c>
      <c r="G803" s="103" t="str">
        <f>IF(ISBLANK(V803),VLOOKUP(Abfalldokumentation!$P803,'Liste Gründe'!A:D,3,FALSE),V803)</f>
        <v>keine Verarbeitung</v>
      </c>
      <c r="H803" s="103" t="str">
        <f>IF(ISBLANK(Abfalldokumentation!$W803),"-",Abfalldokumentation!$W803)</f>
        <v>MHD abgelaufen</v>
      </c>
      <c r="I803" s="114">
        <f t="shared" si="85"/>
        <v>39</v>
      </c>
      <c r="J803" s="103" t="str">
        <f t="shared" si="86"/>
        <v>Produkte</v>
      </c>
      <c r="K803" s="103" t="str">
        <f t="shared" si="87"/>
        <v>BUs</v>
      </c>
      <c r="L803" s="103" t="str">
        <f t="shared" si="88"/>
        <v>Symptome</v>
      </c>
      <c r="M803" s="114">
        <f>IFERROR(VLOOKUP(Abfalldokumentation!$O803,Kennzahlen!S:U,3,FALSE)*Abfalldokumentation!$B803,"0")</f>
        <v>50</v>
      </c>
      <c r="N803" s="103" t="str">
        <f>IF(ISBLANK(Q803),VLOOKUP(Abfalldokumentation!$O803,'Linien - BU'!R:S,2,FALSE),Q803)</f>
        <v>RWV</v>
      </c>
      <c r="O803" s="67">
        <f t="shared" si="89"/>
        <v>29500948</v>
      </c>
      <c r="P803" s="67">
        <f t="shared" si="90"/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AA803" s="2"/>
      <c r="AB803" s="2"/>
      <c r="AC803" s="2"/>
    </row>
    <row r="804" spans="1:29" ht="30" customHeight="1" x14ac:dyDescent="0.25">
      <c r="A804" s="104" t="str">
        <f>VLOOKUP(N804,'Linien - BU'!A:B,2,FALSE)</f>
        <v>BU1</v>
      </c>
      <c r="B804" s="115">
        <f t="shared" si="84"/>
        <v>25</v>
      </c>
      <c r="C804" s="96">
        <f>Abfalldokumentation!$U804</f>
        <v>44469</v>
      </c>
      <c r="D804" s="90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105" t="str">
        <f>IFERROR(VLOOKUP(Abfalldokumentation!$O804,Artikel!A:C,3,FALSE),Abfalldokumentation!$O804)</f>
        <v>VOS URW NATUR AMM CO RE</v>
      </c>
      <c r="F804" s="105" t="str">
        <f>VLOOKUP(T804,'Liste Gründe'!A:D,2,FALSE)</f>
        <v>Schimmel</v>
      </c>
      <c r="G804" s="105" t="str">
        <f>IF(ISBLANK(V804),VLOOKUP(Abfalldokumentation!$P804,'Liste Gründe'!A:D,3,FALSE),V804)</f>
        <v>VOS &gt; Einsatz</v>
      </c>
      <c r="H804" s="105" t="str">
        <f>IF(ISBLANK(Abfalldokumentation!$W804),"-",Abfalldokumentation!$W804)</f>
        <v>MHD abgelaufen</v>
      </c>
      <c r="I804" s="115">
        <f t="shared" si="85"/>
        <v>39</v>
      </c>
      <c r="J804" s="105" t="str">
        <f t="shared" si="86"/>
        <v>Produkte</v>
      </c>
      <c r="K804" s="105" t="str">
        <f t="shared" si="87"/>
        <v>BUs</v>
      </c>
      <c r="L804" s="105" t="str">
        <f t="shared" si="88"/>
        <v>Symptome</v>
      </c>
      <c r="M804" s="115">
        <f>IFERROR(VLOOKUP(Abfalldokumentation!$O804,Kennzahlen!S:U,3,FALSE)*Abfalldokumentation!$B804,"0")</f>
        <v>12.5</v>
      </c>
      <c r="N804" s="105" t="str">
        <f>IF(ISBLANK(Q804),VLOOKUP(Abfalldokumentation!$O804,'Linien - BU'!R:S,2,FALSE),Q804)</f>
        <v>RWV</v>
      </c>
      <c r="O804" s="67">
        <f t="shared" si="89"/>
        <v>29501021</v>
      </c>
      <c r="P804" s="67">
        <f t="shared" si="90"/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AA804" s="2"/>
      <c r="AB804" s="2"/>
      <c r="AC804" s="2"/>
    </row>
    <row r="805" spans="1:29" ht="30" customHeight="1" x14ac:dyDescent="0.25">
      <c r="A805" s="102" t="str">
        <f>VLOOKUP(N805,'Linien - BU'!A:B,2,FALSE)</f>
        <v>BU4</v>
      </c>
      <c r="B805" s="114">
        <f t="shared" si="84"/>
        <v>9</v>
      </c>
      <c r="C805" s="95">
        <f>Abfalldokumentation!$U805</f>
        <v>44469</v>
      </c>
      <c r="D805" s="90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103" t="str">
        <f>IFERROR(VLOOKUP(Abfalldokumentation!$O805,Artikel!A:C,3,FALSE),Abfalldokumentation!$O805)</f>
        <v>ABS BRUSCHETTA</v>
      </c>
      <c r="F805" s="103" t="str">
        <f>VLOOKUP(T805,'Liste Gründe'!A:D,2,FALSE)</f>
        <v>keinen Verwendungszweck</v>
      </c>
      <c r="G805" s="103" t="str">
        <f>IF(ISBLANK(V805),VLOOKUP(Abfalldokumentation!$P805,'Liste Gründe'!A:D,3,FALSE),V805)</f>
        <v>keinen Verwendungszweck</v>
      </c>
      <c r="H805" s="103" t="str">
        <f>IF(ISBLANK(Abfalldokumentation!$W805),"-",Abfalldokumentation!$W805)</f>
        <v>&lt;300kg/Monat</v>
      </c>
      <c r="I805" s="114">
        <f t="shared" si="85"/>
        <v>39</v>
      </c>
      <c r="J805" s="103" t="str">
        <f t="shared" si="86"/>
        <v>Produkte</v>
      </c>
      <c r="K805" s="103" t="str">
        <f t="shared" si="87"/>
        <v>BUs</v>
      </c>
      <c r="L805" s="103" t="str">
        <f t="shared" si="88"/>
        <v>Symptome</v>
      </c>
      <c r="M805" s="114">
        <f>IFERROR(VLOOKUP(Abfalldokumentation!$O805,Kennzahlen!S:U,3,FALSE)*Abfalldokumentation!$B805,"0")</f>
        <v>13.5</v>
      </c>
      <c r="N805" s="103" t="str">
        <f>IF(ISBLANK(Q805),VLOOKUP(Abfalldokumentation!$O805,'Linien - BU'!R:S,2,FALSE),Q805)</f>
        <v>L21</v>
      </c>
      <c r="O805" s="67">
        <f t="shared" si="89"/>
        <v>29501029</v>
      </c>
      <c r="P805" s="67">
        <f t="shared" si="90"/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AA805" s="2"/>
      <c r="AB805" s="2"/>
      <c r="AC805" s="2"/>
    </row>
    <row r="806" spans="1:29" ht="30" customHeight="1" x14ac:dyDescent="0.25">
      <c r="A806" s="104" t="str">
        <f>VLOOKUP(N806,'Linien - BU'!A:B,2,FALSE)</f>
        <v>BU1</v>
      </c>
      <c r="B806" s="115">
        <f t="shared" si="84"/>
        <v>195</v>
      </c>
      <c r="C806" s="96">
        <f>Abfalldokumentation!$U806</f>
        <v>44469</v>
      </c>
      <c r="D806" s="90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105" t="str">
        <f>IFERROR(VLOOKUP(Abfalldokumentation!$O806,Artikel!A:C,3,FALSE),Abfalldokumentation!$O806)</f>
        <v>ABS 45-48% Konventionel</v>
      </c>
      <c r="F806" s="105" t="str">
        <f>VLOOKUP(T806,'Liste Gründe'!A:D,2,FALSE)</f>
        <v>Schimmel</v>
      </c>
      <c r="G806" s="105" t="str">
        <f>IF(ISBLANK(V806),VLOOKUP(Abfalldokumentation!$P806,'Liste Gründe'!A:D,3,FALSE),V806)</f>
        <v>keine Verarbeitung</v>
      </c>
      <c r="H806" s="105" t="str">
        <f>IF(ISBLANK(Abfalldokumentation!$W806),"-",Abfalldokumentation!$W806)</f>
        <v>Aufgrund Konsistenz nicht genommen. Zu wenig VOS verarbeitet. Vom Warmen ins Kalte -&gt; Schimmel</v>
      </c>
      <c r="I806" s="115">
        <f t="shared" si="85"/>
        <v>39</v>
      </c>
      <c r="J806" s="105" t="str">
        <f t="shared" si="86"/>
        <v>Produkte</v>
      </c>
      <c r="K806" s="105" t="str">
        <f t="shared" si="87"/>
        <v>BUs</v>
      </c>
      <c r="L806" s="105" t="str">
        <f t="shared" si="88"/>
        <v>Symptome</v>
      </c>
      <c r="M806" s="115">
        <f>IFERROR(VLOOKUP(Abfalldokumentation!$O806,Kennzahlen!S:U,3,FALSE)*Abfalldokumentation!$B806,"0")</f>
        <v>393.43199999999996</v>
      </c>
      <c r="N806" s="105" t="str">
        <f>IF(ISBLANK(Q806),VLOOKUP(Abfalldokumentation!$O806,'Linien - BU'!R:S,2,FALSE),Q806)</f>
        <v>Schmelze</v>
      </c>
      <c r="O806" s="67">
        <f t="shared" si="89"/>
        <v>29600004</v>
      </c>
      <c r="P806" s="67">
        <f t="shared" si="90"/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AA806" s="2"/>
      <c r="AB806" s="2"/>
      <c r="AC806" s="2"/>
    </row>
    <row r="807" spans="1:29" ht="30" customHeight="1" x14ac:dyDescent="0.25">
      <c r="A807" s="102" t="str">
        <f>VLOOKUP(N807,'Linien - BU'!A:B,2,FALSE)</f>
        <v>BU1</v>
      </c>
      <c r="B807" s="114">
        <f t="shared" si="84"/>
        <v>66.8</v>
      </c>
      <c r="C807" s="95">
        <f>Abfalldokumentation!$U807</f>
        <v>44469</v>
      </c>
      <c r="D807" s="90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103" t="str">
        <f>IFERROR(VLOOKUP(Abfalldokumentation!$O807,Artikel!A:C,3,FALSE),Abfalldokumentation!$O807)</f>
        <v>VS RW Schinken mit Rind</v>
      </c>
      <c r="F807" s="103" t="str">
        <f>VLOOKUP(T807,'Liste Gründe'!A:D,2,FALSE)</f>
        <v>Schimmel</v>
      </c>
      <c r="G807" s="103" t="str">
        <f>IF(ISBLANK(V807),VLOOKUP(Abfalldokumentation!$P807,'Liste Gründe'!A:D,3,FALSE),V807)</f>
        <v>keine Verarbeitung</v>
      </c>
      <c r="H807" s="103" t="str">
        <f>IF(ISBLANK(Abfalldokumentation!$W807),"-",Abfalldokumentation!$W807)</f>
        <v>Aufgrund Konsistenz nicht genommen. Zu wenig VOS verarbeitet. Vom Warmen ins Kalte -&gt; Schimmel</v>
      </c>
      <c r="I807" s="114">
        <f t="shared" si="85"/>
        <v>39</v>
      </c>
      <c r="J807" s="103" t="str">
        <f t="shared" si="86"/>
        <v>Produkte</v>
      </c>
      <c r="K807" s="103" t="str">
        <f t="shared" si="87"/>
        <v>BUs</v>
      </c>
      <c r="L807" s="103" t="str">
        <f t="shared" si="88"/>
        <v>Symptome</v>
      </c>
      <c r="M807" s="114">
        <f>IFERROR(VLOOKUP(Abfalldokumentation!$O807,Kennzahlen!S:U,3,FALSE)*Abfalldokumentation!$B807,"0")</f>
        <v>33.4</v>
      </c>
      <c r="N807" s="103" t="str">
        <f>IF(ISBLANK(Q807),VLOOKUP(Abfalldokumentation!$O807,'Linien - BU'!R:S,2,FALSE),Q807)</f>
        <v>Schmelze</v>
      </c>
      <c r="O807" s="67">
        <f t="shared" si="89"/>
        <v>29600017</v>
      </c>
      <c r="P807" s="67">
        <f t="shared" si="90"/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AA807" s="2"/>
      <c r="AB807" s="2"/>
      <c r="AC807" s="2"/>
    </row>
    <row r="808" spans="1:29" ht="30" customHeight="1" x14ac:dyDescent="0.25">
      <c r="A808" s="104" t="str">
        <f>VLOOKUP(N808,'Linien - BU'!A:B,2,FALSE)</f>
        <v>BU3</v>
      </c>
      <c r="B808" s="115">
        <f t="shared" si="84"/>
        <v>72</v>
      </c>
      <c r="C808" s="96">
        <f>Abfalldokumentation!$U808</f>
        <v>44469</v>
      </c>
      <c r="D808" s="90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105" t="str">
        <f>IFERROR(VLOOKUP(Abfalldokumentation!$O808,Artikel!A:C,3,FALSE),Abfalldokumentation!$O808)</f>
        <v>VS RW Schinken mit Rind</v>
      </c>
      <c r="F808" s="105" t="str">
        <f>VLOOKUP(T808,'Liste Gründe'!A:D,2,FALSE)</f>
        <v>Schimmel</v>
      </c>
      <c r="G808" s="105" t="str">
        <f>IF(ISBLANK(V808),VLOOKUP(Abfalldokumentation!$P808,'Liste Gründe'!A:D,3,FALSE),V808)</f>
        <v>Rest</v>
      </c>
      <c r="H808" s="105" t="str">
        <f>IF(ISBLANK(Abfalldokumentation!$W808),"-",Abfalldokumentation!$W808)</f>
        <v>wurde nicht eingesetzt</v>
      </c>
      <c r="I808" s="115">
        <f t="shared" si="85"/>
        <v>39</v>
      </c>
      <c r="J808" s="105" t="str">
        <f t="shared" si="86"/>
        <v>Produkte</v>
      </c>
      <c r="K808" s="105" t="str">
        <f t="shared" si="87"/>
        <v>BUs</v>
      </c>
      <c r="L808" s="105" t="str">
        <f t="shared" si="88"/>
        <v>Symptome</v>
      </c>
      <c r="M808" s="115">
        <f>IFERROR(VLOOKUP(Abfalldokumentation!$O808,Kennzahlen!S:U,3,FALSE)*Abfalldokumentation!$B808,"0")</f>
        <v>36</v>
      </c>
      <c r="N808" s="105" t="str">
        <f>IF(ISBLANK(Q808),VLOOKUP(Abfalldokumentation!$O808,'Linien - BU'!R:S,2,FALSE),Q808)</f>
        <v>Bu3</v>
      </c>
      <c r="O808" s="67">
        <f t="shared" si="89"/>
        <v>29600017</v>
      </c>
      <c r="P808" s="67">
        <f t="shared" si="90"/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AA808" s="2"/>
      <c r="AB808" s="2"/>
      <c r="AC808" s="2"/>
    </row>
    <row r="809" spans="1:29" ht="30" customHeight="1" x14ac:dyDescent="0.25">
      <c r="A809" s="102" t="str">
        <f>VLOOKUP(N809,'Linien - BU'!A:B,2,FALSE)</f>
        <v>BU3</v>
      </c>
      <c r="B809" s="114">
        <f t="shared" si="84"/>
        <v>24</v>
      </c>
      <c r="C809" s="95">
        <f>Abfalldokumentation!$U809</f>
        <v>44469</v>
      </c>
      <c r="D809" s="90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103" t="str">
        <f>IFERROR(VLOOKUP(Abfalldokumentation!$O809,Artikel!A:C,3,FALSE),Abfalldokumentation!$O809)</f>
        <v>VOS VEG-SCH WÜRZIG</v>
      </c>
      <c r="F809" s="103" t="str">
        <f>VLOOKUP(T809,'Liste Gründe'!A:D,2,FALSE)</f>
        <v>Schimmel</v>
      </c>
      <c r="G809" s="103" t="str">
        <f>IF(ISBLANK(V809),VLOOKUP(Abfalldokumentation!$P809,'Liste Gründe'!A:D,3,FALSE),V809)</f>
        <v>VOS &gt; Einsatz</v>
      </c>
      <c r="H809" s="103" t="str">
        <f>IF(ISBLANK(Abfalldokumentation!$W809),"-",Abfalldokumentation!$W809)</f>
        <v>-</v>
      </c>
      <c r="I809" s="114">
        <f t="shared" si="85"/>
        <v>39</v>
      </c>
      <c r="J809" s="103" t="str">
        <f t="shared" si="86"/>
        <v>Produkte</v>
      </c>
      <c r="K809" s="103" t="str">
        <f t="shared" si="87"/>
        <v>BUs</v>
      </c>
      <c r="L809" s="103" t="str">
        <f t="shared" si="88"/>
        <v>Symptome</v>
      </c>
      <c r="M809" s="114">
        <f>IFERROR(VLOOKUP(Abfalldokumentation!$O809,Kennzahlen!S:U,3,FALSE)*Abfalldokumentation!$B809,"0")</f>
        <v>12</v>
      </c>
      <c r="N809" s="103" t="str">
        <f>IF(ISBLANK(Q809),VLOOKUP(Abfalldokumentation!$O809,'Linien - BU'!R:S,2,FALSE),Q809)</f>
        <v>BU3</v>
      </c>
      <c r="O809" s="67">
        <f t="shared" si="89"/>
        <v>29900003</v>
      </c>
      <c r="P809" s="67">
        <f t="shared" si="90"/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AA809" s="2"/>
      <c r="AB809" s="2"/>
      <c r="AC809" s="2"/>
    </row>
    <row r="810" spans="1:29" ht="30" customHeight="1" x14ac:dyDescent="0.25">
      <c r="A810" s="104" t="str">
        <f>VLOOKUP(N810,'Linien - BU'!A:B,2,FALSE)</f>
        <v>BU1</v>
      </c>
      <c r="B810" s="115">
        <f t="shared" si="84"/>
        <v>16</v>
      </c>
      <c r="C810" s="96">
        <f>Abfalldokumentation!$U810</f>
        <v>44469</v>
      </c>
      <c r="D810" s="90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105" t="str">
        <f>IFERROR(VLOOKUP(Abfalldokumentation!$O810,Artikel!A:C,3,FALSE),Abfalldokumentation!$O810)</f>
        <v>ABS GOU VAKU-OGT</v>
      </c>
      <c r="F810" s="105" t="str">
        <f>VLOOKUP(T810,'Liste Gründe'!A:D,2,FALSE)</f>
        <v>Rest</v>
      </c>
      <c r="G810" s="105" t="str">
        <f>IF(ISBLANK(V810),VLOOKUP(Abfalldokumentation!$P810,'Liste Gründe'!A:D,3,FALSE),V810)</f>
        <v>Grund unbekannt</v>
      </c>
      <c r="H810" s="105" t="str">
        <f>IF(ISBLANK(Abfalldokumentation!$W810),"-",Abfalldokumentation!$W810)</f>
        <v>Luftzieher, aber trotzdem guter Zustand</v>
      </c>
      <c r="I810" s="115">
        <f t="shared" si="85"/>
        <v>39</v>
      </c>
      <c r="J810" s="105" t="str">
        <f t="shared" si="86"/>
        <v>Produkte</v>
      </c>
      <c r="K810" s="105" t="str">
        <f t="shared" si="87"/>
        <v>BUs</v>
      </c>
      <c r="L810" s="105" t="str">
        <f t="shared" si="88"/>
        <v>Symptome</v>
      </c>
      <c r="M810" s="115" t="str">
        <f>IFERROR(VLOOKUP(Abfalldokumentation!$O810,Kennzahlen!S:U,3,FALSE)*Abfalldokumentation!$B810,"0")</f>
        <v>0</v>
      </c>
      <c r="N810" s="105" t="str">
        <f>IF(ISBLANK(Q810),VLOOKUP(Abfalldokumentation!$O810,'Linien - BU'!R:S,2,FALSE),Q810)</f>
        <v>Schmelze</v>
      </c>
      <c r="O810" s="67">
        <f t="shared" si="89"/>
        <v>49500034</v>
      </c>
      <c r="P810" s="67">
        <f t="shared" si="90"/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AA810" s="2"/>
      <c r="AB810" s="2"/>
      <c r="AC810" s="2"/>
    </row>
    <row r="811" spans="1:29" ht="30" customHeight="1" x14ac:dyDescent="0.25">
      <c r="A811" s="102" t="str">
        <f>VLOOKUP(N811,'Linien - BU'!A:B,2,FALSE)</f>
        <v>BU1</v>
      </c>
      <c r="B811" s="114">
        <f t="shared" si="84"/>
        <v>18</v>
      </c>
      <c r="C811" s="95">
        <f>Abfalldokumentation!$U811</f>
        <v>44469</v>
      </c>
      <c r="D811" s="90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103" t="str">
        <f>IFERROR(VLOOKUP(Abfalldokumentation!$O811,Artikel!A:C,3,FALSE),Abfalldokumentation!$O811)</f>
        <v>Cheddar Matured</v>
      </c>
      <c r="F811" s="103" t="str">
        <f>VLOOKUP(T811,'Liste Gründe'!A:D,2,FALSE)</f>
        <v>Schimmel</v>
      </c>
      <c r="G811" s="103" t="str">
        <f>IF(ISBLANK(V811),VLOOKUP(Abfalldokumentation!$P811,'Liste Gründe'!A:D,3,FALSE),V811)</f>
        <v>-</v>
      </c>
      <c r="H811" s="103" t="str">
        <f>IF(ISBLANK(Abfalldokumentation!$W811),"-",Abfalldokumentation!$W811)</f>
        <v>-</v>
      </c>
      <c r="I811" s="114">
        <f t="shared" si="85"/>
        <v>39</v>
      </c>
      <c r="J811" s="103" t="str">
        <f t="shared" si="86"/>
        <v>Produkte</v>
      </c>
      <c r="K811" s="103" t="str">
        <f t="shared" si="87"/>
        <v>BUs</v>
      </c>
      <c r="L811" s="103" t="str">
        <f t="shared" si="88"/>
        <v>Symptome</v>
      </c>
      <c r="M811" s="114" t="str">
        <f>IFERROR(VLOOKUP(Abfalldokumentation!$O811,Kennzahlen!S:U,3,FALSE)*Abfalldokumentation!$B811,"0")</f>
        <v>0</v>
      </c>
      <c r="N811" s="103" t="str">
        <f>IF(ISBLANK(Q811),VLOOKUP(Abfalldokumentation!$O811,'Linien - BU'!R:S,2,FALSE),Q811)</f>
        <v>RWV</v>
      </c>
      <c r="O811" s="67" t="str">
        <f t="shared" si="89"/>
        <v>Cheddar Matured</v>
      </c>
      <c r="P811" s="67">
        <f t="shared" si="90"/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AA811" s="2"/>
      <c r="AB811" s="2"/>
      <c r="AC811" s="2"/>
    </row>
    <row r="812" spans="1:29" ht="30" customHeight="1" x14ac:dyDescent="0.25">
      <c r="A812" s="104" t="str">
        <f>VLOOKUP(N812,'Linien - BU'!A:B,2,FALSE)</f>
        <v>BU1</v>
      </c>
      <c r="B812" s="115">
        <f t="shared" si="84"/>
        <v>304</v>
      </c>
      <c r="C812" s="96">
        <f>Abfalldokumentation!$U812</f>
        <v>44469</v>
      </c>
      <c r="D812" s="90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105" t="str">
        <f>IFERROR(VLOOKUP(Abfalldokumentation!$O812,Artikel!A:C,3,FALSE),Abfalldokumentation!$O812)</f>
        <v>Cheddar Matured</v>
      </c>
      <c r="F812" s="105" t="str">
        <f>VLOOKUP(T812,'Liste Gründe'!A:D,2,FALSE)</f>
        <v>Schimmel</v>
      </c>
      <c r="G812" s="105" t="str">
        <f>IF(ISBLANK(V812),VLOOKUP(Abfalldokumentation!$P812,'Liste Gründe'!A:D,3,FALSE),V812)</f>
        <v>-</v>
      </c>
      <c r="H812" s="105" t="str">
        <f>IF(ISBLANK(Abfalldokumentation!$W812),"-",Abfalldokumentation!$W812)</f>
        <v>-</v>
      </c>
      <c r="I812" s="115">
        <f t="shared" si="85"/>
        <v>39</v>
      </c>
      <c r="J812" s="105" t="str">
        <f t="shared" si="86"/>
        <v>Produkte</v>
      </c>
      <c r="K812" s="105" t="str">
        <f t="shared" si="87"/>
        <v>BUs</v>
      </c>
      <c r="L812" s="105" t="str">
        <f t="shared" si="88"/>
        <v>Symptome</v>
      </c>
      <c r="M812" s="115" t="str">
        <f>IFERROR(VLOOKUP(Abfalldokumentation!$O812,Kennzahlen!S:U,3,FALSE)*Abfalldokumentation!$B812,"0")</f>
        <v>0</v>
      </c>
      <c r="N812" s="105" t="str">
        <f>IF(ISBLANK(Q812),VLOOKUP(Abfalldokumentation!$O812,'Linien - BU'!R:S,2,FALSE),Q812)</f>
        <v>RWV</v>
      </c>
      <c r="O812" s="67" t="str">
        <f t="shared" si="89"/>
        <v>Cheddar Matured</v>
      </c>
      <c r="P812" s="67">
        <f t="shared" si="90"/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AA812" s="2"/>
      <c r="AB812" s="2"/>
      <c r="AC812" s="2"/>
    </row>
    <row r="813" spans="1:29" ht="30" customHeight="1" x14ac:dyDescent="0.25">
      <c r="A813" s="102" t="str">
        <f>VLOOKUP(N813,'Linien - BU'!A:B,2,FALSE)</f>
        <v>BU3</v>
      </c>
      <c r="B813" s="114">
        <f t="shared" si="84"/>
        <v>10</v>
      </c>
      <c r="C813" s="95">
        <f>Abfalldokumentation!$U813</f>
        <v>44469</v>
      </c>
      <c r="D813" s="90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103" t="str">
        <f>IFERROR(VLOOKUP(Abfalldokumentation!$O813,Artikel!A:C,3,FALSE),Abfalldokumentation!$O813)</f>
        <v>Div. Zipfel, Endstücke</v>
      </c>
      <c r="F813" s="103" t="str">
        <f>VLOOKUP(T813,'Liste Gründe'!A:D,2,FALSE)</f>
        <v>Linienbezogen</v>
      </c>
      <c r="G813" s="103" t="str">
        <f>IF(ISBLANK(V813),VLOOKUP(Abfalldokumentation!$P813,'Liste Gründe'!A:D,3,FALSE),V813)</f>
        <v>Maschinenabfall</v>
      </c>
      <c r="H813" s="103" t="str">
        <f>IF(ISBLANK(Abfalldokumentation!$W813),"-",Abfalldokumentation!$W813)</f>
        <v>-</v>
      </c>
      <c r="I813" s="114">
        <f t="shared" si="85"/>
        <v>39</v>
      </c>
      <c r="J813" s="103" t="str">
        <f t="shared" si="86"/>
        <v>Produkte</v>
      </c>
      <c r="K813" s="103" t="str">
        <f t="shared" si="87"/>
        <v>BUs</v>
      </c>
      <c r="L813" s="103" t="str">
        <f t="shared" si="88"/>
        <v>Symptome</v>
      </c>
      <c r="M813" s="114" t="str">
        <f>IFERROR(VLOOKUP(Abfalldokumentation!$O813,Kennzahlen!S:U,3,FALSE)*Abfalldokumentation!$B813,"0")</f>
        <v>0</v>
      </c>
      <c r="N813" s="103" t="str">
        <f>IF(ISBLANK(Q813),VLOOKUP(Abfalldokumentation!$O813,'Linien - BU'!R:S,2,FALSE),Q813)</f>
        <v>L3</v>
      </c>
      <c r="O813" s="67" t="str">
        <f t="shared" si="89"/>
        <v>Div. Zipfel, Endstücke</v>
      </c>
      <c r="P813" s="67">
        <f t="shared" si="90"/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AA813" s="2"/>
      <c r="AB813" s="2"/>
      <c r="AC813" s="2"/>
    </row>
    <row r="814" spans="1:29" ht="30" customHeight="1" x14ac:dyDescent="0.25">
      <c r="A814" s="104" t="str">
        <f>VLOOKUP(N814,'Linien - BU'!A:B,2,FALSE)</f>
        <v>Verkauf</v>
      </c>
      <c r="B814" s="115">
        <f t="shared" si="84"/>
        <v>128</v>
      </c>
      <c r="C814" s="96">
        <f>Abfalldokumentation!$U814</f>
        <v>44469</v>
      </c>
      <c r="D814" s="90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105" t="str">
        <f>IFERROR(VLOOKUP(Abfalldokumentation!$O814,Artikel!A:C,3,FALSE),Abfalldokumentation!$O814)</f>
        <v>Div. Zipfel, Endstücke</v>
      </c>
      <c r="F814" s="105" t="str">
        <f>VLOOKUP(T814,'Liste Gründe'!A:D,2,FALSE)</f>
        <v>Schimmel</v>
      </c>
      <c r="G814" s="105" t="str">
        <f>IF(ISBLANK(V814),VLOOKUP(Abfalldokumentation!$P814,'Liste Gründe'!A:D,3,FALSE),V814)</f>
        <v>keinen Abnehmer/kein Schälpersonal</v>
      </c>
      <c r="H814" s="105" t="str">
        <f>IF(ISBLANK(Abfalldokumentation!$W814),"-",Abfalldokumentation!$W814)</f>
        <v>keinen Abnehmer/Schälen</v>
      </c>
      <c r="I814" s="115">
        <f t="shared" si="85"/>
        <v>39</v>
      </c>
      <c r="J814" s="105" t="str">
        <f t="shared" si="86"/>
        <v>Produkte</v>
      </c>
      <c r="K814" s="105" t="str">
        <f t="shared" si="87"/>
        <v>BUs</v>
      </c>
      <c r="L814" s="105" t="str">
        <f t="shared" si="88"/>
        <v>Symptome</v>
      </c>
      <c r="M814" s="115" t="str">
        <f>IFERROR(VLOOKUP(Abfalldokumentation!$O814,Kennzahlen!S:U,3,FALSE)*Abfalldokumentation!$B814,"0")</f>
        <v>0</v>
      </c>
      <c r="N814" s="105" t="str">
        <f>IF(ISBLANK(Q814),VLOOKUP(Abfalldokumentation!$O814,'Linien - BU'!R:S,2,FALSE),Q814)</f>
        <v>Verkauf</v>
      </c>
      <c r="O814" s="67" t="str">
        <f t="shared" si="89"/>
        <v>Div. Zipfel, Endstücke</v>
      </c>
      <c r="P814" s="67">
        <f t="shared" si="90"/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AA814" s="2"/>
      <c r="AB814" s="2"/>
      <c r="AC814" s="2"/>
    </row>
    <row r="815" spans="1:29" ht="30" customHeight="1" x14ac:dyDescent="0.25">
      <c r="A815" s="102" t="str">
        <f>VLOOKUP(N815,'Linien - BU'!A:B,2,FALSE)</f>
        <v>BU3</v>
      </c>
      <c r="B815" s="114">
        <f t="shared" si="84"/>
        <v>22</v>
      </c>
      <c r="C815" s="95">
        <f>Abfalldokumentation!$U815</f>
        <v>44469</v>
      </c>
      <c r="D815" s="90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103" t="str">
        <f>IFERROR(VLOOKUP(Abfalldokumentation!$O815,Artikel!A:C,3,FALSE),Abfalldokumentation!$O815)</f>
        <v>Div. Zipfel, Endstücke</v>
      </c>
      <c r="F815" s="103" t="str">
        <f>VLOOKUP(T815,'Liste Gründe'!A:D,2,FALSE)</f>
        <v>Linienbezogen</v>
      </c>
      <c r="G815" s="103" t="str">
        <f>IF(ISBLANK(V815),VLOOKUP(Abfalldokumentation!$P815,'Liste Gründe'!A:D,3,FALSE),V815)</f>
        <v>Maschinenabfall</v>
      </c>
      <c r="H815" s="103" t="str">
        <f>IF(ISBLANK(Abfalldokumentation!$W815),"-",Abfalldokumentation!$W815)</f>
        <v>nicht eindeutig</v>
      </c>
      <c r="I815" s="114">
        <f t="shared" si="85"/>
        <v>39</v>
      </c>
      <c r="J815" s="103" t="str">
        <f t="shared" si="86"/>
        <v>Produkte</v>
      </c>
      <c r="K815" s="103" t="str">
        <f t="shared" si="87"/>
        <v>BUs</v>
      </c>
      <c r="L815" s="103" t="str">
        <f t="shared" si="88"/>
        <v>Symptome</v>
      </c>
      <c r="M815" s="114" t="str">
        <f>IFERROR(VLOOKUP(Abfalldokumentation!$O815,Kennzahlen!S:U,3,FALSE)*Abfalldokumentation!$B815,"0")</f>
        <v>0</v>
      </c>
      <c r="N815" s="103" t="str">
        <f>IF(ISBLANK(Q815),VLOOKUP(Abfalldokumentation!$O815,'Linien - BU'!R:S,2,FALSE),Q815)</f>
        <v>Bu3</v>
      </c>
      <c r="O815" s="67" t="str">
        <f t="shared" si="89"/>
        <v>Div. Zipfel, Endstücke</v>
      </c>
      <c r="P815" s="67">
        <f t="shared" si="90"/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AA815" s="2"/>
      <c r="AB815" s="2"/>
      <c r="AC815" s="2"/>
    </row>
    <row r="816" spans="1:29" ht="30" customHeight="1" x14ac:dyDescent="0.25">
      <c r="A816" s="104" t="str">
        <f>VLOOKUP(N816,'Linien - BU'!A:B,2,FALSE)</f>
        <v>BU2</v>
      </c>
      <c r="B816" s="115">
        <f t="shared" si="84"/>
        <v>12</v>
      </c>
      <c r="C816" s="96">
        <f>Abfalldokumentation!$U816</f>
        <v>44469</v>
      </c>
      <c r="D816" s="90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105" t="str">
        <f>IFERROR(VLOOKUP(Abfalldokumentation!$O816,Artikel!A:C,3,FALSE),Abfalldokumentation!$O816)</f>
        <v>Diverses</v>
      </c>
      <c r="F816" s="105" t="str">
        <f>VLOOKUP(T816,'Liste Gründe'!A:D,2,FALSE)</f>
        <v>Linienbezogen</v>
      </c>
      <c r="G816" s="105" t="str">
        <f>IF(ISBLANK(V816),VLOOKUP(Abfalldokumentation!$P816,'Liste Gründe'!A:D,3,FALSE),V816)</f>
        <v>Maschinenabfall</v>
      </c>
      <c r="H816" s="105" t="str">
        <f>IF(ISBLANK(Abfalldokumentation!$W816),"-",Abfalldokumentation!$W816)</f>
        <v>-</v>
      </c>
      <c r="I816" s="115">
        <f t="shared" si="85"/>
        <v>39</v>
      </c>
      <c r="J816" s="105" t="str">
        <f t="shared" si="86"/>
        <v>Produkte</v>
      </c>
      <c r="K816" s="105" t="str">
        <f t="shared" si="87"/>
        <v>BUs</v>
      </c>
      <c r="L816" s="105" t="str">
        <f t="shared" si="88"/>
        <v>Symptome</v>
      </c>
      <c r="M816" s="115" t="str">
        <f>IFERROR(VLOOKUP(Abfalldokumentation!$O816,Kennzahlen!S:U,3,FALSE)*Abfalldokumentation!$B816,"0")</f>
        <v>0</v>
      </c>
      <c r="N816" s="105" t="str">
        <f>IF(ISBLANK(Q816),VLOOKUP(Abfalldokumentation!$O816,'Linien - BU'!R:S,2,FALSE),Q816)</f>
        <v>L2</v>
      </c>
      <c r="O816" s="67" t="str">
        <f t="shared" si="89"/>
        <v>Diverses</v>
      </c>
      <c r="P816" s="67">
        <f t="shared" si="90"/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AA816" s="2"/>
      <c r="AB816" s="2"/>
      <c r="AC816" s="2"/>
    </row>
    <row r="817" spans="1:29" ht="30" customHeight="1" x14ac:dyDescent="0.25">
      <c r="A817" s="102" t="str">
        <f>VLOOKUP(N817,'Linien - BU'!A:B,2,FALSE)</f>
        <v>BU4</v>
      </c>
      <c r="B817" s="114">
        <f t="shared" si="84"/>
        <v>24</v>
      </c>
      <c r="C817" s="95">
        <f>Abfalldokumentation!$U817</f>
        <v>44469</v>
      </c>
      <c r="D817" s="90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103" t="str">
        <f>IFERROR(VLOOKUP(Abfalldokumentation!$O817,Artikel!A:C,3,FALSE),Abfalldokumentation!$O817)</f>
        <v>Diverses</v>
      </c>
      <c r="F817" s="103" t="str">
        <f>VLOOKUP(T817,'Liste Gründe'!A:D,2,FALSE)</f>
        <v>Linienbezogen</v>
      </c>
      <c r="G817" s="103" t="str">
        <f>IF(ISBLANK(V817),VLOOKUP(Abfalldokumentation!$P817,'Liste Gründe'!A:D,3,FALSE),V817)</f>
        <v>Maschinenabfall</v>
      </c>
      <c r="H817" s="103" t="str">
        <f>IF(ISBLANK(Abfalldokumentation!$W817),"-",Abfalldokumentation!$W817)</f>
        <v>-</v>
      </c>
      <c r="I817" s="114">
        <f t="shared" si="85"/>
        <v>39</v>
      </c>
      <c r="J817" s="103" t="str">
        <f t="shared" si="86"/>
        <v>Produkte</v>
      </c>
      <c r="K817" s="103" t="str">
        <f t="shared" si="87"/>
        <v>BUs</v>
      </c>
      <c r="L817" s="103" t="str">
        <f t="shared" si="88"/>
        <v>Symptome</v>
      </c>
      <c r="M817" s="114" t="str">
        <f>IFERROR(VLOOKUP(Abfalldokumentation!$O817,Kennzahlen!S:U,3,FALSE)*Abfalldokumentation!$B817,"0")</f>
        <v>0</v>
      </c>
      <c r="N817" s="103" t="str">
        <f>IF(ISBLANK(Q817),VLOOKUP(Abfalldokumentation!$O817,'Linien - BU'!R:S,2,FALSE),Q817)</f>
        <v>Bu4</v>
      </c>
      <c r="O817" s="67" t="str">
        <f t="shared" si="89"/>
        <v>Diverses</v>
      </c>
      <c r="P817" s="67">
        <f t="shared" si="90"/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AA817" s="2"/>
      <c r="AB817" s="2"/>
      <c r="AC817" s="2"/>
    </row>
    <row r="818" spans="1:29" ht="30" customHeight="1" x14ac:dyDescent="0.25">
      <c r="A818" s="104" t="str">
        <f>VLOOKUP(N818,'Linien - BU'!A:B,2,FALSE)</f>
        <v>BU3</v>
      </c>
      <c r="B818" s="115">
        <f t="shared" si="84"/>
        <v>11</v>
      </c>
      <c r="C818" s="96">
        <f>Abfalldokumentation!$U818</f>
        <v>44469</v>
      </c>
      <c r="D818" s="90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105" t="str">
        <f>IFERROR(VLOOKUP(Abfalldokumentation!$O818,Artikel!A:C,3,FALSE),Abfalldokumentation!$O818)</f>
        <v>Diverses</v>
      </c>
      <c r="F818" s="105" t="str">
        <f>VLOOKUP(T818,'Liste Gründe'!A:D,2,FALSE)</f>
        <v>Linienbezogen</v>
      </c>
      <c r="G818" s="105" t="str">
        <f>IF(ISBLANK(V818),VLOOKUP(Abfalldokumentation!$P818,'Liste Gründe'!A:D,3,FALSE),V818)</f>
        <v>Maschinenabfall</v>
      </c>
      <c r="H818" s="105" t="str">
        <f>IF(ISBLANK(Abfalldokumentation!$W818),"-",Abfalldokumentation!$W818)</f>
        <v>-</v>
      </c>
      <c r="I818" s="115">
        <f t="shared" si="85"/>
        <v>39</v>
      </c>
      <c r="J818" s="105" t="str">
        <f t="shared" si="86"/>
        <v>Produkte</v>
      </c>
      <c r="K818" s="105" t="str">
        <f t="shared" si="87"/>
        <v>BUs</v>
      </c>
      <c r="L818" s="105" t="str">
        <f t="shared" si="88"/>
        <v>Symptome</v>
      </c>
      <c r="M818" s="115" t="str">
        <f>IFERROR(VLOOKUP(Abfalldokumentation!$O818,Kennzahlen!S:U,3,FALSE)*Abfalldokumentation!$B818,"0")</f>
        <v>0</v>
      </c>
      <c r="N818" s="105" t="str">
        <f>IF(ISBLANK(Q818),VLOOKUP(Abfalldokumentation!$O818,'Linien - BU'!R:S,2,FALSE),Q818)</f>
        <v>L33</v>
      </c>
      <c r="O818" s="67" t="str">
        <f t="shared" si="89"/>
        <v>Diverses</v>
      </c>
      <c r="P818" s="67">
        <f t="shared" si="90"/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AA818" s="2"/>
      <c r="AB818" s="2"/>
      <c r="AC818" s="2"/>
    </row>
    <row r="819" spans="1:29" ht="30" customHeight="1" x14ac:dyDescent="0.25">
      <c r="A819" s="102" t="str">
        <f>VLOOKUP(N819,'Linien - BU'!A:B,2,FALSE)</f>
        <v>BU2</v>
      </c>
      <c r="B819" s="114">
        <f t="shared" si="84"/>
        <v>78</v>
      </c>
      <c r="C819" s="95">
        <f>Abfalldokumentation!$U819</f>
        <v>44469</v>
      </c>
      <c r="D819" s="90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103" t="str">
        <f>IFERROR(VLOOKUP(Abfalldokumentation!$O819,Artikel!A:C,3,FALSE),Abfalldokumentation!$O819)</f>
        <v>Diverses</v>
      </c>
      <c r="F819" s="103" t="str">
        <f>VLOOKUP(T819,'Liste Gründe'!A:D,2,FALSE)</f>
        <v>Linienbezogen</v>
      </c>
      <c r="G819" s="103" t="str">
        <f>IF(ISBLANK(V819),VLOOKUP(Abfalldokumentation!$P819,'Liste Gründe'!A:D,3,FALSE),V819)</f>
        <v>Maschinenabfall</v>
      </c>
      <c r="H819" s="103" t="str">
        <f>IF(ISBLANK(Abfalldokumentation!$W819),"-",Abfalldokumentation!$W819)</f>
        <v>-</v>
      </c>
      <c r="I819" s="114">
        <f t="shared" si="85"/>
        <v>39</v>
      </c>
      <c r="J819" s="103" t="str">
        <f t="shared" si="86"/>
        <v>Produkte</v>
      </c>
      <c r="K819" s="103" t="str">
        <f t="shared" si="87"/>
        <v>BUs</v>
      </c>
      <c r="L819" s="103" t="str">
        <f t="shared" si="88"/>
        <v>Symptome</v>
      </c>
      <c r="M819" s="114" t="str">
        <f>IFERROR(VLOOKUP(Abfalldokumentation!$O819,Kennzahlen!S:U,3,FALSE)*Abfalldokumentation!$B819,"0")</f>
        <v>0</v>
      </c>
      <c r="N819" s="103" t="str">
        <f>IF(ISBLANK(Q819),VLOOKUP(Abfalldokumentation!$O819,'Linien - BU'!R:S,2,FALSE),Q819)</f>
        <v>Bu2</v>
      </c>
      <c r="O819" s="67" t="str">
        <f t="shared" si="89"/>
        <v>Diverses</v>
      </c>
      <c r="P819" s="67">
        <f t="shared" si="90"/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AA819" s="2"/>
      <c r="AB819" s="2"/>
      <c r="AC819" s="2"/>
    </row>
    <row r="820" spans="1:29" ht="30" customHeight="1" x14ac:dyDescent="0.25">
      <c r="A820" s="104" t="str">
        <f>VLOOKUP(N820,'Linien - BU'!A:B,2,FALSE)</f>
        <v>BU1</v>
      </c>
      <c r="B820" s="115">
        <f t="shared" si="84"/>
        <v>97.5</v>
      </c>
      <c r="C820" s="96">
        <f>Abfalldokumentation!$U820</f>
        <v>44469</v>
      </c>
      <c r="D820" s="90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105" t="str">
        <f>IFERROR(VLOOKUP(Abfalldokumentation!$O820,Artikel!A:C,3,FALSE),Abfalldokumentation!$O820)</f>
        <v>Diverses aus Abfüllung</v>
      </c>
      <c r="F820" s="105" t="str">
        <f>VLOOKUP(T820,'Liste Gründe'!A:D,2,FALSE)</f>
        <v>Linienbezogen</v>
      </c>
      <c r="G820" s="105" t="str">
        <f>IF(ISBLANK(V820),VLOOKUP(Abfalldokumentation!$P820,'Liste Gründe'!A:D,3,FALSE),V820)</f>
        <v>Maschinenabfall</v>
      </c>
      <c r="H820" s="105" t="str">
        <f>IF(ISBLANK(Abfalldokumentation!$W820),"-",Abfalldokumentation!$W820)</f>
        <v>-</v>
      </c>
      <c r="I820" s="115">
        <f t="shared" si="85"/>
        <v>39</v>
      </c>
      <c r="J820" s="105" t="str">
        <f t="shared" si="86"/>
        <v>Produkte</v>
      </c>
      <c r="K820" s="105" t="str">
        <f t="shared" si="87"/>
        <v>BUs</v>
      </c>
      <c r="L820" s="105" t="str">
        <f t="shared" si="88"/>
        <v>Symptome</v>
      </c>
      <c r="M820" s="115" t="str">
        <f>IFERROR(VLOOKUP(Abfalldokumentation!$O820,Kennzahlen!S:U,3,FALSE)*Abfalldokumentation!$B820,"0")</f>
        <v>0</v>
      </c>
      <c r="N820" s="105" t="str">
        <f>IF(ISBLANK(Q820),VLOOKUP(Abfalldokumentation!$O820,'Linien - BU'!R:S,2,FALSE),Q820)</f>
        <v>Abfüllung</v>
      </c>
      <c r="O820" s="67" t="str">
        <f t="shared" si="89"/>
        <v>Diverses aus Abfüllung</v>
      </c>
      <c r="P820" s="67">
        <f t="shared" si="90"/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AA820" s="2"/>
      <c r="AB820" s="2"/>
      <c r="AC820" s="2"/>
    </row>
    <row r="821" spans="1:29" ht="30" customHeight="1" x14ac:dyDescent="0.25">
      <c r="A821" s="102" t="str">
        <f>VLOOKUP(N821,'Linien - BU'!A:B,2,FALSE)</f>
        <v>BU1</v>
      </c>
      <c r="B821" s="114">
        <f t="shared" si="84"/>
        <v>484</v>
      </c>
      <c r="C821" s="95">
        <f>Abfalldokumentation!$U821</f>
        <v>44469</v>
      </c>
      <c r="D821" s="90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103" t="str">
        <f>IFERROR(VLOOKUP(Abfalldokumentation!$O821,Artikel!A:C,3,FALSE),Abfalldokumentation!$O821)</f>
        <v>Diverses aus Abfüllung</v>
      </c>
      <c r="F821" s="103" t="str">
        <f>VLOOKUP(T821,'Liste Gründe'!A:D,2,FALSE)</f>
        <v>Linienbezogen</v>
      </c>
      <c r="G821" s="103" t="str">
        <f>IF(ISBLANK(V821),VLOOKUP(Abfalldokumentation!$P821,'Liste Gründe'!A:D,3,FALSE),V821)</f>
        <v>Maschinenabfall</v>
      </c>
      <c r="H821" s="103" t="str">
        <f>IF(ISBLANK(Abfalldokumentation!$W821),"-",Abfalldokumentation!$W821)</f>
        <v>-</v>
      </c>
      <c r="I821" s="114">
        <f t="shared" si="85"/>
        <v>39</v>
      </c>
      <c r="J821" s="103" t="str">
        <f t="shared" si="86"/>
        <v>Produkte</v>
      </c>
      <c r="K821" s="103" t="str">
        <f t="shared" si="87"/>
        <v>BUs</v>
      </c>
      <c r="L821" s="103" t="str">
        <f t="shared" si="88"/>
        <v>Symptome</v>
      </c>
      <c r="M821" s="114" t="str">
        <f>IFERROR(VLOOKUP(Abfalldokumentation!$O821,Kennzahlen!S:U,3,FALSE)*Abfalldokumentation!$B821,"0")</f>
        <v>0</v>
      </c>
      <c r="N821" s="103" t="str">
        <f>IF(ISBLANK(Q821),VLOOKUP(Abfalldokumentation!$O821,'Linien - BU'!R:S,2,FALSE),Q821)</f>
        <v>Abfüllung</v>
      </c>
      <c r="O821" s="67" t="str">
        <f t="shared" si="89"/>
        <v>Diverses aus Abfüllung</v>
      </c>
      <c r="P821" s="67">
        <f t="shared" si="90"/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AA821" s="2"/>
      <c r="AB821" s="2"/>
      <c r="AC821" s="2"/>
    </row>
    <row r="822" spans="1:29" ht="30" customHeight="1" x14ac:dyDescent="0.25">
      <c r="A822" s="104" t="str">
        <f>VLOOKUP(N822,'Linien - BU'!A:B,2,FALSE)</f>
        <v>Rest</v>
      </c>
      <c r="B822" s="115">
        <f t="shared" si="84"/>
        <v>5</v>
      </c>
      <c r="C822" s="96">
        <f>Abfalldokumentation!$U822</f>
        <v>44469</v>
      </c>
      <c r="D822" s="90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105" t="str">
        <f>IFERROR(VLOOKUP(Abfalldokumentation!$O822,Artikel!A:C,3,FALSE),Abfalldokumentation!$O822)</f>
        <v>Diverses QM</v>
      </c>
      <c r="F822" s="105" t="str">
        <f>VLOOKUP(T822,'Liste Gründe'!A:D,2,FALSE)</f>
        <v>Qualitätssicherung</v>
      </c>
      <c r="G822" s="105" t="str">
        <f>IF(ISBLANK(V822),VLOOKUP(Abfalldokumentation!$P822,'Liste Gründe'!A:D,3,FALSE),V822)</f>
        <v>Sensorik</v>
      </c>
      <c r="H822" s="105" t="str">
        <f>IF(ISBLANK(Abfalldokumentation!$W822),"-",Abfalldokumentation!$W822)</f>
        <v>Sensorik</v>
      </c>
      <c r="I822" s="115">
        <f t="shared" si="85"/>
        <v>39</v>
      </c>
      <c r="J822" s="105" t="str">
        <f t="shared" si="86"/>
        <v>Produkte</v>
      </c>
      <c r="K822" s="105" t="str">
        <f t="shared" si="87"/>
        <v>BUs</v>
      </c>
      <c r="L822" s="105" t="str">
        <f t="shared" si="88"/>
        <v>Symptome</v>
      </c>
      <c r="M822" s="115" t="str">
        <f>IFERROR(VLOOKUP(Abfalldokumentation!$O822,Kennzahlen!S:U,3,FALSE)*Abfalldokumentation!$B822,"0")</f>
        <v>0</v>
      </c>
      <c r="N822" s="105" t="str">
        <f>IF(ISBLANK(Q822),VLOOKUP(Abfalldokumentation!$O822,'Linien - BU'!R:S,2,FALSE),Q822)</f>
        <v>QM</v>
      </c>
      <c r="O822" s="67" t="str">
        <f t="shared" si="89"/>
        <v>Diverses QM</v>
      </c>
      <c r="P822" s="67">
        <f t="shared" si="90"/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AA822" s="2"/>
      <c r="AB822" s="2"/>
      <c r="AC822" s="2"/>
    </row>
    <row r="823" spans="1:29" ht="30" customHeight="1" x14ac:dyDescent="0.25">
      <c r="A823" s="102" t="str">
        <f>VLOOKUP(N823,'Linien - BU'!A:B,2,FALSE)</f>
        <v>BU1</v>
      </c>
      <c r="B823" s="114">
        <f t="shared" si="84"/>
        <v>10</v>
      </c>
      <c r="C823" s="95">
        <f>Abfalldokumentation!$U823</f>
        <v>44469</v>
      </c>
      <c r="D823" s="90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103" t="str">
        <f>IFERROR(VLOOKUP(Abfalldokumentation!$O823,Artikel!A:C,3,FALSE),Abfalldokumentation!$O823)</f>
        <v>ganze Wurst Schinken</v>
      </c>
      <c r="F823" s="103" t="str">
        <f>VLOOKUP(T823,'Liste Gründe'!A:D,2,FALSE)</f>
        <v>Linienbezogen</v>
      </c>
      <c r="G823" s="103" t="str">
        <f>IF(ISBLANK(V823),VLOOKUP(Abfalldokumentation!$P823,'Liste Gründe'!A:D,3,FALSE),V823)</f>
        <v>Bodenabfall Abfüllung</v>
      </c>
      <c r="H823" s="103" t="str">
        <f>IF(ISBLANK(Abfalldokumentation!$W823),"-",Abfalldokumentation!$W823)</f>
        <v>-</v>
      </c>
      <c r="I823" s="114">
        <f t="shared" si="85"/>
        <v>39</v>
      </c>
      <c r="J823" s="103" t="str">
        <f t="shared" si="86"/>
        <v>Produkte</v>
      </c>
      <c r="K823" s="103" t="str">
        <f t="shared" si="87"/>
        <v>BUs</v>
      </c>
      <c r="L823" s="103" t="str">
        <f t="shared" si="88"/>
        <v>Symptome</v>
      </c>
      <c r="M823" s="114" t="str">
        <f>IFERROR(VLOOKUP(Abfalldokumentation!$O823,Kennzahlen!S:U,3,FALSE)*Abfalldokumentation!$B823,"0")</f>
        <v>0</v>
      </c>
      <c r="N823" s="103" t="str">
        <f>IF(ISBLANK(Q823),VLOOKUP(Abfalldokumentation!$O823,'Linien - BU'!R:S,2,FALSE),Q823)</f>
        <v>Räucherei</v>
      </c>
      <c r="O823" s="67" t="str">
        <f t="shared" si="89"/>
        <v>ganze Wurst Schinken</v>
      </c>
      <c r="P823" s="67">
        <f t="shared" si="90"/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AA823" s="2"/>
      <c r="AB823" s="2"/>
      <c r="AC823" s="2"/>
    </row>
    <row r="824" spans="1:29" ht="30" customHeight="1" x14ac:dyDescent="0.25">
      <c r="A824" s="104" t="str">
        <f>VLOOKUP(N824,'Linien - BU'!A:B,2,FALSE)</f>
        <v>Rest</v>
      </c>
      <c r="B824" s="115">
        <f t="shared" si="84"/>
        <v>2.1</v>
      </c>
      <c r="C824" s="96">
        <f>Abfalldokumentation!$U824</f>
        <v>44469</v>
      </c>
      <c r="D824" s="90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105" t="str">
        <f>IFERROR(VLOOKUP(Abfalldokumentation!$O824,Artikel!A:C,3,FALSE),Abfalldokumentation!$O824)</f>
        <v>Laborproben</v>
      </c>
      <c r="F824" s="105" t="str">
        <f>VLOOKUP(T824,'Liste Gründe'!A:D,2,FALSE)</f>
        <v>Qualitätssicherung</v>
      </c>
      <c r="G824" s="105" t="str">
        <f>IF(ISBLANK(V824),VLOOKUP(Abfalldokumentation!$P824,'Liste Gründe'!A:D,3,FALSE),V824)</f>
        <v>Sensorik</v>
      </c>
      <c r="H824" s="105" t="str">
        <f>IF(ISBLANK(Abfalldokumentation!$W824),"-",Abfalldokumentation!$W824)</f>
        <v>Sensorik</v>
      </c>
      <c r="I824" s="115">
        <f t="shared" si="85"/>
        <v>39</v>
      </c>
      <c r="J824" s="105" t="str">
        <f t="shared" si="86"/>
        <v>Produkte</v>
      </c>
      <c r="K824" s="105" t="str">
        <f t="shared" si="87"/>
        <v>BUs</v>
      </c>
      <c r="L824" s="105" t="str">
        <f t="shared" si="88"/>
        <v>Symptome</v>
      </c>
      <c r="M824" s="115" t="str">
        <f>IFERROR(VLOOKUP(Abfalldokumentation!$O824,Kennzahlen!S:U,3,FALSE)*Abfalldokumentation!$B824,"0")</f>
        <v>0</v>
      </c>
      <c r="N824" s="105" t="str">
        <f>IF(ISBLANK(Q824),VLOOKUP(Abfalldokumentation!$O824,'Linien - BU'!R:S,2,FALSE),Q824)</f>
        <v>Labor</v>
      </c>
      <c r="O824" s="67" t="str">
        <f t="shared" si="89"/>
        <v>Laborproben</v>
      </c>
      <c r="P824" s="67">
        <f t="shared" si="90"/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AA824" s="2"/>
      <c r="AB824" s="2"/>
      <c r="AC824" s="2"/>
    </row>
    <row r="825" spans="1:29" ht="30" customHeight="1" x14ac:dyDescent="0.25">
      <c r="A825" s="102" t="str">
        <f>VLOOKUP(N825,'Linien - BU'!A:B,2,FALSE)</f>
        <v>Rest</v>
      </c>
      <c r="B825" s="114">
        <f t="shared" si="84"/>
        <v>70</v>
      </c>
      <c r="C825" s="95">
        <f>Abfalldokumentation!$U825</f>
        <v>44469</v>
      </c>
      <c r="D825" s="90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103" t="str">
        <f>IFERROR(VLOOKUP(Abfalldokumentation!$O825,Artikel!A:C,3,FALSE),Abfalldokumentation!$O825)</f>
        <v>Laborproben</v>
      </c>
      <c r="F825" s="103" t="str">
        <f>VLOOKUP(T825,'Liste Gründe'!A:D,2,FALSE)</f>
        <v>Qualitätssicherung</v>
      </c>
      <c r="G825" s="103" t="str">
        <f>IF(ISBLANK(V825),VLOOKUP(Abfalldokumentation!$P825,'Liste Gründe'!A:D,3,FALSE),V825)</f>
        <v>Laborprobe</v>
      </c>
      <c r="H825" s="103" t="str">
        <f>IF(ISBLANK(Abfalldokumentation!$W825),"-",Abfalldokumentation!$W825)</f>
        <v>Laborprobe</v>
      </c>
      <c r="I825" s="114">
        <f t="shared" si="85"/>
        <v>39</v>
      </c>
      <c r="J825" s="103" t="str">
        <f t="shared" si="86"/>
        <v>Produkte</v>
      </c>
      <c r="K825" s="103" t="str">
        <f t="shared" si="87"/>
        <v>BUs</v>
      </c>
      <c r="L825" s="103" t="str">
        <f t="shared" si="88"/>
        <v>Symptome</v>
      </c>
      <c r="M825" s="114" t="str">
        <f>IFERROR(VLOOKUP(Abfalldokumentation!$O825,Kennzahlen!S:U,3,FALSE)*Abfalldokumentation!$B825,"0")</f>
        <v>0</v>
      </c>
      <c r="N825" s="103" t="str">
        <f>IF(ISBLANK(Q825),VLOOKUP(Abfalldokumentation!$O825,'Linien - BU'!R:S,2,FALSE),Q825)</f>
        <v>Labor</v>
      </c>
      <c r="O825" s="67" t="str">
        <f t="shared" si="89"/>
        <v>Laborproben</v>
      </c>
      <c r="P825" s="67">
        <f t="shared" si="90"/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AA825" s="2"/>
      <c r="AB825" s="2"/>
      <c r="AC825" s="2"/>
    </row>
    <row r="826" spans="1:29" ht="30" customHeight="1" x14ac:dyDescent="0.25">
      <c r="A826" s="104" t="str">
        <f>VLOOKUP(N826,'Linien - BU'!A:B,2,FALSE)</f>
        <v>BU3</v>
      </c>
      <c r="B826" s="115">
        <f t="shared" si="84"/>
        <v>12</v>
      </c>
      <c r="C826" s="96">
        <f>Abfalldokumentation!$U826</f>
        <v>44469</v>
      </c>
      <c r="D826" s="90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105" t="str">
        <f>IFERROR(VLOOKUP(Abfalldokumentation!$O826,Artikel!A:C,3,FALSE),Abfalldokumentation!$O826)</f>
        <v>Natur</v>
      </c>
      <c r="F826" s="105" t="str">
        <f>VLOOKUP(T826,'Liste Gründe'!A:D,2,FALSE)</f>
        <v>Linienbezogen</v>
      </c>
      <c r="G826" s="105" t="str">
        <f>IF(ISBLANK(V826),VLOOKUP(Abfalldokumentation!$P826,'Liste Gründe'!A:D,3,FALSE),V826)</f>
        <v>Maschinenabfall</v>
      </c>
      <c r="H826" s="105" t="str">
        <f>IF(ISBLANK(Abfalldokumentation!$W826),"-",Abfalldokumentation!$W826)</f>
        <v>-</v>
      </c>
      <c r="I826" s="115">
        <f t="shared" si="85"/>
        <v>39</v>
      </c>
      <c r="J826" s="105" t="str">
        <f t="shared" si="86"/>
        <v>Produkte</v>
      </c>
      <c r="K826" s="105" t="str">
        <f t="shared" si="87"/>
        <v>BUs</v>
      </c>
      <c r="L826" s="105" t="str">
        <f t="shared" si="88"/>
        <v>Symptome</v>
      </c>
      <c r="M826" s="115" t="str">
        <f>IFERROR(VLOOKUP(Abfalldokumentation!$O826,Kennzahlen!S:U,3,FALSE)*Abfalldokumentation!$B826,"0")</f>
        <v>0</v>
      </c>
      <c r="N826" s="105" t="str">
        <f>IF(ISBLANK(Q826),VLOOKUP(Abfalldokumentation!$O826,'Linien - BU'!R:S,2,FALSE),Q826)</f>
        <v>L1</v>
      </c>
      <c r="O826" s="67" t="str">
        <f t="shared" si="89"/>
        <v>Natur</v>
      </c>
      <c r="P826" s="67">
        <f t="shared" si="90"/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AA826" s="2"/>
      <c r="AB826" s="2"/>
      <c r="AC826" s="2"/>
    </row>
    <row r="827" spans="1:29" ht="30" customHeight="1" x14ac:dyDescent="0.25">
      <c r="A827" s="102" t="str">
        <f>VLOOKUP(N827,'Linien - BU'!A:B,2,FALSE)</f>
        <v>BU3</v>
      </c>
      <c r="B827" s="114">
        <f t="shared" si="84"/>
        <v>18</v>
      </c>
      <c r="C827" s="95">
        <f>Abfalldokumentation!$U827</f>
        <v>44469</v>
      </c>
      <c r="D827" s="90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103" t="str">
        <f>IFERROR(VLOOKUP(Abfalldokumentation!$O827,Artikel!A:C,3,FALSE),Abfalldokumentation!$O827)</f>
        <v>Reste Zipfel</v>
      </c>
      <c r="F827" s="103" t="str">
        <f>VLOOKUP(T827,'Liste Gründe'!A:D,2,FALSE)</f>
        <v>keinen Verwendungszweck</v>
      </c>
      <c r="G827" s="103" t="str">
        <f>IF(ISBLANK(V827),VLOOKUP(Abfalldokumentation!$P827,'Liste Gründe'!A:D,3,FALSE),V827)</f>
        <v>Reste von Würste beim Köpfen</v>
      </c>
      <c r="H827" s="103" t="str">
        <f>IF(ISBLANK(Abfalldokumentation!$W827),"-",Abfalldokumentation!$W827)</f>
        <v>Reste von Würste beim Köpfen</v>
      </c>
      <c r="I827" s="114">
        <f t="shared" si="85"/>
        <v>39</v>
      </c>
      <c r="J827" s="103" t="str">
        <f t="shared" si="86"/>
        <v>Produkte</v>
      </c>
      <c r="K827" s="103" t="str">
        <f t="shared" si="87"/>
        <v>BUs</v>
      </c>
      <c r="L827" s="103" t="str">
        <f t="shared" si="88"/>
        <v>Symptome</v>
      </c>
      <c r="M827" s="114" t="str">
        <f>IFERROR(VLOOKUP(Abfalldokumentation!$O827,Kennzahlen!S:U,3,FALSE)*Abfalldokumentation!$B827,"0")</f>
        <v>0</v>
      </c>
      <c r="N827" s="103" t="str">
        <f>IF(ISBLANK(Q827),VLOOKUP(Abfalldokumentation!$O827,'Linien - BU'!R:S,2,FALSE),Q827)</f>
        <v>WVP</v>
      </c>
      <c r="O827" s="67" t="str">
        <f t="shared" si="89"/>
        <v>Reste Zipfel</v>
      </c>
      <c r="P827" s="67">
        <f t="shared" si="90"/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AA827" s="2"/>
      <c r="AB827" s="2"/>
      <c r="AC827" s="2"/>
    </row>
    <row r="828" spans="1:29" ht="30" customHeight="1" x14ac:dyDescent="0.25">
      <c r="A828" s="104" t="str">
        <f>VLOOKUP(N828,'Linien - BU'!A:B,2,FALSE)</f>
        <v>BU3</v>
      </c>
      <c r="B828" s="115">
        <f t="shared" si="84"/>
        <v>275</v>
      </c>
      <c r="C828" s="96">
        <f>Abfalldokumentation!$U828</f>
        <v>44469</v>
      </c>
      <c r="D828" s="90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105" t="str">
        <f>IFERROR(VLOOKUP(Abfalldokumentation!$O828,Artikel!A:C,3,FALSE),Abfalldokumentation!$O828)</f>
        <v>RS natur gourmet</v>
      </c>
      <c r="F828" s="105" t="str">
        <f>VLOOKUP(T828,'Liste Gründe'!A:D,2,FALSE)</f>
        <v>Schimmel</v>
      </c>
      <c r="G828" s="105" t="str">
        <f>IF(ISBLANK(V828),VLOOKUP(Abfalldokumentation!$P828,'Liste Gründe'!A:D,3,FALSE),V828)</f>
        <v>Rest</v>
      </c>
      <c r="H828" s="105" t="str">
        <f>IF(ISBLANK(Abfalldokumentation!$W828),"-",Abfalldokumentation!$W828)</f>
        <v>wurde nicht eingesetzt</v>
      </c>
      <c r="I828" s="115">
        <f t="shared" si="85"/>
        <v>39</v>
      </c>
      <c r="J828" s="105" t="str">
        <f t="shared" si="86"/>
        <v>Produkte</v>
      </c>
      <c r="K828" s="105" t="str">
        <f t="shared" si="87"/>
        <v>BUs</v>
      </c>
      <c r="L828" s="105" t="str">
        <f t="shared" si="88"/>
        <v>Symptome</v>
      </c>
      <c r="M828" s="115" t="str">
        <f>IFERROR(VLOOKUP(Abfalldokumentation!$O828,Kennzahlen!S:U,3,FALSE)*Abfalldokumentation!$B828,"0")</f>
        <v>0</v>
      </c>
      <c r="N828" s="105" t="str">
        <f>IF(ISBLANK(Q828),VLOOKUP(Abfalldokumentation!$O828,'Linien - BU'!R:S,2,FALSE),Q828)</f>
        <v>Bu3</v>
      </c>
      <c r="O828" s="67" t="str">
        <f t="shared" si="89"/>
        <v>RS natur gourmet</v>
      </c>
      <c r="P828" s="67">
        <f t="shared" si="90"/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AA828" s="2"/>
      <c r="AB828" s="2"/>
      <c r="AC828" s="2"/>
    </row>
    <row r="829" spans="1:29" ht="30" customHeight="1" x14ac:dyDescent="0.25">
      <c r="A829" s="102" t="str">
        <f>VLOOKUP(N829,'Linien - BU'!A:B,2,FALSE)</f>
        <v>BU3</v>
      </c>
      <c r="B829" s="114">
        <f t="shared" si="84"/>
        <v>50</v>
      </c>
      <c r="C829" s="95">
        <f>Abfalldokumentation!$U829</f>
        <v>44469</v>
      </c>
      <c r="D829" s="90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103" t="str">
        <f>IFERROR(VLOOKUP(Abfalldokumentation!$O829,Artikel!A:C,3,FALSE),Abfalldokumentation!$O829)</f>
        <v>Wallnusstraum</v>
      </c>
      <c r="F829" s="103" t="str">
        <f>VLOOKUP(T829,'Liste Gründe'!A:D,2,FALSE)</f>
        <v>Linienbezogen</v>
      </c>
      <c r="G829" s="103" t="str">
        <f>IF(ISBLANK(V829),VLOOKUP(Abfalldokumentation!$P829,'Liste Gründe'!A:D,3,FALSE),V829)</f>
        <v>Maschinenabfall</v>
      </c>
      <c r="H829" s="103" t="str">
        <f>IF(ISBLANK(Abfalldokumentation!$W829),"-",Abfalldokumentation!$W829)</f>
        <v>-</v>
      </c>
      <c r="I829" s="114">
        <f t="shared" si="85"/>
        <v>39</v>
      </c>
      <c r="J829" s="103" t="str">
        <f t="shared" si="86"/>
        <v>Produkte</v>
      </c>
      <c r="K829" s="103" t="str">
        <f t="shared" si="87"/>
        <v>BUs</v>
      </c>
      <c r="L829" s="103" t="str">
        <f t="shared" si="88"/>
        <v>Symptome</v>
      </c>
      <c r="M829" s="114" t="str">
        <f>IFERROR(VLOOKUP(Abfalldokumentation!$O829,Kennzahlen!S:U,3,FALSE)*Abfalldokumentation!$B829,"0")</f>
        <v>0</v>
      </c>
      <c r="N829" s="103" t="str">
        <f>IF(ISBLANK(Q829),VLOOKUP(Abfalldokumentation!$O829,'Linien - BU'!R:S,2,FALSE),Q829)</f>
        <v>Bu3</v>
      </c>
      <c r="O829" s="67" t="str">
        <f t="shared" si="89"/>
        <v>Wallnusstraum</v>
      </c>
      <c r="P829" s="67">
        <f t="shared" si="90"/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AA829" s="2"/>
      <c r="AB829" s="2"/>
      <c r="AC829" s="2"/>
    </row>
    <row r="830" spans="1:29" ht="30" customHeight="1" x14ac:dyDescent="0.25">
      <c r="A830" s="104" t="str">
        <f>VLOOKUP(N830,'Linien - BU'!A:B,2,FALSE)</f>
        <v>BU1</v>
      </c>
      <c r="B830" s="115">
        <f t="shared" si="84"/>
        <v>10</v>
      </c>
      <c r="C830" s="96">
        <f>Abfalldokumentation!$U830</f>
        <v>44470</v>
      </c>
      <c r="D830" s="90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105" t="str">
        <f>IFERROR(VLOOKUP(Abfalldokumentation!$O830,Artikel!A:C,3,FALSE),Abfalldokumentation!$O830)</f>
        <v>ganze Wurst BDK</v>
      </c>
      <c r="F830" s="105" t="str">
        <f>VLOOKUP(T830,'Liste Gründe'!A:D,2,FALSE)</f>
        <v>Linienbezogen</v>
      </c>
      <c r="G830" s="105" t="str">
        <f>IF(ISBLANK(V830),VLOOKUP(Abfalldokumentation!$P830,'Liste Gründe'!A:D,3,FALSE),V830)</f>
        <v>Bodenabfall Abfüllung</v>
      </c>
      <c r="H830" s="105" t="str">
        <f>IF(ISBLANK(Abfalldokumentation!$W830),"-",Abfalldokumentation!$W830)</f>
        <v>-</v>
      </c>
      <c r="I830" s="115">
        <f t="shared" si="85"/>
        <v>39</v>
      </c>
      <c r="J830" s="105" t="str">
        <f t="shared" si="86"/>
        <v>Produkte</v>
      </c>
      <c r="K830" s="105" t="str">
        <f t="shared" si="87"/>
        <v>BUs</v>
      </c>
      <c r="L830" s="105" t="str">
        <f t="shared" si="88"/>
        <v>Symptome</v>
      </c>
      <c r="M830" s="115" t="str">
        <f>IFERROR(VLOOKUP(Abfalldokumentation!$O830,Kennzahlen!S:U,3,FALSE)*Abfalldokumentation!$B830,"0")</f>
        <v>0</v>
      </c>
      <c r="N830" s="105" t="str">
        <f>IF(ISBLANK(Q830),VLOOKUP(Abfalldokumentation!$O830,'Linien - BU'!R:S,2,FALSE),Q830)</f>
        <v>Räucherei</v>
      </c>
      <c r="O830" s="67" t="str">
        <f t="shared" si="89"/>
        <v>ganze Wurst BDK</v>
      </c>
      <c r="P830" s="67">
        <f t="shared" si="90"/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AA830" s="2"/>
      <c r="AB830" s="2"/>
      <c r="AC830" s="2"/>
    </row>
    <row r="831" spans="1:29" ht="30" customHeight="1" x14ac:dyDescent="0.25">
      <c r="A831" s="102" t="str">
        <f>VLOOKUP(N831,'Linien - BU'!A:B,2,FALSE)</f>
        <v>BU1</v>
      </c>
      <c r="B831" s="114">
        <f t="shared" si="84"/>
        <v>10</v>
      </c>
      <c r="C831" s="95">
        <f>Abfalldokumentation!$U831</f>
        <v>44470</v>
      </c>
      <c r="D831" s="90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103" t="str">
        <f>IFERROR(VLOOKUP(Abfalldokumentation!$O831,Artikel!A:C,3,FALSE),Abfalldokumentation!$O831)</f>
        <v>ganze Wurst Räucher</v>
      </c>
      <c r="F831" s="103" t="str">
        <f>VLOOKUP(T831,'Liste Gründe'!A:D,2,FALSE)</f>
        <v>Linienbezogen</v>
      </c>
      <c r="G831" s="103" t="str">
        <f>IF(ISBLANK(V831),VLOOKUP(Abfalldokumentation!$P831,'Liste Gründe'!A:D,3,FALSE),V831)</f>
        <v>Bodenabfall Abfüllung</v>
      </c>
      <c r="H831" s="103" t="str">
        <f>IF(ISBLANK(Abfalldokumentation!$W831),"-",Abfalldokumentation!$W831)</f>
        <v>-</v>
      </c>
      <c r="I831" s="114">
        <f t="shared" si="85"/>
        <v>39</v>
      </c>
      <c r="J831" s="103" t="str">
        <f t="shared" si="86"/>
        <v>Produkte</v>
      </c>
      <c r="K831" s="103" t="str">
        <f t="shared" si="87"/>
        <v>BUs</v>
      </c>
      <c r="L831" s="103" t="str">
        <f t="shared" si="88"/>
        <v>Symptome</v>
      </c>
      <c r="M831" s="114" t="str">
        <f>IFERROR(VLOOKUP(Abfalldokumentation!$O831,Kennzahlen!S:U,3,FALSE)*Abfalldokumentation!$B831,"0")</f>
        <v>0</v>
      </c>
      <c r="N831" s="103" t="str">
        <f>IF(ISBLANK(Q831),VLOOKUP(Abfalldokumentation!$O831,'Linien - BU'!R:S,2,FALSE),Q831)</f>
        <v>Räucherei</v>
      </c>
      <c r="O831" s="67" t="str">
        <f t="shared" si="89"/>
        <v>ganze Wurst Räucher</v>
      </c>
      <c r="P831" s="67">
        <f t="shared" si="90"/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AA831" s="2"/>
      <c r="AB831" s="2"/>
      <c r="AC831" s="2"/>
    </row>
    <row r="832" spans="1:29" ht="30" customHeight="1" x14ac:dyDescent="0.25">
      <c r="A832" s="104" t="str">
        <f>VLOOKUP(N832,'Linien - BU'!A:B,2,FALSE)</f>
        <v>Rest</v>
      </c>
      <c r="B832" s="115">
        <f t="shared" si="84"/>
        <v>10</v>
      </c>
      <c r="C832" s="96">
        <f>Abfalldokumentation!$U832</f>
        <v>44470</v>
      </c>
      <c r="D832" s="90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105" t="str">
        <f>IFERROR(VLOOKUP(Abfalldokumentation!$O832,Artikel!A:C,3,FALSE),Abfalldokumentation!$O832)</f>
        <v>Laborproben</v>
      </c>
      <c r="F832" s="105" t="str">
        <f>VLOOKUP(T832,'Liste Gründe'!A:D,2,FALSE)</f>
        <v>Qualitätssicherung</v>
      </c>
      <c r="G832" s="105" t="str">
        <f>IF(ISBLANK(V832),VLOOKUP(Abfalldokumentation!$P832,'Liste Gründe'!A:D,3,FALSE),V832)</f>
        <v>Laborprobe</v>
      </c>
      <c r="H832" s="105" t="str">
        <f>IF(ISBLANK(Abfalldokumentation!$W832),"-",Abfalldokumentation!$W832)</f>
        <v>Laborprobe</v>
      </c>
      <c r="I832" s="115">
        <f t="shared" si="85"/>
        <v>39</v>
      </c>
      <c r="J832" s="105" t="str">
        <f t="shared" si="86"/>
        <v>Produkte</v>
      </c>
      <c r="K832" s="105" t="str">
        <f t="shared" si="87"/>
        <v>BUs</v>
      </c>
      <c r="L832" s="105" t="str">
        <f t="shared" si="88"/>
        <v>Symptome</v>
      </c>
      <c r="M832" s="115" t="str">
        <f>IFERROR(VLOOKUP(Abfalldokumentation!$O832,Kennzahlen!S:U,3,FALSE)*Abfalldokumentation!$B832,"0")</f>
        <v>0</v>
      </c>
      <c r="N832" s="105" t="str">
        <f>IF(ISBLANK(Q832),VLOOKUP(Abfalldokumentation!$O832,'Linien - BU'!R:S,2,FALSE),Q832)</f>
        <v>Labor</v>
      </c>
      <c r="O832" s="67" t="str">
        <f t="shared" si="89"/>
        <v>Laborproben</v>
      </c>
      <c r="P832" s="67">
        <f t="shared" si="90"/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AA832" s="2"/>
      <c r="AB832" s="2"/>
      <c r="AC832" s="2"/>
    </row>
    <row r="833" spans="1:29" ht="30" customHeight="1" x14ac:dyDescent="0.25">
      <c r="A833" s="102" t="str">
        <f>VLOOKUP(N833,'Linien - BU'!A:B,2,FALSE)</f>
        <v>Rest</v>
      </c>
      <c r="B833" s="114">
        <f t="shared" si="84"/>
        <v>70</v>
      </c>
      <c r="C833" s="95">
        <f>Abfalldokumentation!$U833</f>
        <v>44470</v>
      </c>
      <c r="D833" s="90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103" t="str">
        <f>IFERROR(VLOOKUP(Abfalldokumentation!$O833,Artikel!A:C,3,FALSE),Abfalldokumentation!$O833)</f>
        <v>Rückstellproben</v>
      </c>
      <c r="F833" s="103" t="str">
        <f>VLOOKUP(T833,'Liste Gründe'!A:D,2,FALSE)</f>
        <v>Qualitätssicherung</v>
      </c>
      <c r="G833" s="103" t="str">
        <f>IF(ISBLANK(V833),VLOOKUP(Abfalldokumentation!$P833,'Liste Gründe'!A:D,3,FALSE),V833)</f>
        <v>Rückstellproben</v>
      </c>
      <c r="H833" s="103" t="str">
        <f>IF(ISBLANK(Abfalldokumentation!$W833),"-",Abfalldokumentation!$W833)</f>
        <v>Rückstellproben</v>
      </c>
      <c r="I833" s="114">
        <f t="shared" si="85"/>
        <v>39</v>
      </c>
      <c r="J833" s="103" t="str">
        <f t="shared" si="86"/>
        <v>Produkte</v>
      </c>
      <c r="K833" s="103" t="str">
        <f t="shared" si="87"/>
        <v>BUs</v>
      </c>
      <c r="L833" s="103" t="str">
        <f t="shared" si="88"/>
        <v>Symptome</v>
      </c>
      <c r="M833" s="114" t="str">
        <f>IFERROR(VLOOKUP(Abfalldokumentation!$O833,Kennzahlen!S:U,3,FALSE)*Abfalldokumentation!$B833,"0")</f>
        <v>0</v>
      </c>
      <c r="N833" s="103" t="str">
        <f>IF(ISBLANK(Q833),VLOOKUP(Abfalldokumentation!$O833,'Linien - BU'!R:S,2,FALSE),Q833)</f>
        <v>Labor</v>
      </c>
      <c r="O833" s="67" t="str">
        <f t="shared" si="89"/>
        <v>Rückstellproben</v>
      </c>
      <c r="P833" s="67">
        <f t="shared" si="90"/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AA833" s="2"/>
      <c r="AB833" s="2"/>
      <c r="AC833" s="2"/>
    </row>
    <row r="834" spans="1:29" ht="30" customHeight="1" x14ac:dyDescent="0.25">
      <c r="A834" s="104" t="str">
        <f>VLOOKUP(N834,'Linien - BU'!A:B,2,FALSE)</f>
        <v>Rest</v>
      </c>
      <c r="B834" s="115">
        <f t="shared" ref="B834:B897" si="91">S834</f>
        <v>163</v>
      </c>
      <c r="C834" s="96">
        <f>Abfalldokumentation!$U834</f>
        <v>44470</v>
      </c>
      <c r="D834" s="90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105" t="str">
        <f>IFERROR(VLOOKUP(Abfalldokumentation!$O834,Artikel!A:C,3,FALSE),Abfalldokumentation!$O834)</f>
        <v>Rückstellproben</v>
      </c>
      <c r="F834" s="105" t="str">
        <f>VLOOKUP(T834,'Liste Gründe'!A:D,2,FALSE)</f>
        <v>Qualitätssicherung</v>
      </c>
      <c r="G834" s="105" t="str">
        <f>IF(ISBLANK(V834),VLOOKUP(Abfalldokumentation!$P834,'Liste Gründe'!A:D,3,FALSE),V834)</f>
        <v>Rückstellproben</v>
      </c>
      <c r="H834" s="105" t="str">
        <f>IF(ISBLANK(Abfalldokumentation!$W834),"-",Abfalldokumentation!$W834)</f>
        <v>-</v>
      </c>
      <c r="I834" s="115">
        <f t="shared" ref="I834:I835" si="92">_xlfn.ISOWEEKNUM(C834)</f>
        <v>39</v>
      </c>
      <c r="J834" s="105" t="str">
        <f t="shared" ref="J834:J835" si="93">"Produkte"</f>
        <v>Produkte</v>
      </c>
      <c r="K834" s="105" t="str">
        <f t="shared" ref="K834:K835" si="94">"BUs"</f>
        <v>BUs</v>
      </c>
      <c r="L834" s="105" t="str">
        <f t="shared" ref="L834:L835" si="95">"Symptome"</f>
        <v>Symptome</v>
      </c>
      <c r="M834" s="115" t="str">
        <f>IFERROR(VLOOKUP(Abfalldokumentation!$O834,Kennzahlen!S:U,3,FALSE)*Abfalldokumentation!$B834,"0")</f>
        <v>0</v>
      </c>
      <c r="N834" s="105" t="str">
        <f>IF(ISBLANK(Q834),VLOOKUP(Abfalldokumentation!$O834,'Linien - BU'!R:S,2,FALSE),Q834)</f>
        <v>Labor</v>
      </c>
      <c r="O834" s="67" t="str">
        <f t="shared" ref="O834:O897" si="96">R834</f>
        <v>Rückstellproben</v>
      </c>
      <c r="P834" s="67">
        <f t="shared" ref="P834:P897" si="97"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AA834" s="2"/>
      <c r="AB834" s="2"/>
      <c r="AC834" s="2"/>
    </row>
    <row r="835" spans="1:29" ht="30" customHeight="1" x14ac:dyDescent="0.25">
      <c r="A835" s="102" t="str">
        <f>VLOOKUP(N835,'Linien - BU'!A:B,2,FALSE)</f>
        <v>Rest</v>
      </c>
      <c r="B835" s="114">
        <f t="shared" si="91"/>
        <v>20</v>
      </c>
      <c r="C835" s="95">
        <f>Abfalldokumentation!$U835</f>
        <v>44470</v>
      </c>
      <c r="D835" s="90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103" t="str">
        <f>IFERROR(VLOOKUP(Abfalldokumentation!$O835,Artikel!A:C,3,FALSE),Abfalldokumentation!$O835)</f>
        <v>SKZ Ammerland Block</v>
      </c>
      <c r="F835" s="103" t="str">
        <f>VLOOKUP(T835,'Liste Gründe'!A:D,2,FALSE)</f>
        <v>Qualitätssicherung</v>
      </c>
      <c r="G835" s="103" t="str">
        <f>IF(ISBLANK(V835),VLOOKUP(Abfalldokumentation!$P835,'Liste Gründe'!A:D,3,FALSE),V835)</f>
        <v>Laborprobe</v>
      </c>
      <c r="H835" s="103" t="str">
        <f>IF(ISBLANK(Abfalldokumentation!$W835),"-",Abfalldokumentation!$W835)</f>
        <v>Laborprobe</v>
      </c>
      <c r="I835" s="114">
        <f t="shared" si="92"/>
        <v>39</v>
      </c>
      <c r="J835" s="103" t="str">
        <f t="shared" si="93"/>
        <v>Produkte</v>
      </c>
      <c r="K835" s="103" t="str">
        <f t="shared" si="94"/>
        <v>BUs</v>
      </c>
      <c r="L835" s="103" t="str">
        <f t="shared" si="95"/>
        <v>Symptome</v>
      </c>
      <c r="M835" s="114" t="str">
        <f>IFERROR(VLOOKUP(Abfalldokumentation!$O835,Kennzahlen!S:U,3,FALSE)*Abfalldokumentation!$B835,"0")</f>
        <v>0</v>
      </c>
      <c r="N835" s="103" t="str">
        <f>IF(ISBLANK(Q835),VLOOKUP(Abfalldokumentation!$O835,'Linien - BU'!R:S,2,FALSE),Q835)</f>
        <v>Labor</v>
      </c>
      <c r="O835" s="67" t="str">
        <f t="shared" si="96"/>
        <v>SKZ Ammerland Block</v>
      </c>
      <c r="P835" s="67">
        <f t="shared" si="97"/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AA835" s="2"/>
      <c r="AB835" s="2"/>
      <c r="AC835" s="2"/>
    </row>
    <row r="836" spans="1:29" ht="30" customHeight="1" x14ac:dyDescent="0.25">
      <c r="A836" s="104" t="str">
        <f>VLOOKUP(N836,'Linien - BU'!A:B,2,FALSE)</f>
        <v>BU1</v>
      </c>
      <c r="B836" s="115">
        <f t="shared" si="91"/>
        <v>641</v>
      </c>
      <c r="C836" s="96">
        <f>Abfalldokumentation!$U836</f>
        <v>44473</v>
      </c>
      <c r="D836" s="90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105" t="str">
        <f>IFERROR(VLOOKUP(Abfalldokumentation!$O836,Artikel!A:C,3,FALSE),Abfalldokumentation!$O836)</f>
        <v>VOS Räucher Natur Natri</v>
      </c>
      <c r="F836" s="105" t="str">
        <f>VLOOKUP(T836,'Liste Gründe'!A:D,2,FALSE)</f>
        <v>Schimmel</v>
      </c>
      <c r="G836" s="105" t="str">
        <f>IF(ISBLANK(V836),VLOOKUP(Abfalldokumentation!$P836,'Liste Gründe'!A:D,3,FALSE),V836)</f>
        <v>keine Verarbeitung</v>
      </c>
      <c r="H836" s="105" t="str">
        <f>IF(ISBLANK(Abfalldokumentation!$W836),"-",Abfalldokumentation!$W836)</f>
        <v>-</v>
      </c>
      <c r="I836" s="115">
        <f t="shared" ref="I836:I867" si="98">_xlfn.ISOWEEKNUM(C836)</f>
        <v>40</v>
      </c>
      <c r="J836" s="105" t="str">
        <f t="shared" ref="J836:J867" si="99">"Produkte"</f>
        <v>Produkte</v>
      </c>
      <c r="K836" s="105" t="str">
        <f t="shared" ref="K836:K867" si="100">"BUs"</f>
        <v>BUs</v>
      </c>
      <c r="L836" s="105" t="str">
        <f t="shared" ref="L836:L867" si="101">"Symptome"</f>
        <v>Symptome</v>
      </c>
      <c r="M836" s="115">
        <f>IFERROR(VLOOKUP(Abfalldokumentation!$O836,Kennzahlen!S:U,3,FALSE)*Abfalldokumentation!$B836,"0")</f>
        <v>320.5</v>
      </c>
      <c r="N836" s="105" t="str">
        <f>IF(ISBLANK(Q836),VLOOKUP(Abfalldokumentation!$O836,'Linien - BU'!R:S,2,FALSE),Q836)</f>
        <v>Schmelze</v>
      </c>
      <c r="O836" s="67">
        <f t="shared" si="96"/>
        <v>29500498</v>
      </c>
      <c r="P836" s="67">
        <f t="shared" si="97"/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AA836" s="2"/>
      <c r="AB836" s="2"/>
      <c r="AC836" s="2"/>
    </row>
    <row r="837" spans="1:29" ht="30" customHeight="1" x14ac:dyDescent="0.25">
      <c r="A837" s="102" t="str">
        <f>VLOOKUP(N837,'Linien - BU'!A:B,2,FALSE)</f>
        <v>BU3</v>
      </c>
      <c r="B837" s="114">
        <f t="shared" si="91"/>
        <v>178</v>
      </c>
      <c r="C837" s="95">
        <f>Abfalldokumentation!$U837</f>
        <v>44473</v>
      </c>
      <c r="D837" s="90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103" t="str">
        <f>IFERROR(VLOOKUP(Abfalldokumentation!$O837,Artikel!A:C,3,FALSE),Abfalldokumentation!$O837)</f>
        <v>VOS Räucher Schinken Vo</v>
      </c>
      <c r="F837" s="103" t="str">
        <f>VLOOKUP(T837,'Liste Gründe'!A:D,2,FALSE)</f>
        <v>Schimmel</v>
      </c>
      <c r="G837" s="103" t="str">
        <f>IF(ISBLANK(V837),VLOOKUP(Abfalldokumentation!$P837,'Liste Gründe'!A:D,3,FALSE),V837)</f>
        <v>VOS &gt; Einsatz</v>
      </c>
      <c r="H837" s="103" t="str">
        <f>IF(ISBLANK(Abfalldokumentation!$W837),"-",Abfalldokumentation!$W837)</f>
        <v>-</v>
      </c>
      <c r="I837" s="114">
        <f t="shared" si="98"/>
        <v>40</v>
      </c>
      <c r="J837" s="103" t="str">
        <f t="shared" si="99"/>
        <v>Produkte</v>
      </c>
      <c r="K837" s="103" t="str">
        <f t="shared" si="100"/>
        <v>BUs</v>
      </c>
      <c r="L837" s="103" t="str">
        <f t="shared" si="101"/>
        <v>Symptome</v>
      </c>
      <c r="M837" s="114">
        <f>IFERROR(VLOOKUP(Abfalldokumentation!$O837,Kennzahlen!S:U,3,FALSE)*Abfalldokumentation!$B837,"0")</f>
        <v>89</v>
      </c>
      <c r="N837" s="103" t="str">
        <f>IF(ISBLANK(Q837),VLOOKUP(Abfalldokumentation!$O837,'Linien - BU'!R:S,2,FALSE),Q837)</f>
        <v>BU3</v>
      </c>
      <c r="O837" s="67">
        <f t="shared" si="96"/>
        <v>29500528</v>
      </c>
      <c r="P837" s="67">
        <f t="shared" si="97"/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AA837" s="2"/>
      <c r="AB837" s="2"/>
      <c r="AC837" s="2"/>
    </row>
    <row r="838" spans="1:29" ht="30" customHeight="1" x14ac:dyDescent="0.25">
      <c r="A838" s="104" t="str">
        <f>VLOOKUP(N838,'Linien - BU'!A:B,2,FALSE)</f>
        <v>BU3</v>
      </c>
      <c r="B838" s="115">
        <f t="shared" si="91"/>
        <v>547</v>
      </c>
      <c r="C838" s="96">
        <f>Abfalldokumentation!$U838</f>
        <v>44473</v>
      </c>
      <c r="D838" s="90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105" t="str">
        <f>IFERROR(VLOOKUP(Abfalldokumentation!$O838,Artikel!A:C,3,FALSE),Abfalldokumentation!$O838)</f>
        <v>VOS Räucher Vorschmelzr</v>
      </c>
      <c r="F838" s="105" t="str">
        <f>VLOOKUP(T838,'Liste Gründe'!A:D,2,FALSE)</f>
        <v>Schimmel</v>
      </c>
      <c r="G838" s="105" t="str">
        <f>IF(ISBLANK(V838),VLOOKUP(Abfalldokumentation!$P838,'Liste Gründe'!A:D,3,FALSE),V838)</f>
        <v>Rest</v>
      </c>
      <c r="H838" s="105" t="str">
        <f>IF(ISBLANK(Abfalldokumentation!$W838),"-",Abfalldokumentation!$W838)</f>
        <v>Fehlproduktion/unterbefüllt</v>
      </c>
      <c r="I838" s="115">
        <f t="shared" si="98"/>
        <v>40</v>
      </c>
      <c r="J838" s="105" t="str">
        <f t="shared" si="99"/>
        <v>Produkte</v>
      </c>
      <c r="K838" s="105" t="str">
        <f t="shared" si="100"/>
        <v>BUs</v>
      </c>
      <c r="L838" s="105" t="str">
        <f t="shared" si="101"/>
        <v>Symptome</v>
      </c>
      <c r="M838" s="115">
        <f>IFERROR(VLOOKUP(Abfalldokumentation!$O838,Kennzahlen!S:U,3,FALSE)*Abfalldokumentation!$B838,"0")</f>
        <v>273.5</v>
      </c>
      <c r="N838" s="105" t="str">
        <f>IF(ISBLANK(Q838),VLOOKUP(Abfalldokumentation!$O838,'Linien - BU'!R:S,2,FALSE),Q838)</f>
        <v>BU3</v>
      </c>
      <c r="O838" s="67">
        <f t="shared" si="96"/>
        <v>29500565</v>
      </c>
      <c r="P838" s="67">
        <f t="shared" si="97"/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AA838" s="2"/>
      <c r="AB838" s="2"/>
      <c r="AC838" s="2"/>
    </row>
    <row r="839" spans="1:29" ht="30" customHeight="1" x14ac:dyDescent="0.25">
      <c r="A839" s="102" t="str">
        <f>VLOOKUP(N839,'Linien - BU'!A:B,2,FALSE)</f>
        <v>BU4</v>
      </c>
      <c r="B839" s="114">
        <f t="shared" si="91"/>
        <v>2</v>
      </c>
      <c r="C839" s="95">
        <f>Abfalldokumentation!$U839</f>
        <v>44473</v>
      </c>
      <c r="D839" s="90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103" t="str">
        <f>IFERROR(VLOOKUP(Abfalldokumentation!$O839,Artikel!A:C,3,FALSE),Abfalldokumentation!$O839)</f>
        <v>ABS ZIEGE-GOU</v>
      </c>
      <c r="F839" s="103" t="str">
        <f>VLOOKUP(T839,'Liste Gründe'!A:D,2,FALSE)</f>
        <v>keinen Verwendungszweck</v>
      </c>
      <c r="G839" s="103" t="str">
        <f>IF(ISBLANK(V839),VLOOKUP(Abfalldokumentation!$P839,'Liste Gründe'!A:D,3,FALSE),V839)</f>
        <v>-</v>
      </c>
      <c r="H839" s="103" t="str">
        <f>IF(ISBLANK(Abfalldokumentation!$W839),"-",Abfalldokumentation!$W839)</f>
        <v>-</v>
      </c>
      <c r="I839" s="114">
        <f t="shared" si="98"/>
        <v>40</v>
      </c>
      <c r="J839" s="103" t="str">
        <f t="shared" si="99"/>
        <v>Produkte</v>
      </c>
      <c r="K839" s="103" t="str">
        <f t="shared" si="100"/>
        <v>BUs</v>
      </c>
      <c r="L839" s="103" t="str">
        <f t="shared" si="101"/>
        <v>Symptome</v>
      </c>
      <c r="M839" s="114">
        <f>IFERROR(VLOOKUP(Abfalldokumentation!$O839,Kennzahlen!S:U,3,FALSE)*Abfalldokumentation!$B839,"0")</f>
        <v>2</v>
      </c>
      <c r="N839" s="103" t="str">
        <f>IF(ISBLANK(Q839),VLOOKUP(Abfalldokumentation!$O839,'Linien - BU'!R:S,2,FALSE),Q839)</f>
        <v>BU4</v>
      </c>
      <c r="O839" s="67">
        <f t="shared" si="96"/>
        <v>29500887</v>
      </c>
      <c r="P839" s="67">
        <f t="shared" si="97"/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AA839" s="2"/>
      <c r="AB839" s="2"/>
      <c r="AC839" s="2"/>
    </row>
    <row r="840" spans="1:29" ht="30" customHeight="1" x14ac:dyDescent="0.25">
      <c r="A840" s="104" t="str">
        <f>VLOOKUP(N840,'Linien - BU'!A:B,2,FALSE)</f>
        <v>BU4</v>
      </c>
      <c r="B840" s="115">
        <f t="shared" si="91"/>
        <v>15</v>
      </c>
      <c r="C840" s="96">
        <f>Abfalldokumentation!$U840</f>
        <v>44473</v>
      </c>
      <c r="D840" s="90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105" t="str">
        <f>IFERROR(VLOOKUP(Abfalldokumentation!$O840,Artikel!A:C,3,FALSE),Abfalldokumentation!$O840)</f>
        <v>ABS BLU-FOU</v>
      </c>
      <c r="F840" s="105" t="str">
        <f>VLOOKUP(T840,'Liste Gründe'!A:D,2,FALSE)</f>
        <v>keinen Verwendungszweck</v>
      </c>
      <c r="G840" s="105" t="str">
        <f>IF(ISBLANK(V840),VLOOKUP(Abfalldokumentation!$P840,'Liste Gründe'!A:D,3,FALSE),V840)</f>
        <v>-</v>
      </c>
      <c r="H840" s="105" t="str">
        <f>IF(ISBLANK(Abfalldokumentation!$W840),"-",Abfalldokumentation!$W840)</f>
        <v>-</v>
      </c>
      <c r="I840" s="115">
        <f t="shared" si="98"/>
        <v>40</v>
      </c>
      <c r="J840" s="105" t="str">
        <f t="shared" si="99"/>
        <v>Produkte</v>
      </c>
      <c r="K840" s="105" t="str">
        <f t="shared" si="100"/>
        <v>BUs</v>
      </c>
      <c r="L840" s="105" t="str">
        <f t="shared" si="101"/>
        <v>Symptome</v>
      </c>
      <c r="M840" s="115">
        <f>IFERROR(VLOOKUP(Abfalldokumentation!$O840,Kennzahlen!S:U,3,FALSE)*Abfalldokumentation!$B840,"0")</f>
        <v>0.15</v>
      </c>
      <c r="N840" s="105" t="str">
        <f>IF(ISBLANK(Q840),VLOOKUP(Abfalldokumentation!$O840,'Linien - BU'!R:S,2,FALSE),Q840)</f>
        <v>BU4</v>
      </c>
      <c r="O840" s="67">
        <f t="shared" si="96"/>
        <v>29500892</v>
      </c>
      <c r="P840" s="67">
        <f t="shared" si="97"/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AA840" s="2"/>
      <c r="AB840" s="2"/>
      <c r="AC840" s="2"/>
    </row>
    <row r="841" spans="1:29" ht="30" customHeight="1" x14ac:dyDescent="0.25">
      <c r="A841" s="102" t="str">
        <f>VLOOKUP(N841,'Linien - BU'!A:B,2,FALSE)</f>
        <v>BU4</v>
      </c>
      <c r="B841" s="114">
        <f t="shared" si="91"/>
        <v>9</v>
      </c>
      <c r="C841" s="95">
        <f>Abfalldokumentation!$U841</f>
        <v>44473</v>
      </c>
      <c r="D841" s="90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103" t="str">
        <f>IFERROR(VLOOKUP(Abfalldokumentation!$O841,Artikel!A:C,3,FALSE),Abfalldokumentation!$O841)</f>
        <v>ABS SCH-PAUL</v>
      </c>
      <c r="F841" s="103" t="str">
        <f>VLOOKUP(T841,'Liste Gründe'!A:D,2,FALSE)</f>
        <v>keinen Verwendungszweck</v>
      </c>
      <c r="G841" s="103" t="str">
        <f>IF(ISBLANK(V841),VLOOKUP(Abfalldokumentation!$P841,'Liste Gründe'!A:D,3,FALSE),V841)</f>
        <v>-</v>
      </c>
      <c r="H841" s="103" t="str">
        <f>IF(ISBLANK(Abfalldokumentation!$W841),"-",Abfalldokumentation!$W841)</f>
        <v>-</v>
      </c>
      <c r="I841" s="114">
        <f t="shared" si="98"/>
        <v>40</v>
      </c>
      <c r="J841" s="103" t="str">
        <f t="shared" si="99"/>
        <v>Produkte</v>
      </c>
      <c r="K841" s="103" t="str">
        <f t="shared" si="100"/>
        <v>BUs</v>
      </c>
      <c r="L841" s="103" t="str">
        <f t="shared" si="101"/>
        <v>Symptome</v>
      </c>
      <c r="M841" s="114">
        <f>IFERROR(VLOOKUP(Abfalldokumentation!$O841,Kennzahlen!S:U,3,FALSE)*Abfalldokumentation!$B841,"0")</f>
        <v>0.09</v>
      </c>
      <c r="N841" s="103" t="str">
        <f>IF(ISBLANK(Q841),VLOOKUP(Abfalldokumentation!$O841,'Linien - BU'!R:S,2,FALSE),Q841)</f>
        <v>BU4</v>
      </c>
      <c r="O841" s="67">
        <f t="shared" si="96"/>
        <v>29500906</v>
      </c>
      <c r="P841" s="67">
        <f t="shared" si="97"/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AA841" s="2"/>
      <c r="AB841" s="2"/>
      <c r="AC841" s="2"/>
    </row>
    <row r="842" spans="1:29" ht="30" customHeight="1" x14ac:dyDescent="0.25">
      <c r="A842" s="104" t="str">
        <f>VLOOKUP(N842,'Linien - BU'!A:B,2,FALSE)</f>
        <v>BU4</v>
      </c>
      <c r="B842" s="115">
        <f t="shared" si="91"/>
        <v>12</v>
      </c>
      <c r="C842" s="96">
        <f>Abfalldokumentation!$U842</f>
        <v>44473</v>
      </c>
      <c r="D842" s="90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105" t="str">
        <f>IFERROR(VLOOKUP(Abfalldokumentation!$O842,Artikel!A:C,3,FALSE),Abfalldokumentation!$O842)</f>
        <v>ABS Unser Blütenkäse</v>
      </c>
      <c r="F842" s="105" t="str">
        <f>VLOOKUP(T842,'Liste Gründe'!A:D,2,FALSE)</f>
        <v>keinen Verwendungszweck</v>
      </c>
      <c r="G842" s="105" t="str">
        <f>IF(ISBLANK(V842),VLOOKUP(Abfalldokumentation!$P842,'Liste Gründe'!A:D,3,FALSE),V842)</f>
        <v>-</v>
      </c>
      <c r="H842" s="105" t="str">
        <f>IF(ISBLANK(Abfalldokumentation!$W842),"-",Abfalldokumentation!$W842)</f>
        <v>-</v>
      </c>
      <c r="I842" s="115">
        <f t="shared" si="98"/>
        <v>40</v>
      </c>
      <c r="J842" s="105" t="str">
        <f t="shared" si="99"/>
        <v>Produkte</v>
      </c>
      <c r="K842" s="105" t="str">
        <f t="shared" si="100"/>
        <v>BUs</v>
      </c>
      <c r="L842" s="105" t="str">
        <f t="shared" si="101"/>
        <v>Symptome</v>
      </c>
      <c r="M842" s="115">
        <f>IFERROR(VLOOKUP(Abfalldokumentation!$O842,Kennzahlen!S:U,3,FALSE)*Abfalldokumentation!$B842,"0")</f>
        <v>0.12</v>
      </c>
      <c r="N842" s="105" t="str">
        <f>IF(ISBLANK(Q842),VLOOKUP(Abfalldokumentation!$O842,'Linien - BU'!R:S,2,FALSE),Q842)</f>
        <v>BU4</v>
      </c>
      <c r="O842" s="67">
        <f t="shared" si="96"/>
        <v>29500910</v>
      </c>
      <c r="P842" s="67">
        <f t="shared" si="97"/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AA842" s="2"/>
      <c r="AB842" s="2"/>
      <c r="AC842" s="2"/>
    </row>
    <row r="843" spans="1:29" ht="30" customHeight="1" x14ac:dyDescent="0.25">
      <c r="A843" s="102" t="str">
        <f>VLOOKUP(N843,'Linien - BU'!A:B,2,FALSE)</f>
        <v>BU1</v>
      </c>
      <c r="B843" s="114">
        <f t="shared" si="91"/>
        <v>28</v>
      </c>
      <c r="C843" s="95">
        <f>Abfalldokumentation!$U843</f>
        <v>44473</v>
      </c>
      <c r="D843" s="90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103" t="str">
        <f>IFERROR(VLOOKUP(Abfalldokumentation!$O843,Artikel!A:C,3,FALSE),Abfalldokumentation!$O843)</f>
        <v>VOS-ABS ENTSORGUNG</v>
      </c>
      <c r="F843" s="103" t="str">
        <f>VLOOKUP(T843,'Liste Gründe'!A:D,2,FALSE)</f>
        <v>Rest</v>
      </c>
      <c r="G843" s="103" t="str">
        <f>IF(ISBLANK(V843),VLOOKUP(Abfalldokumentation!$P843,'Liste Gründe'!A:D,3,FALSE),V843)</f>
        <v>geschälte Rinde</v>
      </c>
      <c r="H843" s="103" t="str">
        <f>IF(ISBLANK(Abfalldokumentation!$W843),"-",Abfalldokumentation!$W843)</f>
        <v>-</v>
      </c>
      <c r="I843" s="114">
        <f t="shared" si="98"/>
        <v>40</v>
      </c>
      <c r="J843" s="103" t="str">
        <f t="shared" si="99"/>
        <v>Produkte</v>
      </c>
      <c r="K843" s="103" t="str">
        <f t="shared" si="100"/>
        <v>BUs</v>
      </c>
      <c r="L843" s="103" t="str">
        <f t="shared" si="101"/>
        <v>Symptome</v>
      </c>
      <c r="M843" s="114">
        <f>IFERROR(VLOOKUP(Abfalldokumentation!$O843,Kennzahlen!S:U,3,FALSE)*Abfalldokumentation!$B843,"0")</f>
        <v>0.28000000000000003</v>
      </c>
      <c r="N843" s="103" t="str">
        <f>IF(ISBLANK(Q843),VLOOKUP(Abfalldokumentation!$O843,'Linien - BU'!R:S,2,FALSE),Q843)</f>
        <v>RWV</v>
      </c>
      <c r="O843" s="67">
        <f t="shared" si="96"/>
        <v>29500917</v>
      </c>
      <c r="P843" s="67">
        <f t="shared" si="97"/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AA843" s="2"/>
      <c r="AB843" s="2"/>
      <c r="AC843" s="2"/>
    </row>
    <row r="844" spans="1:29" ht="30" customHeight="1" x14ac:dyDescent="0.25">
      <c r="A844" s="104" t="str">
        <f>VLOOKUP(N844,'Linien - BU'!A:B,2,FALSE)</f>
        <v>BU1</v>
      </c>
      <c r="B844" s="115">
        <f t="shared" si="91"/>
        <v>62</v>
      </c>
      <c r="C844" s="96">
        <f>Abfalldokumentation!$U844</f>
        <v>44473</v>
      </c>
      <c r="D844" s="90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105" t="str">
        <f>IFERROR(VLOOKUP(Abfalldokumentation!$O844,Artikel!A:C,3,FALSE),Abfalldokumentation!$O844)</f>
        <v>VOS-ABS ENTSORGUNG</v>
      </c>
      <c r="F844" s="105" t="str">
        <f>VLOOKUP(T844,'Liste Gründe'!A:D,2,FALSE)</f>
        <v>Rest</v>
      </c>
      <c r="G844" s="105" t="str">
        <f>IF(ISBLANK(V844),VLOOKUP(Abfalldokumentation!$P844,'Liste Gründe'!A:D,3,FALSE),V844)</f>
        <v>geschälte Rinde</v>
      </c>
      <c r="H844" s="105" t="str">
        <f>IF(ISBLANK(Abfalldokumentation!$W844),"-",Abfalldokumentation!$W844)</f>
        <v>-</v>
      </c>
      <c r="I844" s="115">
        <f t="shared" si="98"/>
        <v>40</v>
      </c>
      <c r="J844" s="105" t="str">
        <f t="shared" si="99"/>
        <v>Produkte</v>
      </c>
      <c r="K844" s="105" t="str">
        <f t="shared" si="100"/>
        <v>BUs</v>
      </c>
      <c r="L844" s="105" t="str">
        <f t="shared" si="101"/>
        <v>Symptome</v>
      </c>
      <c r="M844" s="115">
        <f>IFERROR(VLOOKUP(Abfalldokumentation!$O844,Kennzahlen!S:U,3,FALSE)*Abfalldokumentation!$B844,"0")</f>
        <v>0.62</v>
      </c>
      <c r="N844" s="105" t="str">
        <f>IF(ISBLANK(Q844),VLOOKUP(Abfalldokumentation!$O844,'Linien - BU'!R:S,2,FALSE),Q844)</f>
        <v>RWV</v>
      </c>
      <c r="O844" s="67">
        <f t="shared" si="96"/>
        <v>29500917</v>
      </c>
      <c r="P844" s="67">
        <f t="shared" si="97"/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AA844" s="2"/>
      <c r="AB844" s="2"/>
      <c r="AC844" s="2"/>
    </row>
    <row r="845" spans="1:29" ht="30" customHeight="1" x14ac:dyDescent="0.25">
      <c r="A845" s="102" t="str">
        <f>VLOOKUP(N845,'Linien - BU'!A:B,2,FALSE)</f>
        <v>BU1</v>
      </c>
      <c r="B845" s="114">
        <f t="shared" si="91"/>
        <v>97</v>
      </c>
      <c r="C845" s="95">
        <f>Abfalldokumentation!$U845</f>
        <v>44473</v>
      </c>
      <c r="D845" s="90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103" t="str">
        <f>IFERROR(VLOOKUP(Abfalldokumentation!$O845,Artikel!A:C,3,FALSE),Abfalldokumentation!$O845)</f>
        <v>VOS SKZ-GOU</v>
      </c>
      <c r="F845" s="103" t="str">
        <f>VLOOKUP(T845,'Liste Gründe'!A:D,2,FALSE)</f>
        <v>Schimmel</v>
      </c>
      <c r="G845" s="103" t="str">
        <f>IF(ISBLANK(V845),VLOOKUP(Abfalldokumentation!$P845,'Liste Gründe'!A:D,3,FALSE),V845)</f>
        <v>keine Verarbeitung</v>
      </c>
      <c r="H845" s="103" t="str">
        <f>IF(ISBLANK(Abfalldokumentation!$W845),"-",Abfalldokumentation!$W845)</f>
        <v>-</v>
      </c>
      <c r="I845" s="114">
        <f t="shared" si="98"/>
        <v>40</v>
      </c>
      <c r="J845" s="103" t="str">
        <f t="shared" si="99"/>
        <v>Produkte</v>
      </c>
      <c r="K845" s="103" t="str">
        <f t="shared" si="100"/>
        <v>BUs</v>
      </c>
      <c r="L845" s="103" t="str">
        <f t="shared" si="101"/>
        <v>Symptome</v>
      </c>
      <c r="M845" s="114">
        <f>IFERROR(VLOOKUP(Abfalldokumentation!$O845,Kennzahlen!S:U,3,FALSE)*Abfalldokumentation!$B845,"0")</f>
        <v>48.5</v>
      </c>
      <c r="N845" s="103" t="str">
        <f>IF(ISBLANK(Q845),VLOOKUP(Abfalldokumentation!$O845,'Linien - BU'!R:S,2,FALSE),Q845)</f>
        <v>Abfüllung</v>
      </c>
      <c r="O845" s="67">
        <f t="shared" si="96"/>
        <v>29500918</v>
      </c>
      <c r="P845" s="67">
        <f t="shared" si="97"/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AA845" s="2"/>
      <c r="AB845" s="2"/>
      <c r="AC845" s="2"/>
    </row>
    <row r="846" spans="1:29" ht="30" customHeight="1" x14ac:dyDescent="0.25">
      <c r="A846" s="104" t="str">
        <f>VLOOKUP(N846,'Linien - BU'!A:B,2,FALSE)</f>
        <v>BU1</v>
      </c>
      <c r="B846" s="115">
        <f t="shared" si="91"/>
        <v>33</v>
      </c>
      <c r="C846" s="96">
        <f>Abfalldokumentation!$U846</f>
        <v>44473</v>
      </c>
      <c r="D846" s="90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105" t="str">
        <f>IFERROR(VLOOKUP(Abfalldokumentation!$O846,Artikel!A:C,3,FALSE),Abfalldokumentation!$O846)</f>
        <v>VOS URW-GRS-KRÄU OGT</v>
      </c>
      <c r="F846" s="105" t="str">
        <f>VLOOKUP(T846,'Liste Gründe'!A:D,2,FALSE)</f>
        <v>Schimmel</v>
      </c>
      <c r="G846" s="105" t="str">
        <f>IF(ISBLANK(V846),VLOOKUP(Abfalldokumentation!$P846,'Liste Gründe'!A:D,3,FALSE),V846)</f>
        <v>spezifischer Einsatz</v>
      </c>
      <c r="H846" s="105" t="str">
        <f>IF(ISBLANK(Abfalldokumentation!$W846),"-",Abfalldokumentation!$W846)</f>
        <v>Produktion unregelmäßig</v>
      </c>
      <c r="I846" s="115">
        <f t="shared" si="98"/>
        <v>40</v>
      </c>
      <c r="J846" s="105" t="str">
        <f t="shared" si="99"/>
        <v>Produkte</v>
      </c>
      <c r="K846" s="105" t="str">
        <f t="shared" si="100"/>
        <v>BUs</v>
      </c>
      <c r="L846" s="105" t="str">
        <f t="shared" si="101"/>
        <v>Symptome</v>
      </c>
      <c r="M846" s="115">
        <f>IFERROR(VLOOKUP(Abfalldokumentation!$O846,Kennzahlen!S:U,3,FALSE)*Abfalldokumentation!$B846,"0")</f>
        <v>16.5</v>
      </c>
      <c r="N846" s="105" t="str">
        <f>IF(ISBLANK(Q846),VLOOKUP(Abfalldokumentation!$O846,'Linien - BU'!R:S,2,FALSE),Q846)</f>
        <v>Abfüllung</v>
      </c>
      <c r="O846" s="67">
        <f t="shared" si="96"/>
        <v>29500939</v>
      </c>
      <c r="P846" s="67">
        <f t="shared" si="97"/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AA846" s="2"/>
      <c r="AB846" s="2"/>
      <c r="AC846" s="2"/>
    </row>
    <row r="847" spans="1:29" ht="30" customHeight="1" x14ac:dyDescent="0.25">
      <c r="A847" s="102" t="str">
        <f>VLOOKUP(N847,'Linien - BU'!A:B,2,FALSE)</f>
        <v>BU1</v>
      </c>
      <c r="B847" s="114">
        <f t="shared" si="91"/>
        <v>75</v>
      </c>
      <c r="C847" s="95">
        <f>Abfalldokumentation!$U847</f>
        <v>44473</v>
      </c>
      <c r="D847" s="90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103" t="str">
        <f>IFERROR(VLOOKUP(Abfalldokumentation!$O847,Artikel!A:C,3,FALSE),Abfalldokumentation!$O847)</f>
        <v>VOS URW-SCHI-NAT</v>
      </c>
      <c r="F847" s="103" t="str">
        <f>VLOOKUP(T847,'Liste Gründe'!A:D,2,FALSE)</f>
        <v>Schimmel</v>
      </c>
      <c r="G847" s="103" t="str">
        <f>IF(ISBLANK(V847),VLOOKUP(Abfalldokumentation!$P847,'Liste Gründe'!A:D,3,FALSE),V847)</f>
        <v>keine Verarbeitung</v>
      </c>
      <c r="H847" s="103" t="str">
        <f>IF(ISBLANK(Abfalldokumentation!$W847),"-",Abfalldokumentation!$W847)</f>
        <v>-</v>
      </c>
      <c r="I847" s="114">
        <f t="shared" si="98"/>
        <v>40</v>
      </c>
      <c r="J847" s="103" t="str">
        <f t="shared" si="99"/>
        <v>Produkte</v>
      </c>
      <c r="K847" s="103" t="str">
        <f t="shared" si="100"/>
        <v>BUs</v>
      </c>
      <c r="L847" s="103" t="str">
        <f t="shared" si="101"/>
        <v>Symptome</v>
      </c>
      <c r="M847" s="114">
        <f>IFERROR(VLOOKUP(Abfalldokumentation!$O847,Kennzahlen!S:U,3,FALSE)*Abfalldokumentation!$B847,"0")</f>
        <v>37.5</v>
      </c>
      <c r="N847" s="103" t="str">
        <f>IF(ISBLANK(Q847),VLOOKUP(Abfalldokumentation!$O847,'Linien - BU'!R:S,2,FALSE),Q847)</f>
        <v>Schmelze</v>
      </c>
      <c r="O847" s="67">
        <f t="shared" si="96"/>
        <v>29500945</v>
      </c>
      <c r="P847" s="67">
        <f t="shared" si="97"/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AA847" s="2"/>
      <c r="AB847" s="2"/>
      <c r="AC847" s="2"/>
    </row>
    <row r="848" spans="1:29" ht="30" customHeight="1" x14ac:dyDescent="0.25">
      <c r="A848" s="104" t="str">
        <f>VLOOKUP(N848,'Linien - BU'!A:B,2,FALSE)</f>
        <v>BU1</v>
      </c>
      <c r="B848" s="115">
        <f t="shared" si="91"/>
        <v>52</v>
      </c>
      <c r="C848" s="96">
        <f>Abfalldokumentation!$U848</f>
        <v>44473</v>
      </c>
      <c r="D848" s="90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105" t="str">
        <f>IFERROR(VLOOKUP(Abfalldokumentation!$O848,Artikel!A:C,3,FALSE),Abfalldokumentation!$O848)</f>
        <v>VOS URW-JALA-NAT</v>
      </c>
      <c r="F848" s="105" t="str">
        <f>VLOOKUP(T848,'Liste Gründe'!A:D,2,FALSE)</f>
        <v>Schimmel</v>
      </c>
      <c r="G848" s="105" t="str">
        <f>IF(ISBLANK(V848),VLOOKUP(Abfalldokumentation!$P848,'Liste Gründe'!A:D,3,FALSE),V848)</f>
        <v>keine Verarbeitung</v>
      </c>
      <c r="H848" s="105" t="str">
        <f>IF(ISBLANK(Abfalldokumentation!$W848),"-",Abfalldokumentation!$W848)</f>
        <v>-</v>
      </c>
      <c r="I848" s="115">
        <f t="shared" si="98"/>
        <v>40</v>
      </c>
      <c r="J848" s="105" t="str">
        <f t="shared" si="99"/>
        <v>Produkte</v>
      </c>
      <c r="K848" s="105" t="str">
        <f t="shared" si="100"/>
        <v>BUs</v>
      </c>
      <c r="L848" s="105" t="str">
        <f t="shared" si="101"/>
        <v>Symptome</v>
      </c>
      <c r="M848" s="115" t="str">
        <f>IFERROR(VLOOKUP(Abfalldokumentation!$O848,Kennzahlen!S:U,3,FALSE)*Abfalldokumentation!$B848,"0")</f>
        <v>0</v>
      </c>
      <c r="N848" s="105" t="str">
        <f>IF(ISBLANK(Q848),VLOOKUP(Abfalldokumentation!$O848,'Linien - BU'!R:S,2,FALSE),Q848)</f>
        <v>Abfüllung</v>
      </c>
      <c r="O848" s="67">
        <f t="shared" si="96"/>
        <v>29500946</v>
      </c>
      <c r="P848" s="67">
        <f t="shared" si="97"/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AA848" s="2"/>
      <c r="AB848" s="2"/>
      <c r="AC848" s="2"/>
    </row>
    <row r="849" spans="1:29" ht="30" customHeight="1" x14ac:dyDescent="0.25">
      <c r="A849" s="102" t="str">
        <f>VLOOKUP(N849,'Linien - BU'!A:B,2,FALSE)</f>
        <v>BU3</v>
      </c>
      <c r="B849" s="114">
        <f t="shared" si="91"/>
        <v>117</v>
      </c>
      <c r="C849" s="95">
        <f>Abfalldokumentation!$U849</f>
        <v>44473</v>
      </c>
      <c r="D849" s="90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103" t="str">
        <f>IFERROR(VLOOKUP(Abfalldokumentation!$O849,Artikel!A:C,3,FALSE),Abfalldokumentation!$O849)</f>
        <v>ABS CHED-PF-KRÄUK gemis</v>
      </c>
      <c r="F849" s="103" t="str">
        <f>VLOOKUP(T849,'Liste Gründe'!A:D,2,FALSE)</f>
        <v>Linienbezogen</v>
      </c>
      <c r="G849" s="103" t="str">
        <f>IF(ISBLANK(V849),VLOOKUP(Abfalldokumentation!$P849,'Liste Gründe'!A:D,3,FALSE),V849)</f>
        <v>gemischtes Produkt</v>
      </c>
      <c r="H849" s="103" t="str">
        <f>IF(ISBLANK(Abfalldokumentation!$W849),"-",Abfalldokumentation!$W849)</f>
        <v>-</v>
      </c>
      <c r="I849" s="114">
        <f t="shared" si="98"/>
        <v>40</v>
      </c>
      <c r="J849" s="103" t="str">
        <f t="shared" si="99"/>
        <v>Produkte</v>
      </c>
      <c r="K849" s="103" t="str">
        <f t="shared" si="100"/>
        <v>BUs</v>
      </c>
      <c r="L849" s="103" t="str">
        <f t="shared" si="101"/>
        <v>Symptome</v>
      </c>
      <c r="M849" s="114">
        <f>IFERROR(VLOOKUP(Abfalldokumentation!$O849,Kennzahlen!S:U,3,FALSE)*Abfalldokumentation!$B849,"0")</f>
        <v>117</v>
      </c>
      <c r="N849" s="103" t="str">
        <f>IF(ISBLANK(Q849),VLOOKUP(Abfalldokumentation!$O849,'Linien - BU'!R:S,2,FALSE),Q849)</f>
        <v>L33</v>
      </c>
      <c r="O849" s="67">
        <f t="shared" si="96"/>
        <v>29501003</v>
      </c>
      <c r="P849" s="67">
        <f t="shared" si="97"/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AA849" s="2"/>
      <c r="AB849" s="2"/>
      <c r="AC849" s="2"/>
    </row>
    <row r="850" spans="1:29" ht="30" customHeight="1" x14ac:dyDescent="0.25">
      <c r="A850" s="104" t="str">
        <f>VLOOKUP(N850,'Linien - BU'!A:B,2,FALSE)</f>
        <v>BU4</v>
      </c>
      <c r="B850" s="115">
        <f t="shared" si="91"/>
        <v>13</v>
      </c>
      <c r="C850" s="96">
        <f>Abfalldokumentation!$U850</f>
        <v>44473</v>
      </c>
      <c r="D850" s="90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105" t="str">
        <f>IFERROR(VLOOKUP(Abfalldokumentation!$O850,Artikel!A:C,3,FALSE),Abfalldokumentation!$O850)</f>
        <v>ABS Whisky-Nuts</v>
      </c>
      <c r="F850" s="105" t="str">
        <f>VLOOKUP(T850,'Liste Gründe'!A:D,2,FALSE)</f>
        <v>keinen Verwendungszweck</v>
      </c>
      <c r="G850" s="105" t="str">
        <f>IF(ISBLANK(V850),VLOOKUP(Abfalldokumentation!$P850,'Liste Gründe'!A:D,3,FALSE),V850)</f>
        <v>-</v>
      </c>
      <c r="H850" s="105" t="str">
        <f>IF(ISBLANK(Abfalldokumentation!$W850),"-",Abfalldokumentation!$W850)</f>
        <v>-</v>
      </c>
      <c r="I850" s="115">
        <f t="shared" si="98"/>
        <v>40</v>
      </c>
      <c r="J850" s="105" t="str">
        <f t="shared" si="99"/>
        <v>Produkte</v>
      </c>
      <c r="K850" s="105" t="str">
        <f t="shared" si="100"/>
        <v>BUs</v>
      </c>
      <c r="L850" s="105" t="str">
        <f t="shared" si="101"/>
        <v>Symptome</v>
      </c>
      <c r="M850" s="115">
        <f>IFERROR(VLOOKUP(Abfalldokumentation!$O850,Kennzahlen!S:U,3,FALSE)*Abfalldokumentation!$B850,"0")</f>
        <v>19.5</v>
      </c>
      <c r="N850" s="105" t="str">
        <f>IF(ISBLANK(Q850),VLOOKUP(Abfalldokumentation!$O850,'Linien - BU'!R:S,2,FALSE),Q850)</f>
        <v>BU4</v>
      </c>
      <c r="O850" s="67">
        <f t="shared" si="96"/>
        <v>29501009</v>
      </c>
      <c r="P850" s="67">
        <f t="shared" si="97"/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AA850" s="2"/>
      <c r="AB850" s="2"/>
      <c r="AC850" s="2"/>
    </row>
    <row r="851" spans="1:29" ht="30" customHeight="1" x14ac:dyDescent="0.25">
      <c r="A851" s="102" t="str">
        <f>VLOOKUP(N851,'Linien - BU'!A:B,2,FALSE)</f>
        <v>BU4</v>
      </c>
      <c r="B851" s="114">
        <f t="shared" si="91"/>
        <v>6</v>
      </c>
      <c r="C851" s="95">
        <f>Abfalldokumentation!$U851</f>
        <v>44473</v>
      </c>
      <c r="D851" s="90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103" t="str">
        <f>IFERROR(VLOOKUP(Abfalldokumentation!$O851,Artikel!A:C,3,FALSE),Abfalldokumentation!$O851)</f>
        <v>VOS WAL-THEKE</v>
      </c>
      <c r="F851" s="103" t="str">
        <f>VLOOKUP(T851,'Liste Gründe'!A:D,2,FALSE)</f>
        <v>keinen Verwendungszweck</v>
      </c>
      <c r="G851" s="103" t="str">
        <f>IF(ISBLANK(V851),VLOOKUP(Abfalldokumentation!$P851,'Liste Gründe'!A:D,3,FALSE),V851)</f>
        <v>-</v>
      </c>
      <c r="H851" s="103" t="str">
        <f>IF(ISBLANK(Abfalldokumentation!$W851),"-",Abfalldokumentation!$W851)</f>
        <v>-</v>
      </c>
      <c r="I851" s="114">
        <f t="shared" si="98"/>
        <v>40</v>
      </c>
      <c r="J851" s="103" t="str">
        <f t="shared" si="99"/>
        <v>Produkte</v>
      </c>
      <c r="K851" s="103" t="str">
        <f t="shared" si="100"/>
        <v>BUs</v>
      </c>
      <c r="L851" s="103" t="str">
        <f t="shared" si="101"/>
        <v>Symptome</v>
      </c>
      <c r="M851" s="114">
        <f>IFERROR(VLOOKUP(Abfalldokumentation!$O851,Kennzahlen!S:U,3,FALSE)*Abfalldokumentation!$B851,"0")</f>
        <v>3</v>
      </c>
      <c r="N851" s="103" t="str">
        <f>IF(ISBLANK(Q851),VLOOKUP(Abfalldokumentation!$O851,'Linien - BU'!R:S,2,FALSE),Q851)</f>
        <v>BU4</v>
      </c>
      <c r="O851" s="67">
        <f t="shared" si="96"/>
        <v>29501020</v>
      </c>
      <c r="P851" s="67">
        <f t="shared" si="97"/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AA851" s="2"/>
      <c r="AB851" s="2"/>
      <c r="AC851" s="2"/>
    </row>
    <row r="852" spans="1:29" ht="30" customHeight="1" x14ac:dyDescent="0.25">
      <c r="A852" s="104" t="str">
        <f>VLOOKUP(N852,'Linien - BU'!A:B,2,FALSE)</f>
        <v>BU4</v>
      </c>
      <c r="B852" s="115">
        <f t="shared" si="91"/>
        <v>432</v>
      </c>
      <c r="C852" s="96">
        <f>Abfalldokumentation!$U852</f>
        <v>44473</v>
      </c>
      <c r="D852" s="90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105" t="str">
        <f>IFERROR(VLOOKUP(Abfalldokumentation!$O852,Artikel!A:C,3,FALSE),Abfalldokumentation!$O852)</f>
        <v>ABS CAMBOZOLA</v>
      </c>
      <c r="F852" s="105" t="str">
        <f>VLOOKUP(T852,'Liste Gründe'!A:D,2,FALSE)</f>
        <v>keinen Verwendungszweck</v>
      </c>
      <c r="G852" s="105" t="str">
        <f>IF(ISBLANK(V852),VLOOKUP(Abfalldokumentation!$P852,'Liste Gründe'!A:D,3,FALSE),V852)</f>
        <v>-</v>
      </c>
      <c r="H852" s="105" t="str">
        <f>IF(ISBLANK(Abfalldokumentation!$W852),"-",Abfalldokumentation!$W852)</f>
        <v>-</v>
      </c>
      <c r="I852" s="115">
        <f t="shared" si="98"/>
        <v>40</v>
      </c>
      <c r="J852" s="105" t="str">
        <f t="shared" si="99"/>
        <v>Produkte</v>
      </c>
      <c r="K852" s="105" t="str">
        <f t="shared" si="100"/>
        <v>BUs</v>
      </c>
      <c r="L852" s="105" t="str">
        <f t="shared" si="101"/>
        <v>Symptome</v>
      </c>
      <c r="M852" s="115">
        <f>IFERROR(VLOOKUP(Abfalldokumentation!$O852,Kennzahlen!S:U,3,FALSE)*Abfalldokumentation!$B852,"0")</f>
        <v>4.3200000000000002E-2</v>
      </c>
      <c r="N852" s="105" t="str">
        <f>IF(ISBLANK(Q852),VLOOKUP(Abfalldokumentation!$O852,'Linien - BU'!R:S,2,FALSE),Q852)</f>
        <v>BU4</v>
      </c>
      <c r="O852" s="67">
        <f t="shared" si="96"/>
        <v>29501023</v>
      </c>
      <c r="P852" s="67">
        <f t="shared" si="97"/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AA852" s="2"/>
      <c r="AB852" s="2"/>
      <c r="AC852" s="2"/>
    </row>
    <row r="853" spans="1:29" ht="30" customHeight="1" x14ac:dyDescent="0.25">
      <c r="A853" s="102" t="str">
        <f>VLOOKUP(N853,'Linien - BU'!A:B,2,FALSE)</f>
        <v>BU4</v>
      </c>
      <c r="B853" s="114">
        <f t="shared" si="91"/>
        <v>6</v>
      </c>
      <c r="C853" s="95">
        <f>Abfalldokumentation!$U853</f>
        <v>44473</v>
      </c>
      <c r="D853" s="90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103" t="str">
        <f>IFERROR(VLOOKUP(Abfalldokumentation!$O853,Artikel!A:C,3,FALSE),Abfalldokumentation!$O853)</f>
        <v>ABS KELLERGEIST</v>
      </c>
      <c r="F853" s="103" t="str">
        <f>VLOOKUP(T853,'Liste Gründe'!A:D,2,FALSE)</f>
        <v>keinen Verwendungszweck</v>
      </c>
      <c r="G853" s="103" t="str">
        <f>IF(ISBLANK(V853),VLOOKUP(Abfalldokumentation!$P853,'Liste Gründe'!A:D,3,FALSE),V853)</f>
        <v>-</v>
      </c>
      <c r="H853" s="103" t="str">
        <f>IF(ISBLANK(Abfalldokumentation!$W853),"-",Abfalldokumentation!$W853)</f>
        <v>-</v>
      </c>
      <c r="I853" s="114">
        <f t="shared" si="98"/>
        <v>40</v>
      </c>
      <c r="J853" s="103" t="str">
        <f t="shared" si="99"/>
        <v>Produkte</v>
      </c>
      <c r="K853" s="103" t="str">
        <f t="shared" si="100"/>
        <v>BUs</v>
      </c>
      <c r="L853" s="103" t="str">
        <f t="shared" si="101"/>
        <v>Symptome</v>
      </c>
      <c r="M853" s="114">
        <f>IFERROR(VLOOKUP(Abfalldokumentation!$O853,Kennzahlen!S:U,3,FALSE)*Abfalldokumentation!$B853,"0")</f>
        <v>6.0000000000000006E-4</v>
      </c>
      <c r="N853" s="103" t="str">
        <f>IF(ISBLANK(Q853),VLOOKUP(Abfalldokumentation!$O853,'Linien - BU'!R:S,2,FALSE),Q853)</f>
        <v>BU4</v>
      </c>
      <c r="O853" s="67">
        <f t="shared" si="96"/>
        <v>29501028</v>
      </c>
      <c r="P853" s="67">
        <f t="shared" si="97"/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AA853" s="2"/>
      <c r="AB853" s="2"/>
      <c r="AC853" s="2"/>
    </row>
    <row r="854" spans="1:29" ht="30" customHeight="1" x14ac:dyDescent="0.25">
      <c r="A854" s="104" t="str">
        <f>VLOOKUP(N854,'Linien - BU'!A:B,2,FALSE)</f>
        <v>BU3</v>
      </c>
      <c r="B854" s="115">
        <f t="shared" si="91"/>
        <v>29</v>
      </c>
      <c r="C854" s="96">
        <f>Abfalldokumentation!$U854</f>
        <v>44473</v>
      </c>
      <c r="D854" s="90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105" t="str">
        <f>IFERROR(VLOOKUP(Abfalldokumentation!$O854,Artikel!A:C,3,FALSE),Abfalldokumentation!$O854)</f>
        <v>ABS CHED-ROT MIT ß-CARO</v>
      </c>
      <c r="F854" s="105" t="str">
        <f>VLOOKUP(T854,'Liste Gründe'!A:D,2,FALSE)</f>
        <v>Rest</v>
      </c>
      <c r="G854" s="105" t="str">
        <f>IF(ISBLANK(V854),VLOOKUP(Abfalldokumentation!$P854,'Liste Gründe'!A:D,3,FALSE),V854)</f>
        <v>Fremdkörper</v>
      </c>
      <c r="H854" s="105" t="str">
        <f>IF(ISBLANK(Abfalldokumentation!$W854),"-",Abfalldokumentation!$W854)</f>
        <v>Schmutz</v>
      </c>
      <c r="I854" s="115">
        <f t="shared" si="98"/>
        <v>40</v>
      </c>
      <c r="J854" s="105" t="str">
        <f t="shared" si="99"/>
        <v>Produkte</v>
      </c>
      <c r="K854" s="105" t="str">
        <f t="shared" si="100"/>
        <v>BUs</v>
      </c>
      <c r="L854" s="105" t="str">
        <f t="shared" si="101"/>
        <v>Symptome</v>
      </c>
      <c r="M854" s="115">
        <f>IFERROR(VLOOKUP(Abfalldokumentation!$O854,Kennzahlen!S:U,3,FALSE)*Abfalldokumentation!$B854,"0")</f>
        <v>29</v>
      </c>
      <c r="N854" s="105" t="str">
        <f>IF(ISBLANK(Q854),VLOOKUP(Abfalldokumentation!$O854,'Linien - BU'!R:S,2,FALSE),Q854)</f>
        <v>L33</v>
      </c>
      <c r="O854" s="67">
        <f t="shared" si="96"/>
        <v>29501032</v>
      </c>
      <c r="P854" s="67">
        <f t="shared" si="97"/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AA854" s="2"/>
      <c r="AB854" s="2"/>
      <c r="AC854" s="2"/>
    </row>
    <row r="855" spans="1:29" ht="30" customHeight="1" x14ac:dyDescent="0.25">
      <c r="A855" s="102" t="str">
        <f>VLOOKUP(N855,'Linien - BU'!A:B,2,FALSE)</f>
        <v>BU3</v>
      </c>
      <c r="B855" s="114">
        <f t="shared" si="91"/>
        <v>195</v>
      </c>
      <c r="C855" s="95">
        <f>Abfalldokumentation!$U855</f>
        <v>44473</v>
      </c>
      <c r="D855" s="90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103" t="str">
        <f>IFERROR(VLOOKUP(Abfalldokumentation!$O855,Artikel!A:C,3,FALSE),Abfalldokumentation!$O855)</f>
        <v>VOS RW BUN-PF</v>
      </c>
      <c r="F855" s="103" t="str">
        <f>VLOOKUP(T855,'Liste Gründe'!A:D,2,FALSE)</f>
        <v>Schimmel</v>
      </c>
      <c r="G855" s="103" t="str">
        <f>IF(ISBLANK(V855),VLOOKUP(Abfalldokumentation!$P855,'Liste Gründe'!A:D,3,FALSE),V855)</f>
        <v>VOS &gt; Einsatz</v>
      </c>
      <c r="H855" s="103" t="str">
        <f>IF(ISBLANK(Abfalldokumentation!$W855),"-",Abfalldokumentation!$W855)</f>
        <v>-</v>
      </c>
      <c r="I855" s="114">
        <f t="shared" si="98"/>
        <v>40</v>
      </c>
      <c r="J855" s="103" t="str">
        <f t="shared" si="99"/>
        <v>Produkte</v>
      </c>
      <c r="K855" s="103" t="str">
        <f t="shared" si="100"/>
        <v>BUs</v>
      </c>
      <c r="L855" s="103" t="str">
        <f t="shared" si="101"/>
        <v>Symptome</v>
      </c>
      <c r="M855" s="114">
        <f>IFERROR(VLOOKUP(Abfalldokumentation!$O855,Kennzahlen!S:U,3,FALSE)*Abfalldokumentation!$B855,"0")</f>
        <v>97.5</v>
      </c>
      <c r="N855" s="103" t="str">
        <f>IF(ISBLANK(Q855),VLOOKUP(Abfalldokumentation!$O855,'Linien - BU'!R:S,2,FALSE),Q855)</f>
        <v>BU3</v>
      </c>
      <c r="O855" s="67">
        <f t="shared" si="96"/>
        <v>29501055</v>
      </c>
      <c r="P855" s="67">
        <f t="shared" si="97"/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AA855" s="2"/>
      <c r="AB855" s="2"/>
      <c r="AC855" s="2"/>
    </row>
    <row r="856" spans="1:29" ht="30" customHeight="1" x14ac:dyDescent="0.25">
      <c r="A856" s="104" t="str">
        <f>VLOOKUP(N856,'Linien - BU'!A:B,2,FALSE)</f>
        <v>Verkauf</v>
      </c>
      <c r="B856" s="115">
        <f t="shared" si="91"/>
        <v>386</v>
      </c>
      <c r="C856" s="96">
        <f>Abfalldokumentation!$U856</f>
        <v>44473</v>
      </c>
      <c r="D856" s="90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105" t="str">
        <f>IFERROR(VLOOKUP(Abfalldokumentation!$O856,Artikel!A:C,3,FALSE),Abfalldokumentation!$O856)</f>
        <v>VOS GRW-SCHI-NAT ENDSTÜ</v>
      </c>
      <c r="F856" s="105" t="str">
        <f>VLOOKUP(T856,'Liste Gründe'!A:D,2,FALSE)</f>
        <v>Schimmel</v>
      </c>
      <c r="G856" s="105" t="str">
        <f>IF(ISBLANK(V856),VLOOKUP(Abfalldokumentation!$P856,'Liste Gründe'!A:D,3,FALSE),V856)</f>
        <v>keinen Abnehmer/kein Schälpersonal</v>
      </c>
      <c r="H856" s="105" t="str">
        <f>IF(ISBLANK(Abfalldokumentation!$W856),"-",Abfalldokumentation!$W856)</f>
        <v>-</v>
      </c>
      <c r="I856" s="115">
        <f t="shared" si="98"/>
        <v>40</v>
      </c>
      <c r="J856" s="105" t="str">
        <f t="shared" si="99"/>
        <v>Produkte</v>
      </c>
      <c r="K856" s="105" t="str">
        <f t="shared" si="100"/>
        <v>BUs</v>
      </c>
      <c r="L856" s="105" t="str">
        <f t="shared" si="101"/>
        <v>Symptome</v>
      </c>
      <c r="M856" s="115">
        <f>IFERROR(VLOOKUP(Abfalldokumentation!$O856,Kennzahlen!S:U,3,FALSE)*Abfalldokumentation!$B856,"0")</f>
        <v>193</v>
      </c>
      <c r="N856" s="105" t="str">
        <f>IF(ISBLANK(Q856),VLOOKUP(Abfalldokumentation!$O856,'Linien - BU'!R:S,2,FALSE),Q856)</f>
        <v>Verkauf</v>
      </c>
      <c r="O856" s="67">
        <f t="shared" si="96"/>
        <v>29501070</v>
      </c>
      <c r="P856" s="67">
        <f t="shared" si="97"/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AA856" s="2"/>
      <c r="AB856" s="2"/>
      <c r="AC856" s="2"/>
    </row>
    <row r="857" spans="1:29" ht="30" customHeight="1" x14ac:dyDescent="0.25">
      <c r="A857" s="102" t="str">
        <f>VLOOKUP(N857,'Linien - BU'!A:B,2,FALSE)</f>
        <v>BU3</v>
      </c>
      <c r="B857" s="114">
        <f t="shared" si="91"/>
        <v>289</v>
      </c>
      <c r="C857" s="95">
        <f>Abfalldokumentation!$U857</f>
        <v>44473</v>
      </c>
      <c r="D857" s="90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103" t="str">
        <f>IFERROR(VLOOKUP(Abfalldokumentation!$O857,Artikel!A:C,3,FALSE),Abfalldokumentation!$O857)</f>
        <v>VOS GRW-NATUR-VAKU / Er</v>
      </c>
      <c r="F857" s="103" t="str">
        <f>VLOOKUP(T857,'Liste Gründe'!A:D,2,FALSE)</f>
        <v>Schimmel</v>
      </c>
      <c r="G857" s="103" t="str">
        <f>IF(ISBLANK(V857),VLOOKUP(Abfalldokumentation!$P857,'Liste Gründe'!A:D,3,FALSE),V857)</f>
        <v>VOS &gt; Einsatz</v>
      </c>
      <c r="H857" s="103" t="str">
        <f>IF(ISBLANK(Abfalldokumentation!$W857),"-",Abfalldokumentation!$W857)</f>
        <v>-</v>
      </c>
      <c r="I857" s="114">
        <f t="shared" si="98"/>
        <v>40</v>
      </c>
      <c r="J857" s="103" t="str">
        <f t="shared" si="99"/>
        <v>Produkte</v>
      </c>
      <c r="K857" s="103" t="str">
        <f t="shared" si="100"/>
        <v>BUs</v>
      </c>
      <c r="L857" s="103" t="str">
        <f t="shared" si="101"/>
        <v>Symptome</v>
      </c>
      <c r="M857" s="114">
        <f>IFERROR(VLOOKUP(Abfalldokumentation!$O857,Kennzahlen!S:U,3,FALSE)*Abfalldokumentation!$B857,"0")</f>
        <v>148.54599999999999</v>
      </c>
      <c r="N857" s="103" t="str">
        <f>IF(ISBLANK(Q857),VLOOKUP(Abfalldokumentation!$O857,'Linien - BU'!R:S,2,FALSE),Q857)</f>
        <v>BU3</v>
      </c>
      <c r="O857" s="67">
        <f t="shared" si="96"/>
        <v>49500143</v>
      </c>
      <c r="P857" s="67">
        <f t="shared" si="97"/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AA857" s="2"/>
      <c r="AB857" s="2"/>
      <c r="AC857" s="2"/>
    </row>
    <row r="858" spans="1:29" ht="30" customHeight="1" x14ac:dyDescent="0.25">
      <c r="A858" s="104" t="str">
        <f>VLOOKUP(N858,'Linien - BU'!A:B,2,FALSE)</f>
        <v>BU3</v>
      </c>
      <c r="B858" s="115">
        <f t="shared" si="91"/>
        <v>1266</v>
      </c>
      <c r="C858" s="96">
        <f>Abfalldokumentation!$U858</f>
        <v>44473</v>
      </c>
      <c r="D858" s="90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105" t="str">
        <f>IFERROR(VLOOKUP(Abfalldokumentation!$O858,Artikel!A:C,3,FALSE),Abfalldokumentation!$O858)</f>
        <v>VOS RW-NATUR-EXTRA-VAKU</v>
      </c>
      <c r="F858" s="105" t="str">
        <f>VLOOKUP(T858,'Liste Gründe'!A:D,2,FALSE)</f>
        <v>Schimmel</v>
      </c>
      <c r="G858" s="105" t="str">
        <f>IF(ISBLANK(V858),VLOOKUP(Abfalldokumentation!$P858,'Liste Gründe'!A:D,3,FALSE),V858)</f>
        <v>VOS &gt; Einsatz</v>
      </c>
      <c r="H858" s="105" t="str">
        <f>IF(ISBLANK(Abfalldokumentation!$W858),"-",Abfalldokumentation!$W858)</f>
        <v>-</v>
      </c>
      <c r="I858" s="115">
        <f t="shared" si="98"/>
        <v>40</v>
      </c>
      <c r="J858" s="105" t="str">
        <f t="shared" si="99"/>
        <v>Produkte</v>
      </c>
      <c r="K858" s="105" t="str">
        <f t="shared" si="100"/>
        <v>BUs</v>
      </c>
      <c r="L858" s="105" t="str">
        <f t="shared" si="101"/>
        <v>Symptome</v>
      </c>
      <c r="M858" s="115">
        <f>IFERROR(VLOOKUP(Abfalldokumentation!$O858,Kennzahlen!S:U,3,FALSE)*Abfalldokumentation!$B858,"0")</f>
        <v>650.72400000000005</v>
      </c>
      <c r="N858" s="105" t="str">
        <f>IF(ISBLANK(Q858),VLOOKUP(Abfalldokumentation!$O858,'Linien - BU'!R:S,2,FALSE),Q858)</f>
        <v>BU3</v>
      </c>
      <c r="O858" s="67">
        <f t="shared" si="96"/>
        <v>49500147</v>
      </c>
      <c r="P858" s="67">
        <f t="shared" si="97"/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AA858" s="2"/>
      <c r="AB858" s="2"/>
      <c r="AC858" s="2"/>
    </row>
    <row r="859" spans="1:29" ht="30" customHeight="1" x14ac:dyDescent="0.25">
      <c r="A859" s="102" t="str">
        <f>VLOOKUP(N859,'Linien - BU'!A:B,2,FALSE)</f>
        <v>Verkauf</v>
      </c>
      <c r="B859" s="114">
        <f t="shared" si="91"/>
        <v>684</v>
      </c>
      <c r="C859" s="95">
        <f>Abfalldokumentation!$U859</f>
        <v>44473</v>
      </c>
      <c r="D859" s="90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103" t="str">
        <f>IFERROR(VLOOKUP(Abfalldokumentation!$O859,Artikel!A:C,3,FALSE),Abfalldokumentation!$O859)</f>
        <v>Abschnitte Landkäse Ber</v>
      </c>
      <c r="F859" s="103" t="str">
        <f>VLOOKUP(T859,'Liste Gründe'!A:D,2,FALSE)</f>
        <v>Schimmel</v>
      </c>
      <c r="G859" s="103" t="str">
        <f>IF(ISBLANK(V859),VLOOKUP(Abfalldokumentation!$P859,'Liste Gründe'!A:D,3,FALSE),V859)</f>
        <v>keinen Abnehmer</v>
      </c>
      <c r="H859" s="103" t="str">
        <f>IF(ISBLANK(Abfalldokumentation!$W859),"-",Abfalldokumentation!$W859)</f>
        <v>-</v>
      </c>
      <c r="I859" s="114">
        <f t="shared" si="98"/>
        <v>40</v>
      </c>
      <c r="J859" s="103" t="str">
        <f t="shared" si="99"/>
        <v>Produkte</v>
      </c>
      <c r="K859" s="103" t="str">
        <f t="shared" si="100"/>
        <v>BUs</v>
      </c>
      <c r="L859" s="103" t="str">
        <f t="shared" si="101"/>
        <v>Symptome</v>
      </c>
      <c r="M859" s="114">
        <f>IFERROR(VLOOKUP(Abfalldokumentation!$O859,Kennzahlen!S:U,3,FALSE)*Abfalldokumentation!$B859,"0")</f>
        <v>715.25880000000006</v>
      </c>
      <c r="N859" s="103" t="str">
        <f>IF(ISBLANK(Q859),VLOOKUP(Abfalldokumentation!$O859,'Linien - BU'!R:S,2,FALSE),Q859)</f>
        <v>Verkauf</v>
      </c>
      <c r="O859" s="67">
        <f t="shared" si="96"/>
        <v>59500051</v>
      </c>
      <c r="P859" s="67">
        <f t="shared" si="97"/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AA859" s="2"/>
      <c r="AB859" s="2"/>
      <c r="AC859" s="2"/>
    </row>
    <row r="860" spans="1:29" ht="30" customHeight="1" x14ac:dyDescent="0.25">
      <c r="A860" s="104" t="str">
        <f>VLOOKUP(N860,'Linien - BU'!A:B,2,FALSE)</f>
        <v>BU3</v>
      </c>
      <c r="B860" s="115">
        <f t="shared" si="91"/>
        <v>47</v>
      </c>
      <c r="C860" s="96">
        <f>Abfalldokumentation!$U860</f>
        <v>44473</v>
      </c>
      <c r="D860" s="90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105" t="str">
        <f>IFERROR(VLOOKUP(Abfalldokumentation!$O860,Artikel!A:C,3,FALSE),Abfalldokumentation!$O860)</f>
        <v>Diverses</v>
      </c>
      <c r="F860" s="105" t="str">
        <f>VLOOKUP(T860,'Liste Gründe'!A:D,2,FALSE)</f>
        <v>Linienbezogen</v>
      </c>
      <c r="G860" s="105" t="str">
        <f>IF(ISBLANK(V860),VLOOKUP(Abfalldokumentation!$P860,'Liste Gründe'!A:D,3,FALSE),V860)</f>
        <v>Maschinenabfall</v>
      </c>
      <c r="H860" s="105" t="str">
        <f>IF(ISBLANK(Abfalldokumentation!$W860),"-",Abfalldokumentation!$W860)</f>
        <v>-</v>
      </c>
      <c r="I860" s="115">
        <f t="shared" si="98"/>
        <v>40</v>
      </c>
      <c r="J860" s="105" t="str">
        <f t="shared" si="99"/>
        <v>Produkte</v>
      </c>
      <c r="K860" s="105" t="str">
        <f t="shared" si="100"/>
        <v>BUs</v>
      </c>
      <c r="L860" s="105" t="str">
        <f t="shared" si="101"/>
        <v>Symptome</v>
      </c>
      <c r="M860" s="115" t="str">
        <f>IFERROR(VLOOKUP(Abfalldokumentation!$O860,Kennzahlen!S:U,3,FALSE)*Abfalldokumentation!$B860,"0")</f>
        <v>0</v>
      </c>
      <c r="N860" s="105" t="str">
        <f>IF(ISBLANK(Q860),VLOOKUP(Abfalldokumentation!$O860,'Linien - BU'!R:S,2,FALSE),Q860)</f>
        <v>L16</v>
      </c>
      <c r="O860" s="67" t="str">
        <f t="shared" si="96"/>
        <v>Diverses</v>
      </c>
      <c r="P860" s="67">
        <f t="shared" si="97"/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AA860" s="2"/>
      <c r="AB860" s="2"/>
      <c r="AC860" s="2"/>
    </row>
    <row r="861" spans="1:29" ht="30" customHeight="1" x14ac:dyDescent="0.25">
      <c r="A861" s="102" t="str">
        <f>VLOOKUP(N861,'Linien - BU'!A:B,2,FALSE)</f>
        <v>BU1</v>
      </c>
      <c r="B861" s="114">
        <f t="shared" si="91"/>
        <v>180</v>
      </c>
      <c r="C861" s="95">
        <f>Abfalldokumentation!$U861</f>
        <v>44473</v>
      </c>
      <c r="D861" s="90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103" t="str">
        <f>IFERROR(VLOOKUP(Abfalldokumentation!$O861,Artikel!A:C,3,FALSE),Abfalldokumentation!$O861)</f>
        <v>Diverses</v>
      </c>
      <c r="F861" s="103" t="str">
        <f>VLOOKUP(T861,'Liste Gründe'!A:D,2,FALSE)</f>
        <v>Linienbezogen</v>
      </c>
      <c r="G861" s="103" t="str">
        <f>IF(ISBLANK(V861),VLOOKUP(Abfalldokumentation!$P861,'Liste Gründe'!A:D,3,FALSE),V861)</f>
        <v>Maschinenabfall</v>
      </c>
      <c r="H861" s="103" t="str">
        <f>IF(ISBLANK(Abfalldokumentation!$W861),"-",Abfalldokumentation!$W861)</f>
        <v>-</v>
      </c>
      <c r="I861" s="114">
        <f t="shared" si="98"/>
        <v>40</v>
      </c>
      <c r="J861" s="103" t="str">
        <f t="shared" si="99"/>
        <v>Produkte</v>
      </c>
      <c r="K861" s="103" t="str">
        <f t="shared" si="100"/>
        <v>BUs</v>
      </c>
      <c r="L861" s="103" t="str">
        <f t="shared" si="101"/>
        <v>Symptome</v>
      </c>
      <c r="M861" s="114" t="str">
        <f>IFERROR(VLOOKUP(Abfalldokumentation!$O861,Kennzahlen!S:U,3,FALSE)*Abfalldokumentation!$B861,"0")</f>
        <v>0</v>
      </c>
      <c r="N861" s="103" t="str">
        <f>IF(ISBLANK(Q861),VLOOKUP(Abfalldokumentation!$O861,'Linien - BU'!R:S,2,FALSE),Q861)</f>
        <v>Abfüllung</v>
      </c>
      <c r="O861" s="67" t="str">
        <f t="shared" si="96"/>
        <v>Diverses</v>
      </c>
      <c r="P861" s="67">
        <f t="shared" si="97"/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AA861" s="2"/>
      <c r="AB861" s="2"/>
      <c r="AC861" s="2"/>
    </row>
    <row r="862" spans="1:29" ht="30" customHeight="1" x14ac:dyDescent="0.25">
      <c r="A862" s="104" t="str">
        <f>VLOOKUP(N862,'Linien - BU'!A:B,2,FALSE)</f>
        <v>Rest</v>
      </c>
      <c r="B862" s="115">
        <f t="shared" si="91"/>
        <v>14</v>
      </c>
      <c r="C862" s="96">
        <f>Abfalldokumentation!$U862</f>
        <v>44473</v>
      </c>
      <c r="D862" s="90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105" t="str">
        <f>IFERROR(VLOOKUP(Abfalldokumentation!$O862,Artikel!A:C,3,FALSE),Abfalldokumentation!$O862)</f>
        <v>Diverses</v>
      </c>
      <c r="F862" s="105" t="str">
        <f>VLOOKUP(T862,'Liste Gründe'!A:D,2,FALSE)</f>
        <v>Qualitätssicherung</v>
      </c>
      <c r="G862" s="105" t="str">
        <f>IF(ISBLANK(V862),VLOOKUP(Abfalldokumentation!$P862,'Liste Gründe'!A:D,3,FALSE),V862)</f>
        <v>Sensorik</v>
      </c>
      <c r="H862" s="105" t="str">
        <f>IF(ISBLANK(Abfalldokumentation!$W862),"-",Abfalldokumentation!$W862)</f>
        <v>-</v>
      </c>
      <c r="I862" s="115">
        <f t="shared" si="98"/>
        <v>40</v>
      </c>
      <c r="J862" s="105" t="str">
        <f t="shared" si="99"/>
        <v>Produkte</v>
      </c>
      <c r="K862" s="105" t="str">
        <f t="shared" si="100"/>
        <v>BUs</v>
      </c>
      <c r="L862" s="105" t="str">
        <f t="shared" si="101"/>
        <v>Symptome</v>
      </c>
      <c r="M862" s="115" t="str">
        <f>IFERROR(VLOOKUP(Abfalldokumentation!$O862,Kennzahlen!S:U,3,FALSE)*Abfalldokumentation!$B862,"0")</f>
        <v>0</v>
      </c>
      <c r="N862" s="105" t="str">
        <f>IF(ISBLANK(Q862),VLOOKUP(Abfalldokumentation!$O862,'Linien - BU'!R:S,2,FALSE),Q862)</f>
        <v>QM</v>
      </c>
      <c r="O862" s="67" t="str">
        <f t="shared" si="96"/>
        <v>Diverses</v>
      </c>
      <c r="P862" s="67">
        <f t="shared" si="97"/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AA862" s="2"/>
      <c r="AB862" s="2"/>
      <c r="AC862" s="2"/>
    </row>
    <row r="863" spans="1:29" ht="30" customHeight="1" x14ac:dyDescent="0.25">
      <c r="A863" s="102" t="str">
        <f>VLOOKUP(N863,'Linien - BU'!A:B,2,FALSE)</f>
        <v>BU1</v>
      </c>
      <c r="B863" s="114">
        <f t="shared" si="91"/>
        <v>20</v>
      </c>
      <c r="C863" s="95">
        <f>Abfalldokumentation!$U863</f>
        <v>44473</v>
      </c>
      <c r="D863" s="90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103" t="str">
        <f>IFERROR(VLOOKUP(Abfalldokumentation!$O863,Artikel!A:C,3,FALSE),Abfalldokumentation!$O863)</f>
        <v>Diverses</v>
      </c>
      <c r="F863" s="103" t="str">
        <f>VLOOKUP(T863,'Liste Gründe'!A:D,2,FALSE)</f>
        <v>Linienbezogen</v>
      </c>
      <c r="G863" s="103" t="str">
        <f>IF(ISBLANK(V863),VLOOKUP(Abfalldokumentation!$P863,'Liste Gründe'!A:D,3,FALSE),V863)</f>
        <v>Bodenabfall Abfüllung</v>
      </c>
      <c r="H863" s="103" t="str">
        <f>IF(ISBLANK(Abfalldokumentation!$W863),"-",Abfalldokumentation!$W863)</f>
        <v>-</v>
      </c>
      <c r="I863" s="114">
        <f t="shared" si="98"/>
        <v>40</v>
      </c>
      <c r="J863" s="103" t="str">
        <f t="shared" si="99"/>
        <v>Produkte</v>
      </c>
      <c r="K863" s="103" t="str">
        <f t="shared" si="100"/>
        <v>BUs</v>
      </c>
      <c r="L863" s="103" t="str">
        <f t="shared" si="101"/>
        <v>Symptome</v>
      </c>
      <c r="M863" s="114" t="str">
        <f>IFERROR(VLOOKUP(Abfalldokumentation!$O863,Kennzahlen!S:U,3,FALSE)*Abfalldokumentation!$B863,"0")</f>
        <v>0</v>
      </c>
      <c r="N863" s="103" t="str">
        <f>IF(ISBLANK(Q863),VLOOKUP(Abfalldokumentation!$O863,'Linien - BU'!R:S,2,FALSE),Q863)</f>
        <v>Abfüllung</v>
      </c>
      <c r="O863" s="67" t="str">
        <f t="shared" si="96"/>
        <v>Diverses</v>
      </c>
      <c r="P863" s="67">
        <f t="shared" si="97"/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AA863" s="2"/>
      <c r="AB863" s="2"/>
      <c r="AC863" s="2"/>
    </row>
    <row r="864" spans="1:29" ht="30" customHeight="1" x14ac:dyDescent="0.25">
      <c r="A864" s="104" t="str">
        <f>VLOOKUP(N864,'Linien - BU'!A:B,2,FALSE)</f>
        <v>BU2</v>
      </c>
      <c r="B864" s="115">
        <f t="shared" si="91"/>
        <v>86</v>
      </c>
      <c r="C864" s="96">
        <f>Abfalldokumentation!$U864</f>
        <v>44473</v>
      </c>
      <c r="D864" s="90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105" t="str">
        <f>IFERROR(VLOOKUP(Abfalldokumentation!$O864,Artikel!A:C,3,FALSE),Abfalldokumentation!$O864)</f>
        <v>Diverses</v>
      </c>
      <c r="F864" s="105" t="str">
        <f>VLOOKUP(T864,'Liste Gründe'!A:D,2,FALSE)</f>
        <v>Linienbezogen</v>
      </c>
      <c r="G864" s="105" t="str">
        <f>IF(ISBLANK(V864),VLOOKUP(Abfalldokumentation!$P864,'Liste Gründe'!A:D,3,FALSE),V864)</f>
        <v>Maschinenabfall</v>
      </c>
      <c r="H864" s="105" t="str">
        <f>IF(ISBLANK(Abfalldokumentation!$W864),"-",Abfalldokumentation!$W864)</f>
        <v>-</v>
      </c>
      <c r="I864" s="115">
        <f t="shared" si="98"/>
        <v>40</v>
      </c>
      <c r="J864" s="105" t="str">
        <f t="shared" si="99"/>
        <v>Produkte</v>
      </c>
      <c r="K864" s="105" t="str">
        <f t="shared" si="100"/>
        <v>BUs</v>
      </c>
      <c r="L864" s="105" t="str">
        <f t="shared" si="101"/>
        <v>Symptome</v>
      </c>
      <c r="M864" s="115" t="str">
        <f>IFERROR(VLOOKUP(Abfalldokumentation!$O864,Kennzahlen!S:U,3,FALSE)*Abfalldokumentation!$B864,"0")</f>
        <v>0</v>
      </c>
      <c r="N864" s="105" t="str">
        <f>IF(ISBLANK(Q864),VLOOKUP(Abfalldokumentation!$O864,'Linien - BU'!R:S,2,FALSE),Q864)</f>
        <v>BU2</v>
      </c>
      <c r="O864" s="67" t="str">
        <f t="shared" si="96"/>
        <v>Diverses</v>
      </c>
      <c r="P864" s="67">
        <f t="shared" si="97"/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AA864" s="2"/>
      <c r="AB864" s="2"/>
      <c r="AC864" s="2"/>
    </row>
    <row r="865" spans="1:29" ht="30" customHeight="1" x14ac:dyDescent="0.25">
      <c r="A865" s="102" t="str">
        <f>VLOOKUP(N865,'Linien - BU'!A:B,2,FALSE)</f>
        <v>BU3</v>
      </c>
      <c r="B865" s="114">
        <f t="shared" si="91"/>
        <v>65</v>
      </c>
      <c r="C865" s="95">
        <f>Abfalldokumentation!$U865</f>
        <v>44473</v>
      </c>
      <c r="D865" s="90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103" t="str">
        <f>IFERROR(VLOOKUP(Abfalldokumentation!$O865,Artikel!A:C,3,FALSE),Abfalldokumentation!$O865)</f>
        <v>Diverses</v>
      </c>
      <c r="F865" s="103" t="str">
        <f>VLOOKUP(T865,'Liste Gründe'!A:D,2,FALSE)</f>
        <v>Schimmel</v>
      </c>
      <c r="G865" s="103" t="str">
        <f>IF(ISBLANK(V865),VLOOKUP(Abfalldokumentation!$P865,'Liste Gründe'!A:D,3,FALSE),V865)</f>
        <v>Schimmel</v>
      </c>
      <c r="H865" s="103" t="str">
        <f>IF(ISBLANK(Abfalldokumentation!$W865),"-",Abfalldokumentation!$W865)</f>
        <v>-</v>
      </c>
      <c r="I865" s="114">
        <f t="shared" si="98"/>
        <v>40</v>
      </c>
      <c r="J865" s="103" t="str">
        <f t="shared" si="99"/>
        <v>Produkte</v>
      </c>
      <c r="K865" s="103" t="str">
        <f t="shared" si="100"/>
        <v>BUs</v>
      </c>
      <c r="L865" s="103" t="str">
        <f t="shared" si="101"/>
        <v>Symptome</v>
      </c>
      <c r="M865" s="114" t="str">
        <f>IFERROR(VLOOKUP(Abfalldokumentation!$O865,Kennzahlen!S:U,3,FALSE)*Abfalldokumentation!$B865,"0")</f>
        <v>0</v>
      </c>
      <c r="N865" s="103" t="str">
        <f>IF(ISBLANK(Q865),VLOOKUP(Abfalldokumentation!$O865,'Linien - BU'!R:S,2,FALSE),Q865)</f>
        <v>L16</v>
      </c>
      <c r="O865" s="67" t="str">
        <f t="shared" si="96"/>
        <v>Diverses</v>
      </c>
      <c r="P865" s="67">
        <f t="shared" si="97"/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AA865" s="2"/>
      <c r="AB865" s="2"/>
      <c r="AC865" s="2"/>
    </row>
    <row r="866" spans="1:29" ht="30" customHeight="1" x14ac:dyDescent="0.25">
      <c r="A866" s="104" t="str">
        <f>VLOOKUP(N866,'Linien - BU'!A:B,2,FALSE)</f>
        <v>Rest</v>
      </c>
      <c r="B866" s="115">
        <f t="shared" si="91"/>
        <v>26</v>
      </c>
      <c r="C866" s="96">
        <f>Abfalldokumentation!$U866</f>
        <v>44473</v>
      </c>
      <c r="D866" s="90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105" t="str">
        <f>IFERROR(VLOOKUP(Abfalldokumentation!$O866,Artikel!A:C,3,FALSE),Abfalldokumentation!$O866)</f>
        <v>Diverses</v>
      </c>
      <c r="F866" s="105" t="str">
        <f>VLOOKUP(T866,'Liste Gründe'!A:D,2,FALSE)</f>
        <v>Qualitätssicherung</v>
      </c>
      <c r="G866" s="105" t="str">
        <f>IF(ISBLANK(V866),VLOOKUP(Abfalldokumentation!$P866,'Liste Gründe'!A:D,3,FALSE),V866)</f>
        <v>Einwaage Labor</v>
      </c>
      <c r="H866" s="105" t="str">
        <f>IF(ISBLANK(Abfalldokumentation!$W866),"-",Abfalldokumentation!$W866)</f>
        <v>Einwaage Labor</v>
      </c>
      <c r="I866" s="115">
        <f t="shared" si="98"/>
        <v>40</v>
      </c>
      <c r="J866" s="105" t="str">
        <f t="shared" si="99"/>
        <v>Produkte</v>
      </c>
      <c r="K866" s="105" t="str">
        <f t="shared" si="100"/>
        <v>BUs</v>
      </c>
      <c r="L866" s="105" t="str">
        <f t="shared" si="101"/>
        <v>Symptome</v>
      </c>
      <c r="M866" s="115" t="str">
        <f>IFERROR(VLOOKUP(Abfalldokumentation!$O866,Kennzahlen!S:U,3,FALSE)*Abfalldokumentation!$B866,"0")</f>
        <v>0</v>
      </c>
      <c r="N866" s="105" t="str">
        <f>IF(ISBLANK(Q866),VLOOKUP(Abfalldokumentation!$O866,'Linien - BU'!R:S,2,FALSE),Q866)</f>
        <v>Labor</v>
      </c>
      <c r="O866" s="67" t="str">
        <f t="shared" si="96"/>
        <v>Diverses</v>
      </c>
      <c r="P866" s="67">
        <f t="shared" si="97"/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AA866" s="2"/>
      <c r="AB866" s="2"/>
      <c r="AC866" s="2"/>
    </row>
    <row r="867" spans="1:29" ht="30" customHeight="1" x14ac:dyDescent="0.25">
      <c r="A867" s="102" t="str">
        <f>VLOOKUP(N867,'Linien - BU'!A:B,2,FALSE)</f>
        <v>Rest</v>
      </c>
      <c r="B867" s="114">
        <f t="shared" si="91"/>
        <v>4</v>
      </c>
      <c r="C867" s="95">
        <f>Abfalldokumentation!$U867</f>
        <v>44473</v>
      </c>
      <c r="D867" s="90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103" t="str">
        <f>IFERROR(VLOOKUP(Abfalldokumentation!$O867,Artikel!A:C,3,FALSE),Abfalldokumentation!$O867)</f>
        <v>Laborproben</v>
      </c>
      <c r="F867" s="103" t="str">
        <f>VLOOKUP(T867,'Liste Gründe'!A:D,2,FALSE)</f>
        <v>Qualitätssicherung</v>
      </c>
      <c r="G867" s="103" t="str">
        <f>IF(ISBLANK(V867),VLOOKUP(Abfalldokumentation!$P867,'Liste Gründe'!A:D,3,FALSE),V867)</f>
        <v>Laborprobe</v>
      </c>
      <c r="H867" s="103" t="str">
        <f>IF(ISBLANK(Abfalldokumentation!$W867),"-",Abfalldokumentation!$W867)</f>
        <v>-</v>
      </c>
      <c r="I867" s="114">
        <f t="shared" si="98"/>
        <v>40</v>
      </c>
      <c r="J867" s="103" t="str">
        <f t="shared" si="99"/>
        <v>Produkte</v>
      </c>
      <c r="K867" s="103" t="str">
        <f t="shared" si="100"/>
        <v>BUs</v>
      </c>
      <c r="L867" s="103" t="str">
        <f t="shared" si="101"/>
        <v>Symptome</v>
      </c>
      <c r="M867" s="114" t="str">
        <f>IFERROR(VLOOKUP(Abfalldokumentation!$O867,Kennzahlen!S:U,3,FALSE)*Abfalldokumentation!$B867,"0")</f>
        <v>0</v>
      </c>
      <c r="N867" s="103" t="str">
        <f>IF(ISBLANK(Q867),VLOOKUP(Abfalldokumentation!$O867,'Linien - BU'!R:S,2,FALSE),Q867)</f>
        <v>Labor</v>
      </c>
      <c r="O867" s="67" t="str">
        <f t="shared" si="96"/>
        <v>Laborproben</v>
      </c>
      <c r="P867" s="67">
        <f t="shared" si="97"/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AA867" s="2"/>
      <c r="AB867" s="2"/>
      <c r="AC867" s="2"/>
    </row>
    <row r="868" spans="1:29" ht="30" customHeight="1" x14ac:dyDescent="0.25">
      <c r="A868" s="104" t="str">
        <f>VLOOKUP(N868,'Linien - BU'!A:B,2,FALSE)</f>
        <v>BU3</v>
      </c>
      <c r="B868" s="115">
        <f t="shared" si="91"/>
        <v>8</v>
      </c>
      <c r="C868" s="96">
        <f>Abfalldokumentation!$U868</f>
        <v>44473</v>
      </c>
      <c r="D868" s="90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105" t="str">
        <f>IFERROR(VLOOKUP(Abfalldokumentation!$O868,Artikel!A:C,3,FALSE),Abfalldokumentation!$O868)</f>
        <v>Reste Zipfel</v>
      </c>
      <c r="F868" s="105" t="str">
        <f>VLOOKUP(T868,'Liste Gründe'!A:D,2,FALSE)</f>
        <v>keinen Verwendungszweck</v>
      </c>
      <c r="G868" s="105" t="str">
        <f>IF(ISBLANK(V868),VLOOKUP(Abfalldokumentation!$P868,'Liste Gründe'!A:D,3,FALSE),V868)</f>
        <v>Reste von Würste beim Köpfen</v>
      </c>
      <c r="H868" s="105" t="str">
        <f>IF(ISBLANK(Abfalldokumentation!$W868),"-",Abfalldokumentation!$W868)</f>
        <v>-</v>
      </c>
      <c r="I868" s="115">
        <f t="shared" ref="I868:I899" si="102">_xlfn.ISOWEEKNUM(C868)</f>
        <v>40</v>
      </c>
      <c r="J868" s="105" t="str">
        <f t="shared" ref="J868:J899" si="103">"Produkte"</f>
        <v>Produkte</v>
      </c>
      <c r="K868" s="105" t="str">
        <f t="shared" ref="K868:K899" si="104">"BUs"</f>
        <v>BUs</v>
      </c>
      <c r="L868" s="105" t="str">
        <f t="shared" ref="L868:L899" si="105">"Symptome"</f>
        <v>Symptome</v>
      </c>
      <c r="M868" s="115" t="str">
        <f>IFERROR(VLOOKUP(Abfalldokumentation!$O868,Kennzahlen!S:U,3,FALSE)*Abfalldokumentation!$B868,"0")</f>
        <v>0</v>
      </c>
      <c r="N868" s="105" t="str">
        <f>IF(ISBLANK(Q868),VLOOKUP(Abfalldokumentation!$O868,'Linien - BU'!R:S,2,FALSE),Q868)</f>
        <v>WVP</v>
      </c>
      <c r="O868" s="67" t="str">
        <f t="shared" si="96"/>
        <v>Reste Zipfel</v>
      </c>
      <c r="P868" s="67">
        <f t="shared" si="97"/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AA868" s="2"/>
      <c r="AB868" s="2"/>
      <c r="AC868" s="2"/>
    </row>
    <row r="869" spans="1:29" ht="30" customHeight="1" x14ac:dyDescent="0.25">
      <c r="A869" s="102" t="str">
        <f>VLOOKUP(N869,'Linien - BU'!A:B,2,FALSE)</f>
        <v>Rest</v>
      </c>
      <c r="B869" s="114">
        <f t="shared" si="91"/>
        <v>49.7</v>
      </c>
      <c r="C869" s="95">
        <f>Abfalldokumentation!$U869</f>
        <v>44473</v>
      </c>
      <c r="D869" s="90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103" t="str">
        <f>IFERROR(VLOOKUP(Abfalldokumentation!$O869,Artikel!A:C,3,FALSE),Abfalldokumentation!$O869)</f>
        <v>Rückstellproben</v>
      </c>
      <c r="F869" s="103" t="str">
        <f>VLOOKUP(T869,'Liste Gründe'!A:D,2,FALSE)</f>
        <v>Qualitätssicherung</v>
      </c>
      <c r="G869" s="103" t="str">
        <f>IF(ISBLANK(V869),VLOOKUP(Abfalldokumentation!$P869,'Liste Gründe'!A:D,3,FALSE),V869)</f>
        <v>Rückstellproben</v>
      </c>
      <c r="H869" s="103" t="str">
        <f>IF(ISBLANK(Abfalldokumentation!$W869),"-",Abfalldokumentation!$W869)</f>
        <v>-</v>
      </c>
      <c r="I869" s="114">
        <f t="shared" si="102"/>
        <v>40</v>
      </c>
      <c r="J869" s="103" t="str">
        <f t="shared" si="103"/>
        <v>Produkte</v>
      </c>
      <c r="K869" s="103" t="str">
        <f t="shared" si="104"/>
        <v>BUs</v>
      </c>
      <c r="L869" s="103" t="str">
        <f t="shared" si="105"/>
        <v>Symptome</v>
      </c>
      <c r="M869" s="114" t="str">
        <f>IFERROR(VLOOKUP(Abfalldokumentation!$O869,Kennzahlen!S:U,3,FALSE)*Abfalldokumentation!$B869,"0")</f>
        <v>0</v>
      </c>
      <c r="N869" s="103" t="str">
        <f>IF(ISBLANK(Q869),VLOOKUP(Abfalldokumentation!$O869,'Linien - BU'!R:S,2,FALSE),Q869)</f>
        <v>Labor</v>
      </c>
      <c r="O869" s="67" t="str">
        <f t="shared" si="96"/>
        <v>Rückstellproben</v>
      </c>
      <c r="P869" s="67">
        <f t="shared" si="97"/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AA869" s="2"/>
      <c r="AB869" s="2"/>
      <c r="AC869" s="2"/>
    </row>
    <row r="870" spans="1:29" ht="30" customHeight="1" x14ac:dyDescent="0.25">
      <c r="A870" s="104" t="str">
        <f>VLOOKUP(N870,'Linien - BU'!A:B,2,FALSE)</f>
        <v>Rest</v>
      </c>
      <c r="B870" s="115">
        <f t="shared" si="91"/>
        <v>93</v>
      </c>
      <c r="C870" s="96">
        <f>Abfalldokumentation!$U870</f>
        <v>44473</v>
      </c>
      <c r="D870" s="90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105" t="str">
        <f>IFERROR(VLOOKUP(Abfalldokumentation!$O870,Artikel!A:C,3,FALSE),Abfalldokumentation!$O870)</f>
        <v>Rückstellproben</v>
      </c>
      <c r="F870" s="105" t="str">
        <f>VLOOKUP(T870,'Liste Gründe'!A:D,2,FALSE)</f>
        <v>Qualitätssicherung</v>
      </c>
      <c r="G870" s="105" t="str">
        <f>IF(ISBLANK(V870),VLOOKUP(Abfalldokumentation!$P870,'Liste Gründe'!A:D,3,FALSE),V870)</f>
        <v>Rückstellproben</v>
      </c>
      <c r="H870" s="105" t="str">
        <f>IF(ISBLANK(Abfalldokumentation!$W870),"-",Abfalldokumentation!$W870)</f>
        <v>-</v>
      </c>
      <c r="I870" s="115">
        <f t="shared" si="102"/>
        <v>40</v>
      </c>
      <c r="J870" s="105" t="str">
        <f t="shared" si="103"/>
        <v>Produkte</v>
      </c>
      <c r="K870" s="105" t="str">
        <f t="shared" si="104"/>
        <v>BUs</v>
      </c>
      <c r="L870" s="105" t="str">
        <f t="shared" si="105"/>
        <v>Symptome</v>
      </c>
      <c r="M870" s="115" t="str">
        <f>IFERROR(VLOOKUP(Abfalldokumentation!$O870,Kennzahlen!S:U,3,FALSE)*Abfalldokumentation!$B870,"0")</f>
        <v>0</v>
      </c>
      <c r="N870" s="105" t="str">
        <f>IF(ISBLANK(Q870),VLOOKUP(Abfalldokumentation!$O870,'Linien - BU'!R:S,2,FALSE),Q870)</f>
        <v>Labor</v>
      </c>
      <c r="O870" s="67" t="str">
        <f t="shared" si="96"/>
        <v>Rückstellproben</v>
      </c>
      <c r="P870" s="67">
        <f t="shared" si="97"/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AA870" s="2"/>
      <c r="AB870" s="2"/>
      <c r="AC870" s="2"/>
    </row>
    <row r="871" spans="1:29" ht="30" customHeight="1" x14ac:dyDescent="0.25">
      <c r="A871" s="102" t="str">
        <f>VLOOKUP(N871,'Linien - BU'!A:B,2,FALSE)</f>
        <v>BU1</v>
      </c>
      <c r="B871" s="114">
        <f t="shared" si="91"/>
        <v>21</v>
      </c>
      <c r="C871" s="95">
        <f>Abfalldokumentation!$U871</f>
        <v>44473</v>
      </c>
      <c r="D871" s="90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103" t="str">
        <f>IFERROR(VLOOKUP(Abfalldokumentation!$O871,Artikel!A:C,3,FALSE),Abfalldokumentation!$O871)</f>
        <v>RW</v>
      </c>
      <c r="F871" s="103" t="str">
        <f>VLOOKUP(T871,'Liste Gründe'!A:D,2,FALSE)</f>
        <v>Rest</v>
      </c>
      <c r="G871" s="103" t="str">
        <f>IF(ISBLANK(V871),VLOOKUP(Abfalldokumentation!$P871,'Liste Gründe'!A:D,3,FALSE),V871)</f>
        <v>geschälte Rinde</v>
      </c>
      <c r="H871" s="103" t="str">
        <f>IF(ISBLANK(Abfalldokumentation!$W871),"-",Abfalldokumentation!$W871)</f>
        <v>-</v>
      </c>
      <c r="I871" s="114">
        <f t="shared" si="102"/>
        <v>40</v>
      </c>
      <c r="J871" s="103" t="str">
        <f t="shared" si="103"/>
        <v>Produkte</v>
      </c>
      <c r="K871" s="103" t="str">
        <f t="shared" si="104"/>
        <v>BUs</v>
      </c>
      <c r="L871" s="103" t="str">
        <f t="shared" si="105"/>
        <v>Symptome</v>
      </c>
      <c r="M871" s="114" t="str">
        <f>IFERROR(VLOOKUP(Abfalldokumentation!$O871,Kennzahlen!S:U,3,FALSE)*Abfalldokumentation!$B871,"0")</f>
        <v>0</v>
      </c>
      <c r="N871" s="103" t="str">
        <f>IF(ISBLANK(Q871),VLOOKUP(Abfalldokumentation!$O871,'Linien - BU'!R:S,2,FALSE),Q871)</f>
        <v>RWV</v>
      </c>
      <c r="O871" s="67" t="str">
        <f t="shared" si="96"/>
        <v>RW</v>
      </c>
      <c r="P871" s="67">
        <f t="shared" si="97"/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AA871" s="2"/>
      <c r="AB871" s="2"/>
      <c r="AC871" s="2"/>
    </row>
    <row r="872" spans="1:29" ht="30" customHeight="1" x14ac:dyDescent="0.25">
      <c r="A872" s="104" t="str">
        <f>VLOOKUP(N872,'Linien - BU'!A:B,2,FALSE)</f>
        <v>BU3</v>
      </c>
      <c r="B872" s="115">
        <f t="shared" si="91"/>
        <v>52</v>
      </c>
      <c r="C872" s="96">
        <f>Abfalldokumentation!$U872</f>
        <v>44473</v>
      </c>
      <c r="D872" s="90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105" t="str">
        <f>IFERROR(VLOOKUP(Abfalldokumentation!$O872,Artikel!A:C,3,FALSE),Abfalldokumentation!$O872)</f>
        <v>RW Natur</v>
      </c>
      <c r="F872" s="105" t="str">
        <f>VLOOKUP(T872,'Liste Gründe'!A:D,2,FALSE)</f>
        <v>Linienbezogen</v>
      </c>
      <c r="G872" s="105" t="str">
        <f>IF(ISBLANK(V872),VLOOKUP(Abfalldokumentation!$P872,'Liste Gründe'!A:D,3,FALSE),V872)</f>
        <v>gemischtes Produkt</v>
      </c>
      <c r="H872" s="105" t="str">
        <f>IF(ISBLANK(Abfalldokumentation!$W872),"-",Abfalldokumentation!$W872)</f>
        <v>-</v>
      </c>
      <c r="I872" s="115">
        <f t="shared" si="102"/>
        <v>40</v>
      </c>
      <c r="J872" s="105" t="str">
        <f t="shared" si="103"/>
        <v>Produkte</v>
      </c>
      <c r="K872" s="105" t="str">
        <f t="shared" si="104"/>
        <v>BUs</v>
      </c>
      <c r="L872" s="105" t="str">
        <f t="shared" si="105"/>
        <v>Symptome</v>
      </c>
      <c r="M872" s="115" t="str">
        <f>IFERROR(VLOOKUP(Abfalldokumentation!$O872,Kennzahlen!S:U,3,FALSE)*Abfalldokumentation!$B872,"0")</f>
        <v>0</v>
      </c>
      <c r="N872" s="105" t="str">
        <f>IF(ISBLANK(Q872),VLOOKUP(Abfalldokumentation!$O872,'Linien - BU'!R:S,2,FALSE),Q872)</f>
        <v>L9</v>
      </c>
      <c r="O872" s="67" t="str">
        <f t="shared" si="96"/>
        <v>RW Natur</v>
      </c>
      <c r="P872" s="67">
        <f t="shared" si="97"/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AA872" s="2"/>
      <c r="AB872" s="2"/>
      <c r="AC872" s="2"/>
    </row>
    <row r="873" spans="1:29" ht="30" customHeight="1" x14ac:dyDescent="0.25">
      <c r="A873" s="102" t="str">
        <f>VLOOKUP(N873,'Linien - BU'!A:B,2,FALSE)</f>
        <v>BU3</v>
      </c>
      <c r="B873" s="114">
        <f t="shared" si="91"/>
        <v>82</v>
      </c>
      <c r="C873" s="95">
        <f>Abfalldokumentation!$U873</f>
        <v>44473</v>
      </c>
      <c r="D873" s="90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103" t="str">
        <f>IFERROR(VLOOKUP(Abfalldokumentation!$O873,Artikel!A:C,3,FALSE),Abfalldokumentation!$O873)</f>
        <v>RW Natur</v>
      </c>
      <c r="F873" s="103" t="str">
        <f>VLOOKUP(T873,'Liste Gründe'!A:D,2,FALSE)</f>
        <v>Linienbezogen</v>
      </c>
      <c r="G873" s="103" t="str">
        <f>IF(ISBLANK(V873),VLOOKUP(Abfalldokumentation!$P873,'Liste Gründe'!A:D,3,FALSE),V873)</f>
        <v>Maschinenabfall</v>
      </c>
      <c r="H873" s="103" t="str">
        <f>IF(ISBLANK(Abfalldokumentation!$W873),"-",Abfalldokumentation!$W873)</f>
        <v>-</v>
      </c>
      <c r="I873" s="114">
        <f t="shared" si="102"/>
        <v>40</v>
      </c>
      <c r="J873" s="103" t="str">
        <f t="shared" si="103"/>
        <v>Produkte</v>
      </c>
      <c r="K873" s="103" t="str">
        <f t="shared" si="104"/>
        <v>BUs</v>
      </c>
      <c r="L873" s="103" t="str">
        <f t="shared" si="105"/>
        <v>Symptome</v>
      </c>
      <c r="M873" s="114" t="str">
        <f>IFERROR(VLOOKUP(Abfalldokumentation!$O873,Kennzahlen!S:U,3,FALSE)*Abfalldokumentation!$B873,"0")</f>
        <v>0</v>
      </c>
      <c r="N873" s="103" t="str">
        <f>IF(ISBLANK(Q873),VLOOKUP(Abfalldokumentation!$O873,'Linien - BU'!R:S,2,FALSE),Q873)</f>
        <v>L9</v>
      </c>
      <c r="O873" s="67" t="str">
        <f t="shared" si="96"/>
        <v>RW Natur</v>
      </c>
      <c r="P873" s="67">
        <f t="shared" si="97"/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AA873" s="2"/>
      <c r="AB873" s="2"/>
      <c r="AC873" s="2"/>
    </row>
    <row r="874" spans="1:29" ht="30" customHeight="1" x14ac:dyDescent="0.25">
      <c r="A874" s="104" t="str">
        <f>VLOOKUP(N874,'Linien - BU'!A:B,2,FALSE)</f>
        <v>BU3</v>
      </c>
      <c r="B874" s="115">
        <f t="shared" si="91"/>
        <v>9</v>
      </c>
      <c r="C874" s="96">
        <f>Abfalldokumentation!$U874</f>
        <v>44473</v>
      </c>
      <c r="D874" s="90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105" t="str">
        <f>IFERROR(VLOOKUP(Abfalldokumentation!$O874,Artikel!A:C,3,FALSE),Abfalldokumentation!$O874)</f>
        <v>RW natur</v>
      </c>
      <c r="F874" s="105" t="str">
        <f>VLOOKUP(T874,'Liste Gründe'!A:D,2,FALSE)</f>
        <v>Schimmel</v>
      </c>
      <c r="G874" s="105" t="str">
        <f>IF(ISBLANK(V874),VLOOKUP(Abfalldokumentation!$P874,'Liste Gründe'!A:D,3,FALSE),V874)</f>
        <v>VOS &gt; Einsatz</v>
      </c>
      <c r="H874" s="105" t="str">
        <f>IF(ISBLANK(Abfalldokumentation!$W874),"-",Abfalldokumentation!$W874)</f>
        <v>VOS &gt; Einsatz</v>
      </c>
      <c r="I874" s="115">
        <f t="shared" si="102"/>
        <v>40</v>
      </c>
      <c r="J874" s="105" t="str">
        <f t="shared" si="103"/>
        <v>Produkte</v>
      </c>
      <c r="K874" s="105" t="str">
        <f t="shared" si="104"/>
        <v>BUs</v>
      </c>
      <c r="L874" s="105" t="str">
        <f t="shared" si="105"/>
        <v>Symptome</v>
      </c>
      <c r="M874" s="115" t="str">
        <f>IFERROR(VLOOKUP(Abfalldokumentation!$O874,Kennzahlen!S:U,3,FALSE)*Abfalldokumentation!$B874,"0")</f>
        <v>0</v>
      </c>
      <c r="N874" s="105" t="str">
        <f>IF(ISBLANK(Q874),VLOOKUP(Abfalldokumentation!$O874,'Linien - BU'!R:S,2,FALSE),Q874)</f>
        <v>WVP</v>
      </c>
      <c r="O874" s="67" t="str">
        <f t="shared" si="96"/>
        <v>RW natur</v>
      </c>
      <c r="P874" s="67">
        <f t="shared" si="97"/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AA874" s="2"/>
      <c r="AB874" s="2"/>
      <c r="AC874" s="2"/>
    </row>
    <row r="875" spans="1:29" ht="30" customHeight="1" x14ac:dyDescent="0.25">
      <c r="A875" s="102" t="str">
        <f>VLOOKUP(N875,'Linien - BU'!A:B,2,FALSE)</f>
        <v>BU3</v>
      </c>
      <c r="B875" s="114">
        <f t="shared" si="91"/>
        <v>22</v>
      </c>
      <c r="C875" s="95">
        <f>Abfalldokumentation!$U875</f>
        <v>44473</v>
      </c>
      <c r="D875" s="90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103" t="str">
        <f>IFERROR(VLOOKUP(Abfalldokumentation!$O875,Artikel!A:C,3,FALSE),Abfalldokumentation!$O875)</f>
        <v>Walnusstraum</v>
      </c>
      <c r="F875" s="103" t="str">
        <f>VLOOKUP(T875,'Liste Gründe'!A:D,2,FALSE)</f>
        <v>Linienbezogen</v>
      </c>
      <c r="G875" s="103" t="str">
        <f>IF(ISBLANK(V875),VLOOKUP(Abfalldokumentation!$P875,'Liste Gründe'!A:D,3,FALSE),V875)</f>
        <v>Maschinenabfall</v>
      </c>
      <c r="H875" s="103" t="str">
        <f>IF(ISBLANK(Abfalldokumentation!$W875),"-",Abfalldokumentation!$W875)</f>
        <v>-</v>
      </c>
      <c r="I875" s="114">
        <f t="shared" si="102"/>
        <v>40</v>
      </c>
      <c r="J875" s="103" t="str">
        <f t="shared" si="103"/>
        <v>Produkte</v>
      </c>
      <c r="K875" s="103" t="str">
        <f t="shared" si="104"/>
        <v>BUs</v>
      </c>
      <c r="L875" s="103" t="str">
        <f t="shared" si="105"/>
        <v>Symptome</v>
      </c>
      <c r="M875" s="114" t="str">
        <f>IFERROR(VLOOKUP(Abfalldokumentation!$O875,Kennzahlen!S:U,3,FALSE)*Abfalldokumentation!$B875,"0")</f>
        <v>0</v>
      </c>
      <c r="N875" s="103" t="str">
        <f>IF(ISBLANK(Q875),VLOOKUP(Abfalldokumentation!$O875,'Linien - BU'!R:S,2,FALSE),Q875)</f>
        <v>BU3</v>
      </c>
      <c r="O875" s="67" t="str">
        <f t="shared" si="96"/>
        <v>Walnusstraum</v>
      </c>
      <c r="P875" s="67">
        <f t="shared" si="97"/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AA875" s="2"/>
      <c r="AB875" s="2"/>
      <c r="AC875" s="2"/>
    </row>
    <row r="876" spans="1:29" ht="30" customHeight="1" x14ac:dyDescent="0.25">
      <c r="A876" s="104" t="str">
        <f>VLOOKUP(N876,'Linien - BU'!A:B,2,FALSE)</f>
        <v>BU3</v>
      </c>
      <c r="B876" s="115">
        <f t="shared" si="91"/>
        <v>11</v>
      </c>
      <c r="C876" s="96">
        <f>Abfalldokumentation!$U876</f>
        <v>44474</v>
      </c>
      <c r="D876" s="90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105" t="str">
        <f>IFERROR(VLOOKUP(Abfalldokumentation!$O876,Artikel!A:C,3,FALSE),Abfalldokumentation!$O876)</f>
        <v>VOS Räucher extra natri</v>
      </c>
      <c r="F876" s="105" t="str">
        <f>VLOOKUP(T876,'Liste Gründe'!A:D,2,FALSE)</f>
        <v>Linienbezogen</v>
      </c>
      <c r="G876" s="105" t="str">
        <f>IF(ISBLANK(V876),VLOOKUP(Abfalldokumentation!$P876,'Liste Gründe'!A:D,3,FALSE),V876)</f>
        <v>Maschinenabfall</v>
      </c>
      <c r="H876" s="105" t="str">
        <f>IF(ISBLANK(Abfalldokumentation!$W876),"-",Abfalldokumentation!$W876)</f>
        <v>-</v>
      </c>
      <c r="I876" s="115">
        <f t="shared" si="102"/>
        <v>40</v>
      </c>
      <c r="J876" s="105" t="str">
        <f t="shared" si="103"/>
        <v>Produkte</v>
      </c>
      <c r="K876" s="105" t="str">
        <f t="shared" si="104"/>
        <v>BUs</v>
      </c>
      <c r="L876" s="105" t="str">
        <f t="shared" si="105"/>
        <v>Symptome</v>
      </c>
      <c r="M876" s="115">
        <f>IFERROR(VLOOKUP(Abfalldokumentation!$O876,Kennzahlen!S:U,3,FALSE)*Abfalldokumentation!$B876,"0")</f>
        <v>5.5</v>
      </c>
      <c r="N876" s="105" t="str">
        <f>IF(ISBLANK(Q876),VLOOKUP(Abfalldokumentation!$O876,'Linien - BU'!R:S,2,FALSE),Q876)</f>
        <v>L9</v>
      </c>
      <c r="O876" s="67">
        <f t="shared" si="96"/>
        <v>29500613</v>
      </c>
      <c r="P876" s="67">
        <f t="shared" si="97"/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AA876" s="2"/>
      <c r="AB876" s="2"/>
      <c r="AC876" s="2"/>
    </row>
    <row r="877" spans="1:29" ht="30" customHeight="1" x14ac:dyDescent="0.25">
      <c r="A877" s="102" t="str">
        <f>VLOOKUP(N877,'Linien - BU'!A:B,2,FALSE)</f>
        <v>BU4</v>
      </c>
      <c r="B877" s="114">
        <f t="shared" si="91"/>
        <v>8</v>
      </c>
      <c r="C877" s="95">
        <f>Abfalldokumentation!$U877</f>
        <v>44474</v>
      </c>
      <c r="D877" s="90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103" t="str">
        <f>IFERROR(VLOOKUP(Abfalldokumentation!$O877,Artikel!A:C,3,FALSE),Abfalldokumentation!$O877)</f>
        <v>ABS PECO</v>
      </c>
      <c r="F877" s="103" t="str">
        <f>VLOOKUP(T877,'Liste Gründe'!A:D,2,FALSE)</f>
        <v>keinen Verwendungszweck</v>
      </c>
      <c r="G877" s="103" t="str">
        <f>IF(ISBLANK(V877),VLOOKUP(Abfalldokumentation!$P877,'Liste Gründe'!A:D,3,FALSE),V877)</f>
        <v>-</v>
      </c>
      <c r="H877" s="103" t="str">
        <f>IF(ISBLANK(Abfalldokumentation!$W877),"-",Abfalldokumentation!$W877)</f>
        <v>-</v>
      </c>
      <c r="I877" s="114">
        <f t="shared" si="102"/>
        <v>40</v>
      </c>
      <c r="J877" s="103" t="str">
        <f t="shared" si="103"/>
        <v>Produkte</v>
      </c>
      <c r="K877" s="103" t="str">
        <f t="shared" si="104"/>
        <v>BUs</v>
      </c>
      <c r="L877" s="103" t="str">
        <f t="shared" si="105"/>
        <v>Symptome</v>
      </c>
      <c r="M877" s="114">
        <f>IFERROR(VLOOKUP(Abfalldokumentation!$O877,Kennzahlen!S:U,3,FALSE)*Abfalldokumentation!$B877,"0")</f>
        <v>11.764705882352942</v>
      </c>
      <c r="N877" s="103" t="str">
        <f>IF(ISBLANK(Q877),VLOOKUP(Abfalldokumentation!$O877,'Linien - BU'!R:S,2,FALSE),Q877)</f>
        <v>Bu4</v>
      </c>
      <c r="O877" s="67">
        <f t="shared" si="96"/>
        <v>29500891</v>
      </c>
      <c r="P877" s="67">
        <f t="shared" si="97"/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AA877" s="2"/>
      <c r="AB877" s="2"/>
      <c r="AC877" s="2"/>
    </row>
    <row r="878" spans="1:29" ht="30" customHeight="1" x14ac:dyDescent="0.25">
      <c r="A878" s="104" t="str">
        <f>VLOOKUP(N878,'Linien - BU'!A:B,2,FALSE)</f>
        <v>BU4</v>
      </c>
      <c r="B878" s="115">
        <f t="shared" si="91"/>
        <v>22</v>
      </c>
      <c r="C878" s="96">
        <f>Abfalldokumentation!$U878</f>
        <v>44474</v>
      </c>
      <c r="D878" s="90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105" t="str">
        <f>IFERROR(VLOOKUP(Abfalldokumentation!$O878,Artikel!A:C,3,FALSE),Abfalldokumentation!$O878)</f>
        <v>ABS GRUY</v>
      </c>
      <c r="F878" s="105" t="str">
        <f>VLOOKUP(T878,'Liste Gründe'!A:D,2,FALSE)</f>
        <v>keinen Verwendungszweck</v>
      </c>
      <c r="G878" s="105" t="str">
        <f>IF(ISBLANK(V878),VLOOKUP(Abfalldokumentation!$P878,'Liste Gründe'!A:D,3,FALSE),V878)</f>
        <v>-</v>
      </c>
      <c r="H878" s="105" t="str">
        <f>IF(ISBLANK(Abfalldokumentation!$W878),"-",Abfalldokumentation!$W878)</f>
        <v>-</v>
      </c>
      <c r="I878" s="115">
        <f t="shared" si="102"/>
        <v>40</v>
      </c>
      <c r="J878" s="105" t="str">
        <f t="shared" si="103"/>
        <v>Produkte</v>
      </c>
      <c r="K878" s="105" t="str">
        <f t="shared" si="104"/>
        <v>BUs</v>
      </c>
      <c r="L878" s="105" t="str">
        <f t="shared" si="105"/>
        <v>Symptome</v>
      </c>
      <c r="M878" s="115">
        <f>IFERROR(VLOOKUP(Abfalldokumentation!$O878,Kennzahlen!S:U,3,FALSE)*Abfalldokumentation!$B878,"0")</f>
        <v>11</v>
      </c>
      <c r="N878" s="105" t="str">
        <f>IF(ISBLANK(Q878),VLOOKUP(Abfalldokumentation!$O878,'Linien - BU'!R:S,2,FALSE),Q878)</f>
        <v>BU4</v>
      </c>
      <c r="O878" s="67">
        <f t="shared" si="96"/>
        <v>29500908</v>
      </c>
      <c r="P878" s="67">
        <f t="shared" si="97"/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AA878" s="2"/>
      <c r="AB878" s="2"/>
      <c r="AC878" s="2"/>
    </row>
    <row r="879" spans="1:29" ht="30" customHeight="1" x14ac:dyDescent="0.25">
      <c r="A879" s="102" t="str">
        <f>VLOOKUP(N879,'Linien - BU'!A:B,2,FALSE)</f>
        <v>BU1</v>
      </c>
      <c r="B879" s="114">
        <f t="shared" si="91"/>
        <v>49</v>
      </c>
      <c r="C879" s="95">
        <f>Abfalldokumentation!$U879</f>
        <v>44474</v>
      </c>
      <c r="D879" s="90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103" t="str">
        <f>IFERROR(VLOOKUP(Abfalldokumentation!$O879,Artikel!A:C,3,FALSE),Abfalldokumentation!$O879)</f>
        <v>VOS-ABS ENTSORGUNG</v>
      </c>
      <c r="F879" s="103" t="str">
        <f>VLOOKUP(T879,'Liste Gründe'!A:D,2,FALSE)</f>
        <v>Rest</v>
      </c>
      <c r="G879" s="103" t="str">
        <f>IF(ISBLANK(V879),VLOOKUP(Abfalldokumentation!$P879,'Liste Gründe'!A:D,3,FALSE),V879)</f>
        <v>geschälte Rinde</v>
      </c>
      <c r="H879" s="103" t="str">
        <f>IF(ISBLANK(Abfalldokumentation!$W879),"-",Abfalldokumentation!$W879)</f>
        <v>-</v>
      </c>
      <c r="I879" s="114">
        <f t="shared" si="102"/>
        <v>40</v>
      </c>
      <c r="J879" s="103" t="str">
        <f t="shared" si="103"/>
        <v>Produkte</v>
      </c>
      <c r="K879" s="103" t="str">
        <f t="shared" si="104"/>
        <v>BUs</v>
      </c>
      <c r="L879" s="103" t="str">
        <f t="shared" si="105"/>
        <v>Symptome</v>
      </c>
      <c r="M879" s="114">
        <f>IFERROR(VLOOKUP(Abfalldokumentation!$O879,Kennzahlen!S:U,3,FALSE)*Abfalldokumentation!$B879,"0")</f>
        <v>0.49</v>
      </c>
      <c r="N879" s="103" t="str">
        <f>IF(ISBLANK(Q879),VLOOKUP(Abfalldokumentation!$O879,'Linien - BU'!R:S,2,FALSE),Q879)</f>
        <v>RWV</v>
      </c>
      <c r="O879" s="67">
        <f t="shared" si="96"/>
        <v>29500917</v>
      </c>
      <c r="P879" s="67">
        <f t="shared" si="97"/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AA879" s="2"/>
      <c r="AB879" s="2"/>
      <c r="AC879" s="2"/>
    </row>
    <row r="880" spans="1:29" ht="30" customHeight="1" x14ac:dyDescent="0.25">
      <c r="A880" s="104" t="str">
        <f>VLOOKUP(N880,'Linien - BU'!A:B,2,FALSE)</f>
        <v>BU1</v>
      </c>
      <c r="B880" s="115">
        <f t="shared" si="91"/>
        <v>61</v>
      </c>
      <c r="C880" s="96">
        <f>Abfalldokumentation!$U880</f>
        <v>44474</v>
      </c>
      <c r="D880" s="90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105" t="str">
        <f>IFERROR(VLOOKUP(Abfalldokumentation!$O880,Artikel!A:C,3,FALSE),Abfalldokumentation!$O880)</f>
        <v>VOS-ABS ENTSORGUNG</v>
      </c>
      <c r="F880" s="105" t="str">
        <f>VLOOKUP(T880,'Liste Gründe'!A:D,2,FALSE)</f>
        <v>Rest</v>
      </c>
      <c r="G880" s="105" t="str">
        <f>IF(ISBLANK(V880),VLOOKUP(Abfalldokumentation!$P880,'Liste Gründe'!A:D,3,FALSE),V880)</f>
        <v>geschälte Rinde</v>
      </c>
      <c r="H880" s="105" t="str">
        <f>IF(ISBLANK(Abfalldokumentation!$W880),"-",Abfalldokumentation!$W880)</f>
        <v>-</v>
      </c>
      <c r="I880" s="115">
        <f t="shared" si="102"/>
        <v>40</v>
      </c>
      <c r="J880" s="105" t="str">
        <f t="shared" si="103"/>
        <v>Produkte</v>
      </c>
      <c r="K880" s="105" t="str">
        <f t="shared" si="104"/>
        <v>BUs</v>
      </c>
      <c r="L880" s="105" t="str">
        <f t="shared" si="105"/>
        <v>Symptome</v>
      </c>
      <c r="M880" s="115">
        <f>IFERROR(VLOOKUP(Abfalldokumentation!$O880,Kennzahlen!S:U,3,FALSE)*Abfalldokumentation!$B880,"0")</f>
        <v>0.61</v>
      </c>
      <c r="N880" s="105" t="str">
        <f>IF(ISBLANK(Q880),VLOOKUP(Abfalldokumentation!$O880,'Linien - BU'!R:S,2,FALSE),Q880)</f>
        <v>RWV</v>
      </c>
      <c r="O880" s="67">
        <f t="shared" si="96"/>
        <v>29500917</v>
      </c>
      <c r="P880" s="67">
        <f t="shared" si="97"/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AA880" s="2"/>
      <c r="AB880" s="2"/>
      <c r="AC880" s="2"/>
    </row>
    <row r="881" spans="1:29" ht="30" customHeight="1" x14ac:dyDescent="0.25">
      <c r="A881" s="102" t="str">
        <f>VLOOKUP(N881,'Linien - BU'!A:B,2,FALSE)</f>
        <v>BU1</v>
      </c>
      <c r="B881" s="114">
        <f t="shared" si="91"/>
        <v>18</v>
      </c>
      <c r="C881" s="95">
        <f>Abfalldokumentation!$U881</f>
        <v>44474</v>
      </c>
      <c r="D881" s="90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103" t="str">
        <f>IFERROR(VLOOKUP(Abfalldokumentation!$O881,Artikel!A:C,3,FALSE),Abfalldokumentation!$O881)</f>
        <v>VOS URW-NATUR-EXTRA</v>
      </c>
      <c r="F881" s="103" t="str">
        <f>VLOOKUP(T881,'Liste Gründe'!A:D,2,FALSE)</f>
        <v>Schimmel</v>
      </c>
      <c r="G881" s="103" t="str">
        <f>IF(ISBLANK(V881),VLOOKUP(Abfalldokumentation!$P881,'Liste Gründe'!A:D,3,FALSE),V881)</f>
        <v>keine Verarbeitung</v>
      </c>
      <c r="H881" s="103" t="str">
        <f>IF(ISBLANK(Abfalldokumentation!$W881),"-",Abfalldokumentation!$W881)</f>
        <v>-</v>
      </c>
      <c r="I881" s="114">
        <f t="shared" si="102"/>
        <v>40</v>
      </c>
      <c r="J881" s="103" t="str">
        <f t="shared" si="103"/>
        <v>Produkte</v>
      </c>
      <c r="K881" s="103" t="str">
        <f t="shared" si="104"/>
        <v>BUs</v>
      </c>
      <c r="L881" s="103" t="str">
        <f t="shared" si="105"/>
        <v>Symptome</v>
      </c>
      <c r="M881" s="114">
        <f>IFERROR(VLOOKUP(Abfalldokumentation!$O881,Kennzahlen!S:U,3,FALSE)*Abfalldokumentation!$B881,"0")</f>
        <v>9</v>
      </c>
      <c r="N881" s="103" t="str">
        <f>IF(ISBLANK(Q881),VLOOKUP(Abfalldokumentation!$O881,'Linien - BU'!R:S,2,FALSE),Q881)</f>
        <v>RWV</v>
      </c>
      <c r="O881" s="67">
        <f t="shared" si="96"/>
        <v>29500947</v>
      </c>
      <c r="P881" s="67">
        <f t="shared" si="97"/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AA881" s="2"/>
      <c r="AB881" s="2"/>
      <c r="AC881" s="2"/>
    </row>
    <row r="882" spans="1:29" ht="30" customHeight="1" x14ac:dyDescent="0.25">
      <c r="A882" s="104" t="str">
        <f>VLOOKUP(N882,'Linien - BU'!A:B,2,FALSE)</f>
        <v>BU4</v>
      </c>
      <c r="B882" s="115">
        <f t="shared" si="91"/>
        <v>133</v>
      </c>
      <c r="C882" s="96">
        <f>Abfalldokumentation!$U882</f>
        <v>44474</v>
      </c>
      <c r="D882" s="90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105" t="str">
        <f>IFERROR(VLOOKUP(Abfalldokumentation!$O882,Artikel!A:C,3,FALSE),Abfalldokumentation!$O882)</f>
        <v>ABS OLD-AMSTERDAM</v>
      </c>
      <c r="F882" s="105" t="str">
        <f>VLOOKUP(T882,'Liste Gründe'!A:D,2,FALSE)</f>
        <v>keinen Verwendungszweck</v>
      </c>
      <c r="G882" s="105" t="str">
        <f>IF(ISBLANK(V882),VLOOKUP(Abfalldokumentation!$P882,'Liste Gründe'!A:D,3,FALSE),V882)</f>
        <v>-</v>
      </c>
      <c r="H882" s="105" t="str">
        <f>IF(ISBLANK(Abfalldokumentation!$W882),"-",Abfalldokumentation!$W882)</f>
        <v>-</v>
      </c>
      <c r="I882" s="115">
        <f t="shared" si="102"/>
        <v>40</v>
      </c>
      <c r="J882" s="105" t="str">
        <f t="shared" si="103"/>
        <v>Produkte</v>
      </c>
      <c r="K882" s="105" t="str">
        <f t="shared" si="104"/>
        <v>BUs</v>
      </c>
      <c r="L882" s="105" t="str">
        <f t="shared" si="105"/>
        <v>Symptome</v>
      </c>
      <c r="M882" s="115">
        <f>IFERROR(VLOOKUP(Abfalldokumentation!$O882,Kennzahlen!S:U,3,FALSE)*Abfalldokumentation!$B882,"0")</f>
        <v>1.3300000000000001E-2</v>
      </c>
      <c r="N882" s="105" t="str">
        <f>IF(ISBLANK(Q882),VLOOKUP(Abfalldokumentation!$O882,'Linien - BU'!R:S,2,FALSE),Q882)</f>
        <v>Bu4</v>
      </c>
      <c r="O882" s="67">
        <f t="shared" si="96"/>
        <v>29501039</v>
      </c>
      <c r="P882" s="67">
        <f t="shared" si="97"/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AA882" s="2"/>
      <c r="AB882" s="2"/>
      <c r="AC882" s="2"/>
    </row>
    <row r="883" spans="1:29" ht="30" customHeight="1" x14ac:dyDescent="0.25">
      <c r="A883" s="102" t="str">
        <f>VLOOKUP(N883,'Linien - BU'!A:B,2,FALSE)</f>
        <v>BU1</v>
      </c>
      <c r="B883" s="114">
        <f t="shared" si="91"/>
        <v>24</v>
      </c>
      <c r="C883" s="95">
        <f>Abfalldokumentation!$U883</f>
        <v>44474</v>
      </c>
      <c r="D883" s="90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103" t="str">
        <f>IFERROR(VLOOKUP(Abfalldokumentation!$O883,Artikel!A:C,3,FALSE),Abfalldokumentation!$O883)</f>
        <v>VOS GRW-CHILI-NAT ZIPFE</v>
      </c>
      <c r="F883" s="103" t="str">
        <f>VLOOKUP(T883,'Liste Gründe'!A:D,2,FALSE)</f>
        <v>Schimmel</v>
      </c>
      <c r="G883" s="103" t="str">
        <f>IF(ISBLANK(V883),VLOOKUP(Abfalldokumentation!$P883,'Liste Gründe'!A:D,3,FALSE),V883)</f>
        <v>keine Verarbeitung</v>
      </c>
      <c r="H883" s="103" t="str">
        <f>IF(ISBLANK(Abfalldokumentation!$W883),"-",Abfalldokumentation!$W883)</f>
        <v>-</v>
      </c>
      <c r="I883" s="114">
        <f t="shared" si="102"/>
        <v>40</v>
      </c>
      <c r="J883" s="103" t="str">
        <f t="shared" si="103"/>
        <v>Produkte</v>
      </c>
      <c r="K883" s="103" t="str">
        <f t="shared" si="104"/>
        <v>BUs</v>
      </c>
      <c r="L883" s="103" t="str">
        <f t="shared" si="105"/>
        <v>Symptome</v>
      </c>
      <c r="M883" s="114">
        <f>IFERROR(VLOOKUP(Abfalldokumentation!$O883,Kennzahlen!S:U,3,FALSE)*Abfalldokumentation!$B883,"0")</f>
        <v>12</v>
      </c>
      <c r="N883" s="103" t="str">
        <f>IF(ISBLANK(Q883),VLOOKUP(Abfalldokumentation!$O883,'Linien - BU'!R:S,2,FALSE),Q883)</f>
        <v>Schmelze</v>
      </c>
      <c r="O883" s="67">
        <f t="shared" si="96"/>
        <v>29501078</v>
      </c>
      <c r="P883" s="67">
        <f t="shared" si="97"/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AA883" s="2"/>
      <c r="AB883" s="2"/>
      <c r="AC883" s="2"/>
    </row>
    <row r="884" spans="1:29" ht="30" customHeight="1" x14ac:dyDescent="0.25">
      <c r="A884" s="104" t="str">
        <f>VLOOKUP(N884,'Linien - BU'!A:B,2,FALSE)</f>
        <v>BU4</v>
      </c>
      <c r="B884" s="115">
        <f t="shared" si="91"/>
        <v>55</v>
      </c>
      <c r="C884" s="96">
        <f>Abfalldokumentation!$U884</f>
        <v>44474</v>
      </c>
      <c r="D884" s="90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105" t="str">
        <f>IFERROR(VLOOKUP(Abfalldokumentation!$O884,Artikel!A:C,3,FALSE),Abfalldokumentation!$O884)</f>
        <v>ABS BRIE-PAP</v>
      </c>
      <c r="F884" s="105" t="str">
        <f>VLOOKUP(T884,'Liste Gründe'!A:D,2,FALSE)</f>
        <v>keinen Verwendungszweck</v>
      </c>
      <c r="G884" s="105" t="str">
        <f>IF(ISBLANK(V884),VLOOKUP(Abfalldokumentation!$P884,'Liste Gründe'!A:D,3,FALSE),V884)</f>
        <v>-</v>
      </c>
      <c r="H884" s="105" t="str">
        <f>IF(ISBLANK(Abfalldokumentation!$W884),"-",Abfalldokumentation!$W884)</f>
        <v>-</v>
      </c>
      <c r="I884" s="115">
        <f t="shared" si="102"/>
        <v>40</v>
      </c>
      <c r="J884" s="105" t="str">
        <f t="shared" si="103"/>
        <v>Produkte</v>
      </c>
      <c r="K884" s="105" t="str">
        <f t="shared" si="104"/>
        <v>BUs</v>
      </c>
      <c r="L884" s="105" t="str">
        <f t="shared" si="105"/>
        <v>Symptome</v>
      </c>
      <c r="M884" s="115">
        <f>IFERROR(VLOOKUP(Abfalldokumentation!$O884,Kennzahlen!S:U,3,FALSE)*Abfalldokumentation!$B884,"0")</f>
        <v>0.55000000000000004</v>
      </c>
      <c r="N884" s="105" t="str">
        <f>IF(ISBLANK(Q884),VLOOKUP(Abfalldokumentation!$O884,'Linien - BU'!R:S,2,FALSE),Q884)</f>
        <v>Bu4</v>
      </c>
      <c r="O884" s="67">
        <f t="shared" si="96"/>
        <v>29501101</v>
      </c>
      <c r="P884" s="67">
        <f t="shared" si="97"/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AA884" s="2"/>
      <c r="AB884" s="2"/>
      <c r="AC884" s="2"/>
    </row>
    <row r="885" spans="1:29" ht="30" customHeight="1" x14ac:dyDescent="0.25">
      <c r="A885" s="102" t="str">
        <f>VLOOKUP(N885,'Linien - BU'!A:B,2,FALSE)</f>
        <v>BU1</v>
      </c>
      <c r="B885" s="114">
        <f t="shared" si="91"/>
        <v>77.599999999999994</v>
      </c>
      <c r="C885" s="95">
        <f>Abfalldokumentation!$U885</f>
        <v>44474</v>
      </c>
      <c r="D885" s="90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103" t="str">
        <f>IFERROR(VLOOKUP(Abfalldokumentation!$O885,Artikel!A:C,3,FALSE),Abfalldokumentation!$O885)</f>
        <v>VS Schinken geschält</v>
      </c>
      <c r="F885" s="103" t="str">
        <f>VLOOKUP(T885,'Liste Gründe'!A:D,2,FALSE)</f>
        <v>Schimmel</v>
      </c>
      <c r="G885" s="103" t="str">
        <f>IF(ISBLANK(V885),VLOOKUP(Abfalldokumentation!$P885,'Liste Gründe'!A:D,3,FALSE),V885)</f>
        <v>keine Verarbeitung</v>
      </c>
      <c r="H885" s="103" t="str">
        <f>IF(ISBLANK(Abfalldokumentation!$W885),"-",Abfalldokumentation!$W885)</f>
        <v>-</v>
      </c>
      <c r="I885" s="114">
        <f t="shared" si="102"/>
        <v>40</v>
      </c>
      <c r="J885" s="103" t="str">
        <f t="shared" si="103"/>
        <v>Produkte</v>
      </c>
      <c r="K885" s="103" t="str">
        <f t="shared" si="104"/>
        <v>BUs</v>
      </c>
      <c r="L885" s="103" t="str">
        <f t="shared" si="105"/>
        <v>Symptome</v>
      </c>
      <c r="M885" s="114">
        <f>IFERROR(VLOOKUP(Abfalldokumentation!$O885,Kennzahlen!S:U,3,FALSE)*Abfalldokumentation!$B885,"0")</f>
        <v>72.928479999999993</v>
      </c>
      <c r="N885" s="103" t="str">
        <f>IF(ISBLANK(Q885),VLOOKUP(Abfalldokumentation!$O885,'Linien - BU'!R:S,2,FALSE),Q885)</f>
        <v>Schmelze</v>
      </c>
      <c r="O885" s="67">
        <f t="shared" si="96"/>
        <v>29600025</v>
      </c>
      <c r="P885" s="67">
        <f t="shared" si="97"/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AA885" s="2"/>
      <c r="AB885" s="2"/>
      <c r="AC885" s="2"/>
    </row>
    <row r="886" spans="1:29" ht="30" customHeight="1" x14ac:dyDescent="0.25">
      <c r="A886" s="104" t="str">
        <f>VLOOKUP(N886,'Linien - BU'!A:B,2,FALSE)</f>
        <v>BU1</v>
      </c>
      <c r="B886" s="115">
        <f t="shared" si="91"/>
        <v>23</v>
      </c>
      <c r="C886" s="96">
        <f>Abfalldokumentation!$U886</f>
        <v>44474</v>
      </c>
      <c r="D886" s="90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105" t="str">
        <f>IFERROR(VLOOKUP(Abfalldokumentation!$O886,Artikel!A:C,3,FALSE),Abfalldokumentation!$O886)</f>
        <v>VS Chili geschält</v>
      </c>
      <c r="F886" s="105" t="str">
        <f>VLOOKUP(T886,'Liste Gründe'!A:D,2,FALSE)</f>
        <v>Schimmel</v>
      </c>
      <c r="G886" s="105" t="str">
        <f>IF(ISBLANK(V886),VLOOKUP(Abfalldokumentation!$P886,'Liste Gründe'!A:D,3,FALSE),V886)</f>
        <v>keine Verarbeitung</v>
      </c>
      <c r="H886" s="105" t="str">
        <f>IF(ISBLANK(Abfalldokumentation!$W886),"-",Abfalldokumentation!$W886)</f>
        <v>-</v>
      </c>
      <c r="I886" s="115">
        <f t="shared" si="102"/>
        <v>40</v>
      </c>
      <c r="J886" s="105" t="str">
        <f t="shared" si="103"/>
        <v>Produkte</v>
      </c>
      <c r="K886" s="105" t="str">
        <f t="shared" si="104"/>
        <v>BUs</v>
      </c>
      <c r="L886" s="105" t="str">
        <f t="shared" si="105"/>
        <v>Symptome</v>
      </c>
      <c r="M886" s="115">
        <f>IFERROR(VLOOKUP(Abfalldokumentation!$O886,Kennzahlen!S:U,3,FALSE)*Abfalldokumentation!$B886,"0")</f>
        <v>21.438300000000002</v>
      </c>
      <c r="N886" s="105" t="str">
        <f>IF(ISBLANK(Q886),VLOOKUP(Abfalldokumentation!$O886,'Linien - BU'!R:S,2,FALSE),Q886)</f>
        <v>Schmelze</v>
      </c>
      <c r="O886" s="67">
        <f t="shared" si="96"/>
        <v>29600027</v>
      </c>
      <c r="P886" s="67">
        <f t="shared" si="97"/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AA886" s="2"/>
      <c r="AB886" s="2"/>
      <c r="AC886" s="2"/>
    </row>
    <row r="887" spans="1:29" ht="30" customHeight="1" x14ac:dyDescent="0.25">
      <c r="A887" s="102" t="str">
        <f>VLOOKUP(N887,'Linien - BU'!A:B,2,FALSE)</f>
        <v>BU4</v>
      </c>
      <c r="B887" s="114">
        <f t="shared" si="91"/>
        <v>325</v>
      </c>
      <c r="C887" s="95">
        <f>Abfalldokumentation!$U887</f>
        <v>44474</v>
      </c>
      <c r="D887" s="90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103" t="str">
        <f>IFERROR(VLOOKUP(Abfalldokumentation!$O887,Artikel!A:C,3,FALSE),Abfalldokumentation!$O887)</f>
        <v>ABS BLU-FOU-VAKU</v>
      </c>
      <c r="F887" s="103" t="str">
        <f>VLOOKUP(T887,'Liste Gründe'!A:D,2,FALSE)</f>
        <v>Schimmel</v>
      </c>
      <c r="G887" s="103" t="str">
        <f>IF(ISBLANK(V887),VLOOKUP(Abfalldokumentation!$P887,'Liste Gründe'!A:D,3,FALSE),V887)</f>
        <v>VOS &gt; Einsatz</v>
      </c>
      <c r="H887" s="103" t="str">
        <f>IF(ISBLANK(Abfalldokumentation!$W887),"-",Abfalldokumentation!$W887)</f>
        <v>-</v>
      </c>
      <c r="I887" s="114">
        <f t="shared" si="102"/>
        <v>40</v>
      </c>
      <c r="J887" s="103" t="str">
        <f t="shared" si="103"/>
        <v>Produkte</v>
      </c>
      <c r="K887" s="103" t="str">
        <f t="shared" si="104"/>
        <v>BUs</v>
      </c>
      <c r="L887" s="103" t="str">
        <f t="shared" si="105"/>
        <v>Symptome</v>
      </c>
      <c r="M887" s="114">
        <f>IFERROR(VLOOKUP(Abfalldokumentation!$O887,Kennzahlen!S:U,3,FALSE)*Abfalldokumentation!$B887,"0")</f>
        <v>7.8</v>
      </c>
      <c r="N887" s="103" t="str">
        <f>IF(ISBLANK(Q887),VLOOKUP(Abfalldokumentation!$O887,'Linien - BU'!R:S,2,FALSE),Q887)</f>
        <v>BU4</v>
      </c>
      <c r="O887" s="67">
        <f t="shared" si="96"/>
        <v>49500196</v>
      </c>
      <c r="P887" s="67">
        <f t="shared" si="97"/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AA887" s="2"/>
      <c r="AB887" s="2"/>
      <c r="AC887" s="2"/>
    </row>
    <row r="888" spans="1:29" ht="30" customHeight="1" x14ac:dyDescent="0.25">
      <c r="A888" s="104" t="str">
        <f>VLOOKUP(N888,'Linien - BU'!A:B,2,FALSE)</f>
        <v>BU2</v>
      </c>
      <c r="B888" s="115">
        <f t="shared" si="91"/>
        <v>15</v>
      </c>
      <c r="C888" s="96">
        <f>Abfalldokumentation!$U888</f>
        <v>44474</v>
      </c>
      <c r="D888" s="90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105" t="str">
        <f>IFERROR(VLOOKUP(Abfalldokumentation!$O888,Artikel!A:C,3,FALSE),Abfalldokumentation!$O888)</f>
        <v>Blöcke</v>
      </c>
      <c r="F888" s="105" t="str">
        <f>VLOOKUP(T888,'Liste Gründe'!A:D,2,FALSE)</f>
        <v>Schimmel</v>
      </c>
      <c r="G888" s="105" t="str">
        <f>IF(ISBLANK(V888),VLOOKUP(Abfalldokumentation!$P888,'Liste Gründe'!A:D,3,FALSE),V888)</f>
        <v>Luftzieher/Folienriss durch Transport</v>
      </c>
      <c r="H888" s="105" t="str">
        <f>IF(ISBLANK(Abfalldokumentation!$W888),"-",Abfalldokumentation!$W888)</f>
        <v>-</v>
      </c>
      <c r="I888" s="115">
        <f t="shared" si="102"/>
        <v>40</v>
      </c>
      <c r="J888" s="105" t="str">
        <f t="shared" si="103"/>
        <v>Produkte</v>
      </c>
      <c r="K888" s="105" t="str">
        <f t="shared" si="104"/>
        <v>BUs</v>
      </c>
      <c r="L888" s="105" t="str">
        <f t="shared" si="105"/>
        <v>Symptome</v>
      </c>
      <c r="M888" s="115" t="str">
        <f>IFERROR(VLOOKUP(Abfalldokumentation!$O888,Kennzahlen!S:U,3,FALSE)*Abfalldokumentation!$B888,"0")</f>
        <v>0</v>
      </c>
      <c r="N888" s="105" t="str">
        <f>IF(ISBLANK(Q888),VLOOKUP(Abfalldokumentation!$O888,'Linien - BU'!R:S,2,FALSE),Q888)</f>
        <v>Bu2</v>
      </c>
      <c r="O888" s="67" t="str">
        <f t="shared" si="96"/>
        <v>Blöcke</v>
      </c>
      <c r="P888" s="67">
        <f t="shared" si="97"/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AA888" s="2"/>
      <c r="AB888" s="2"/>
      <c r="AC888" s="2"/>
    </row>
    <row r="889" spans="1:29" ht="30" customHeight="1" x14ac:dyDescent="0.25">
      <c r="A889" s="102" t="str">
        <f>VLOOKUP(N889,'Linien - BU'!A:B,2,FALSE)</f>
        <v>BU1</v>
      </c>
      <c r="B889" s="114">
        <f t="shared" si="91"/>
        <v>56</v>
      </c>
      <c r="C889" s="95">
        <f>Abfalldokumentation!$U889</f>
        <v>44474</v>
      </c>
      <c r="D889" s="90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103" t="str">
        <f>IFERROR(VLOOKUP(Abfalldokumentation!$O889,Artikel!A:C,3,FALSE),Abfalldokumentation!$O889)</f>
        <v>Creme Noblesse</v>
      </c>
      <c r="F889" s="103" t="str">
        <f>VLOOKUP(T889,'Liste Gründe'!A:D,2,FALSE)</f>
        <v>Rest</v>
      </c>
      <c r="G889" s="103" t="str">
        <f>IF(ISBLANK(V889),VLOOKUP(Abfalldokumentation!$P889,'Liste Gründe'!A:D,3,FALSE),V889)</f>
        <v>Metall</v>
      </c>
      <c r="H889" s="103" t="str">
        <f>IF(ISBLANK(Abfalldokumentation!$W889),"-",Abfalldokumentation!$W889)</f>
        <v>-</v>
      </c>
      <c r="I889" s="114">
        <f t="shared" si="102"/>
        <v>40</v>
      </c>
      <c r="J889" s="103" t="str">
        <f t="shared" si="103"/>
        <v>Produkte</v>
      </c>
      <c r="K889" s="103" t="str">
        <f t="shared" si="104"/>
        <v>BUs</v>
      </c>
      <c r="L889" s="103" t="str">
        <f t="shared" si="105"/>
        <v>Symptome</v>
      </c>
      <c r="M889" s="114" t="str">
        <f>IFERROR(VLOOKUP(Abfalldokumentation!$O889,Kennzahlen!S:U,3,FALSE)*Abfalldokumentation!$B889,"0")</f>
        <v>0</v>
      </c>
      <c r="N889" s="103" t="str">
        <f>IF(ISBLANK(Q889),VLOOKUP(Abfalldokumentation!$O889,'Linien - BU'!R:S,2,FALSE),Q889)</f>
        <v>Abfüllung</v>
      </c>
      <c r="O889" s="67" t="str">
        <f t="shared" si="96"/>
        <v>Creme Noblesse</v>
      </c>
      <c r="P889" s="67">
        <f t="shared" si="97"/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AA889" s="2"/>
      <c r="AB889" s="2"/>
      <c r="AC889" s="2"/>
    </row>
    <row r="890" spans="1:29" ht="30" customHeight="1" x14ac:dyDescent="0.25">
      <c r="A890" s="104" t="str">
        <f>VLOOKUP(N890,'Linien - BU'!A:B,2,FALSE)</f>
        <v>BU1</v>
      </c>
      <c r="B890" s="115">
        <f t="shared" si="91"/>
        <v>36.200000000000003</v>
      </c>
      <c r="C890" s="96">
        <f>Abfalldokumentation!$U890</f>
        <v>44474</v>
      </c>
      <c r="D890" s="90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105" t="str">
        <f>IFERROR(VLOOKUP(Abfalldokumentation!$O890,Artikel!A:C,3,FALSE),Abfalldokumentation!$O890)</f>
        <v>Div. Zipfel, Endstücke</v>
      </c>
      <c r="F890" s="105" t="str">
        <f>VLOOKUP(T890,'Liste Gründe'!A:D,2,FALSE)</f>
        <v>Schimmel</v>
      </c>
      <c r="G890" s="105" t="str">
        <f>IF(ISBLANK(V890),VLOOKUP(Abfalldokumentation!$P890,'Liste Gründe'!A:D,3,FALSE),V890)</f>
        <v>keine Verarbeitung</v>
      </c>
      <c r="H890" s="105" t="str">
        <f>IF(ISBLANK(Abfalldokumentation!$W890),"-",Abfalldokumentation!$W890)</f>
        <v>-</v>
      </c>
      <c r="I890" s="115">
        <f t="shared" si="102"/>
        <v>40</v>
      </c>
      <c r="J890" s="105" t="str">
        <f t="shared" si="103"/>
        <v>Produkte</v>
      </c>
      <c r="K890" s="105" t="str">
        <f t="shared" si="104"/>
        <v>BUs</v>
      </c>
      <c r="L890" s="105" t="str">
        <f t="shared" si="105"/>
        <v>Symptome</v>
      </c>
      <c r="M890" s="115" t="str">
        <f>IFERROR(VLOOKUP(Abfalldokumentation!$O890,Kennzahlen!S:U,3,FALSE)*Abfalldokumentation!$B890,"0")</f>
        <v>0</v>
      </c>
      <c r="N890" s="105" t="str">
        <f>IF(ISBLANK(Q890),VLOOKUP(Abfalldokumentation!$O890,'Linien - BU'!R:S,2,FALSE),Q890)</f>
        <v>Schmelze</v>
      </c>
      <c r="O890" s="67" t="str">
        <f t="shared" si="96"/>
        <v>Div. Zipfel, Endstücke</v>
      </c>
      <c r="P890" s="67">
        <f t="shared" si="97"/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AA890" s="2"/>
      <c r="AB890" s="2"/>
      <c r="AC890" s="2"/>
    </row>
    <row r="891" spans="1:29" ht="30" customHeight="1" x14ac:dyDescent="0.25">
      <c r="A891" s="102" t="str">
        <f>VLOOKUP(N891,'Linien - BU'!A:B,2,FALSE)</f>
        <v>BU3</v>
      </c>
      <c r="B891" s="114">
        <f t="shared" si="91"/>
        <v>12</v>
      </c>
      <c r="C891" s="95">
        <f>Abfalldokumentation!$U891</f>
        <v>44474</v>
      </c>
      <c r="D891" s="90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103" t="str">
        <f>IFERROR(VLOOKUP(Abfalldokumentation!$O891,Artikel!A:C,3,FALSE),Abfalldokumentation!$O891)</f>
        <v>Div. Zipfel, Endstücke</v>
      </c>
      <c r="F891" s="103" t="str">
        <f>VLOOKUP(T891,'Liste Gründe'!A:D,2,FALSE)</f>
        <v>Linienbezogen</v>
      </c>
      <c r="G891" s="103" t="str">
        <f>IF(ISBLANK(V891),VLOOKUP(Abfalldokumentation!$P891,'Liste Gründe'!A:D,3,FALSE),V891)</f>
        <v>Maschinenabfall</v>
      </c>
      <c r="H891" s="103" t="str">
        <f>IF(ISBLANK(Abfalldokumentation!$W891),"-",Abfalldokumentation!$W891)</f>
        <v>-</v>
      </c>
      <c r="I891" s="114">
        <f t="shared" si="102"/>
        <v>40</v>
      </c>
      <c r="J891" s="103" t="str">
        <f t="shared" si="103"/>
        <v>Produkte</v>
      </c>
      <c r="K891" s="103" t="str">
        <f t="shared" si="104"/>
        <v>BUs</v>
      </c>
      <c r="L891" s="103" t="str">
        <f t="shared" si="105"/>
        <v>Symptome</v>
      </c>
      <c r="M891" s="114" t="str">
        <f>IFERROR(VLOOKUP(Abfalldokumentation!$O891,Kennzahlen!S:U,3,FALSE)*Abfalldokumentation!$B891,"0")</f>
        <v>0</v>
      </c>
      <c r="N891" s="103" t="str">
        <f>IF(ISBLANK(Q891),VLOOKUP(Abfalldokumentation!$O891,'Linien - BU'!R:S,2,FALSE),Q891)</f>
        <v>Bu3</v>
      </c>
      <c r="O891" s="67" t="str">
        <f t="shared" si="96"/>
        <v>Div. Zipfel, Endstücke</v>
      </c>
      <c r="P891" s="67">
        <f t="shared" si="97"/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AA891" s="2"/>
      <c r="AB891" s="2"/>
      <c r="AC891" s="2"/>
    </row>
    <row r="892" spans="1:29" ht="30" customHeight="1" x14ac:dyDescent="0.25">
      <c r="A892" s="104" t="str">
        <f>VLOOKUP(N892,'Linien - BU'!A:B,2,FALSE)</f>
        <v>BU3</v>
      </c>
      <c r="B892" s="115">
        <f t="shared" si="91"/>
        <v>78.599999999999994</v>
      </c>
      <c r="C892" s="96">
        <f>Abfalldokumentation!$U892</f>
        <v>44474</v>
      </c>
      <c r="D892" s="90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105" t="str">
        <f>IFERROR(VLOOKUP(Abfalldokumentation!$O892,Artikel!A:C,3,FALSE),Abfalldokumentation!$O892)</f>
        <v>Diverses</v>
      </c>
      <c r="F892" s="105" t="str">
        <f>VLOOKUP(T892,'Liste Gründe'!A:D,2,FALSE)</f>
        <v>Linienbezogen</v>
      </c>
      <c r="G892" s="105" t="str">
        <f>IF(ISBLANK(V892),VLOOKUP(Abfalldokumentation!$P892,'Liste Gründe'!A:D,3,FALSE),V892)</f>
        <v>Maschinenabfall</v>
      </c>
      <c r="H892" s="105" t="str">
        <f>IF(ISBLANK(Abfalldokumentation!$W892),"-",Abfalldokumentation!$W892)</f>
        <v>-</v>
      </c>
      <c r="I892" s="115">
        <f t="shared" si="102"/>
        <v>40</v>
      </c>
      <c r="J892" s="105" t="str">
        <f t="shared" si="103"/>
        <v>Produkte</v>
      </c>
      <c r="K892" s="105" t="str">
        <f t="shared" si="104"/>
        <v>BUs</v>
      </c>
      <c r="L892" s="105" t="str">
        <f t="shared" si="105"/>
        <v>Symptome</v>
      </c>
      <c r="M892" s="115" t="str">
        <f>IFERROR(VLOOKUP(Abfalldokumentation!$O892,Kennzahlen!S:U,3,FALSE)*Abfalldokumentation!$B892,"0")</f>
        <v>0</v>
      </c>
      <c r="N892" s="105" t="str">
        <f>IF(ISBLANK(Q892),VLOOKUP(Abfalldokumentation!$O892,'Linien - BU'!R:S,2,FALSE),Q892)</f>
        <v>L9</v>
      </c>
      <c r="O892" s="67" t="str">
        <f t="shared" si="96"/>
        <v>Diverses</v>
      </c>
      <c r="P892" s="67">
        <f t="shared" si="97"/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AA892" s="2"/>
      <c r="AB892" s="2"/>
      <c r="AC892" s="2"/>
    </row>
    <row r="893" spans="1:29" ht="30" customHeight="1" x14ac:dyDescent="0.25">
      <c r="A893" s="102" t="str">
        <f>VLOOKUP(N893,'Linien - BU'!A:B,2,FALSE)</f>
        <v>BU3</v>
      </c>
      <c r="B893" s="114">
        <f t="shared" si="91"/>
        <v>10</v>
      </c>
      <c r="C893" s="95">
        <f>Abfalldokumentation!$U893</f>
        <v>44474</v>
      </c>
      <c r="D893" s="90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103" t="str">
        <f>IFERROR(VLOOKUP(Abfalldokumentation!$O893,Artikel!A:C,3,FALSE),Abfalldokumentation!$O893)</f>
        <v>Diverses</v>
      </c>
      <c r="F893" s="103" t="str">
        <f>VLOOKUP(T893,'Liste Gründe'!A:D,2,FALSE)</f>
        <v>Linienbezogen</v>
      </c>
      <c r="G893" s="103" t="str">
        <f>IF(ISBLANK(V893),VLOOKUP(Abfalldokumentation!$P893,'Liste Gründe'!A:D,3,FALSE),V893)</f>
        <v>Maschinenabfall</v>
      </c>
      <c r="H893" s="103" t="str">
        <f>IF(ISBLANK(Abfalldokumentation!$W893),"-",Abfalldokumentation!$W893)</f>
        <v>-</v>
      </c>
      <c r="I893" s="114">
        <f t="shared" si="102"/>
        <v>40</v>
      </c>
      <c r="J893" s="103" t="str">
        <f t="shared" si="103"/>
        <v>Produkte</v>
      </c>
      <c r="K893" s="103" t="str">
        <f t="shared" si="104"/>
        <v>BUs</v>
      </c>
      <c r="L893" s="103" t="str">
        <f t="shared" si="105"/>
        <v>Symptome</v>
      </c>
      <c r="M893" s="114" t="str">
        <f>IFERROR(VLOOKUP(Abfalldokumentation!$O893,Kennzahlen!S:U,3,FALSE)*Abfalldokumentation!$B893,"0")</f>
        <v>0</v>
      </c>
      <c r="N893" s="103" t="str">
        <f>IF(ISBLANK(Q893),VLOOKUP(Abfalldokumentation!$O893,'Linien - BU'!R:S,2,FALSE),Q893)</f>
        <v>BU3</v>
      </c>
      <c r="O893" s="67" t="str">
        <f t="shared" si="96"/>
        <v>Diverses</v>
      </c>
      <c r="P893" s="67">
        <f t="shared" si="97"/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AA893" s="2"/>
      <c r="AB893" s="2"/>
      <c r="AC893" s="2"/>
    </row>
    <row r="894" spans="1:29" ht="30" customHeight="1" x14ac:dyDescent="0.25">
      <c r="A894" s="104" t="str">
        <f>VLOOKUP(N894,'Linien - BU'!A:B,2,FALSE)</f>
        <v>BU3</v>
      </c>
      <c r="B894" s="115">
        <f t="shared" si="91"/>
        <v>20</v>
      </c>
      <c r="C894" s="96">
        <f>Abfalldokumentation!$U894</f>
        <v>44474</v>
      </c>
      <c r="D894" s="90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105" t="str">
        <f>IFERROR(VLOOKUP(Abfalldokumentation!$O894,Artikel!A:C,3,FALSE),Abfalldokumentation!$O894)</f>
        <v>Diverses</v>
      </c>
      <c r="F894" s="105" t="str">
        <f>VLOOKUP(T894,'Liste Gründe'!A:D,2,FALSE)</f>
        <v>Linienbezogen</v>
      </c>
      <c r="G894" s="105" t="str">
        <f>IF(ISBLANK(V894),VLOOKUP(Abfalldokumentation!$P894,'Liste Gründe'!A:D,3,FALSE),V894)</f>
        <v>Maschinenabfall</v>
      </c>
      <c r="H894" s="105" t="str">
        <f>IF(ISBLANK(Abfalldokumentation!$W894),"-",Abfalldokumentation!$W894)</f>
        <v>-</v>
      </c>
      <c r="I894" s="115">
        <f t="shared" si="102"/>
        <v>40</v>
      </c>
      <c r="J894" s="105" t="str">
        <f t="shared" si="103"/>
        <v>Produkte</v>
      </c>
      <c r="K894" s="105" t="str">
        <f t="shared" si="104"/>
        <v>BUs</v>
      </c>
      <c r="L894" s="105" t="str">
        <f t="shared" si="105"/>
        <v>Symptome</v>
      </c>
      <c r="M894" s="115" t="str">
        <f>IFERROR(VLOOKUP(Abfalldokumentation!$O894,Kennzahlen!S:U,3,FALSE)*Abfalldokumentation!$B894,"0")</f>
        <v>0</v>
      </c>
      <c r="N894" s="105" t="str">
        <f>IF(ISBLANK(Q894),VLOOKUP(Abfalldokumentation!$O894,'Linien - BU'!R:S,2,FALSE),Q894)</f>
        <v>L33</v>
      </c>
      <c r="O894" s="67" t="str">
        <f t="shared" si="96"/>
        <v>Diverses</v>
      </c>
      <c r="P894" s="67">
        <f t="shared" si="97"/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AA894" s="2"/>
      <c r="AB894" s="2"/>
      <c r="AC894" s="2"/>
    </row>
    <row r="895" spans="1:29" ht="30" customHeight="1" x14ac:dyDescent="0.25">
      <c r="A895" s="102" t="str">
        <f>VLOOKUP(N895,'Linien - BU'!A:B,2,FALSE)</f>
        <v>BU1</v>
      </c>
      <c r="B895" s="114">
        <f t="shared" si="91"/>
        <v>122</v>
      </c>
      <c r="C895" s="95">
        <f>Abfalldokumentation!$U895</f>
        <v>44474</v>
      </c>
      <c r="D895" s="90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103" t="str">
        <f>IFERROR(VLOOKUP(Abfalldokumentation!$O895,Artikel!A:C,3,FALSE),Abfalldokumentation!$O895)</f>
        <v>Diverses</v>
      </c>
      <c r="F895" s="103" t="str">
        <f>VLOOKUP(T895,'Liste Gründe'!A:D,2,FALSE)</f>
        <v>Linienbezogen</v>
      </c>
      <c r="G895" s="103" t="str">
        <f>IF(ISBLANK(V895),VLOOKUP(Abfalldokumentation!$P895,'Liste Gründe'!A:D,3,FALSE),V895)</f>
        <v>Maschinenabfall</v>
      </c>
      <c r="H895" s="103" t="str">
        <f>IF(ISBLANK(Abfalldokumentation!$W895),"-",Abfalldokumentation!$W895)</f>
        <v>-</v>
      </c>
      <c r="I895" s="114">
        <f t="shared" si="102"/>
        <v>40</v>
      </c>
      <c r="J895" s="103" t="str">
        <f t="shared" si="103"/>
        <v>Produkte</v>
      </c>
      <c r="K895" s="103" t="str">
        <f t="shared" si="104"/>
        <v>BUs</v>
      </c>
      <c r="L895" s="103" t="str">
        <f t="shared" si="105"/>
        <v>Symptome</v>
      </c>
      <c r="M895" s="114" t="str">
        <f>IFERROR(VLOOKUP(Abfalldokumentation!$O895,Kennzahlen!S:U,3,FALSE)*Abfalldokumentation!$B895,"0")</f>
        <v>0</v>
      </c>
      <c r="N895" s="103" t="str">
        <f>IF(ISBLANK(Q895),VLOOKUP(Abfalldokumentation!$O895,'Linien - BU'!R:S,2,FALSE),Q895)</f>
        <v>Strudelline</v>
      </c>
      <c r="O895" s="67" t="str">
        <f t="shared" si="96"/>
        <v>Diverses</v>
      </c>
      <c r="P895" s="67">
        <f t="shared" si="97"/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AA895" s="2"/>
      <c r="AB895" s="2"/>
      <c r="AC895" s="2"/>
    </row>
    <row r="896" spans="1:29" ht="30" customHeight="1" x14ac:dyDescent="0.25">
      <c r="A896" s="104" t="str">
        <f>VLOOKUP(N896,'Linien - BU'!A:B,2,FALSE)</f>
        <v>Rest</v>
      </c>
      <c r="B896" s="115">
        <f t="shared" si="91"/>
        <v>9.8000000000000007</v>
      </c>
      <c r="C896" s="96">
        <f>Abfalldokumentation!$U896</f>
        <v>44474</v>
      </c>
      <c r="D896" s="90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105" t="str">
        <f>IFERROR(VLOOKUP(Abfalldokumentation!$O896,Artikel!A:C,3,FALSE),Abfalldokumentation!$O896)</f>
        <v>Diverses</v>
      </c>
      <c r="F896" s="105" t="str">
        <f>VLOOKUP(T896,'Liste Gründe'!A:D,2,FALSE)</f>
        <v>Qualitätssicherung</v>
      </c>
      <c r="G896" s="105" t="str">
        <f>IF(ISBLANK(V896),VLOOKUP(Abfalldokumentation!$P896,'Liste Gründe'!A:D,3,FALSE),V896)</f>
        <v>Sensorik</v>
      </c>
      <c r="H896" s="105" t="str">
        <f>IF(ISBLANK(Abfalldokumentation!$W896),"-",Abfalldokumentation!$W896)</f>
        <v>-</v>
      </c>
      <c r="I896" s="115">
        <f t="shared" si="102"/>
        <v>40</v>
      </c>
      <c r="J896" s="105" t="str">
        <f t="shared" si="103"/>
        <v>Produkte</v>
      </c>
      <c r="K896" s="105" t="str">
        <f t="shared" si="104"/>
        <v>BUs</v>
      </c>
      <c r="L896" s="105" t="str">
        <f t="shared" si="105"/>
        <v>Symptome</v>
      </c>
      <c r="M896" s="115" t="str">
        <f>IFERROR(VLOOKUP(Abfalldokumentation!$O896,Kennzahlen!S:U,3,FALSE)*Abfalldokumentation!$B896,"0")</f>
        <v>0</v>
      </c>
      <c r="N896" s="105" t="str">
        <f>IF(ISBLANK(Q896),VLOOKUP(Abfalldokumentation!$O896,'Linien - BU'!R:S,2,FALSE),Q896)</f>
        <v>QM</v>
      </c>
      <c r="O896" s="67" t="str">
        <f t="shared" si="96"/>
        <v>Diverses</v>
      </c>
      <c r="P896" s="67">
        <f t="shared" si="97"/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AA896" s="2"/>
      <c r="AB896" s="2"/>
      <c r="AC896" s="2"/>
    </row>
    <row r="897" spans="1:29" ht="30" customHeight="1" x14ac:dyDescent="0.25">
      <c r="A897" s="102" t="str">
        <f>VLOOKUP(N897,'Linien - BU'!A:B,2,FALSE)</f>
        <v>BU2</v>
      </c>
      <c r="B897" s="114">
        <f t="shared" si="91"/>
        <v>86</v>
      </c>
      <c r="C897" s="95">
        <f>Abfalldokumentation!$U897</f>
        <v>44474</v>
      </c>
      <c r="D897" s="90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103" t="str">
        <f>IFERROR(VLOOKUP(Abfalldokumentation!$O897,Artikel!A:C,3,FALSE),Abfalldokumentation!$O897)</f>
        <v>Diverses</v>
      </c>
      <c r="F897" s="103" t="str">
        <f>VLOOKUP(T897,'Liste Gründe'!A:D,2,FALSE)</f>
        <v>Linienbezogen</v>
      </c>
      <c r="G897" s="103" t="str">
        <f>IF(ISBLANK(V897),VLOOKUP(Abfalldokumentation!$P897,'Liste Gründe'!A:D,3,FALSE),V897)</f>
        <v>Maschinenabfall</v>
      </c>
      <c r="H897" s="103" t="str">
        <f>IF(ISBLANK(Abfalldokumentation!$W897),"-",Abfalldokumentation!$W897)</f>
        <v>-</v>
      </c>
      <c r="I897" s="114">
        <f t="shared" si="102"/>
        <v>40</v>
      </c>
      <c r="J897" s="103" t="str">
        <f t="shared" si="103"/>
        <v>Produkte</v>
      </c>
      <c r="K897" s="103" t="str">
        <f t="shared" si="104"/>
        <v>BUs</v>
      </c>
      <c r="L897" s="103" t="str">
        <f t="shared" si="105"/>
        <v>Symptome</v>
      </c>
      <c r="M897" s="114" t="str">
        <f>IFERROR(VLOOKUP(Abfalldokumentation!$O897,Kennzahlen!S:U,3,FALSE)*Abfalldokumentation!$B897,"0")</f>
        <v>0</v>
      </c>
      <c r="N897" s="103" t="str">
        <f>IF(ISBLANK(Q897),VLOOKUP(Abfalldokumentation!$O897,'Linien - BU'!R:S,2,FALSE),Q897)</f>
        <v>BU2</v>
      </c>
      <c r="O897" s="67" t="str">
        <f t="shared" si="96"/>
        <v>Diverses</v>
      </c>
      <c r="P897" s="67">
        <f t="shared" si="97"/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AA897" s="2"/>
      <c r="AB897" s="2"/>
      <c r="AC897" s="2"/>
    </row>
    <row r="898" spans="1:29" ht="30" customHeight="1" x14ac:dyDescent="0.25">
      <c r="A898" s="104" t="str">
        <f>VLOOKUP(N898,'Linien - BU'!A:B,2,FALSE)</f>
        <v>Rest</v>
      </c>
      <c r="B898" s="115">
        <f t="shared" ref="B898:B961" si="106">S898</f>
        <v>7.5</v>
      </c>
      <c r="C898" s="96">
        <f>Abfalldokumentation!$U898</f>
        <v>44474</v>
      </c>
      <c r="D898" s="90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105" t="str">
        <f>IFERROR(VLOOKUP(Abfalldokumentation!$O898,Artikel!A:C,3,FALSE),Abfalldokumentation!$O898)</f>
        <v>Diverses</v>
      </c>
      <c r="F898" s="105" t="str">
        <f>VLOOKUP(T898,'Liste Gründe'!A:D,2,FALSE)</f>
        <v>Qualitätssicherung</v>
      </c>
      <c r="G898" s="105" t="str">
        <f>IF(ISBLANK(V898),VLOOKUP(Abfalldokumentation!$P898,'Liste Gründe'!A:D,3,FALSE),V898)</f>
        <v>Sensorik</v>
      </c>
      <c r="H898" s="105" t="str">
        <f>IF(ISBLANK(Abfalldokumentation!$W898),"-",Abfalldokumentation!$W898)</f>
        <v>-</v>
      </c>
      <c r="I898" s="115">
        <f t="shared" si="102"/>
        <v>40</v>
      </c>
      <c r="J898" s="105" t="str">
        <f t="shared" si="103"/>
        <v>Produkte</v>
      </c>
      <c r="K898" s="105" t="str">
        <f t="shared" si="104"/>
        <v>BUs</v>
      </c>
      <c r="L898" s="105" t="str">
        <f t="shared" si="105"/>
        <v>Symptome</v>
      </c>
      <c r="M898" s="115" t="str">
        <f>IFERROR(VLOOKUP(Abfalldokumentation!$O898,Kennzahlen!S:U,3,FALSE)*Abfalldokumentation!$B898,"0")</f>
        <v>0</v>
      </c>
      <c r="N898" s="105" t="str">
        <f>IF(ISBLANK(Q898),VLOOKUP(Abfalldokumentation!$O898,'Linien - BU'!R:S,2,FALSE),Q898)</f>
        <v>QM</v>
      </c>
      <c r="O898" s="67" t="str">
        <f t="shared" ref="O898:O961" si="107">R898</f>
        <v>Diverses</v>
      </c>
      <c r="P898" s="67">
        <f t="shared" ref="P898:P961" si="108"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AA898" s="2"/>
      <c r="AB898" s="2"/>
      <c r="AC898" s="2"/>
    </row>
    <row r="899" spans="1:29" ht="30" customHeight="1" x14ac:dyDescent="0.25">
      <c r="A899" s="102" t="str">
        <f>VLOOKUP(N899,'Linien - BU'!A:B,2,FALSE)</f>
        <v>BU2</v>
      </c>
      <c r="B899" s="114">
        <f t="shared" si="106"/>
        <v>70</v>
      </c>
      <c r="C899" s="95">
        <f>Abfalldokumentation!$U899</f>
        <v>44474</v>
      </c>
      <c r="D899" s="90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103" t="str">
        <f>IFERROR(VLOOKUP(Abfalldokumentation!$O899,Artikel!A:C,3,FALSE),Abfalldokumentation!$O899)</f>
        <v>Diverses</v>
      </c>
      <c r="F899" s="103" t="str">
        <f>VLOOKUP(T899,'Liste Gründe'!A:D,2,FALSE)</f>
        <v>Linienbezogen</v>
      </c>
      <c r="G899" s="103" t="str">
        <f>IF(ISBLANK(V899),VLOOKUP(Abfalldokumentation!$P899,'Liste Gründe'!A:D,3,FALSE),V899)</f>
        <v>Maschinenabfall</v>
      </c>
      <c r="H899" s="103" t="str">
        <f>IF(ISBLANK(Abfalldokumentation!$W899),"-",Abfalldokumentation!$W899)</f>
        <v>-</v>
      </c>
      <c r="I899" s="114">
        <f t="shared" si="102"/>
        <v>40</v>
      </c>
      <c r="J899" s="103" t="str">
        <f t="shared" si="103"/>
        <v>Produkte</v>
      </c>
      <c r="K899" s="103" t="str">
        <f t="shared" si="104"/>
        <v>BUs</v>
      </c>
      <c r="L899" s="103" t="str">
        <f t="shared" si="105"/>
        <v>Symptome</v>
      </c>
      <c r="M899" s="114" t="str">
        <f>IFERROR(VLOOKUP(Abfalldokumentation!$O899,Kennzahlen!S:U,3,FALSE)*Abfalldokumentation!$B899,"0")</f>
        <v>0</v>
      </c>
      <c r="N899" s="103" t="str">
        <f>IF(ISBLANK(Q899),VLOOKUP(Abfalldokumentation!$O899,'Linien - BU'!R:S,2,FALSE),Q899)</f>
        <v>Bu2</v>
      </c>
      <c r="O899" s="67" t="str">
        <f t="shared" si="107"/>
        <v>Diverses</v>
      </c>
      <c r="P899" s="67">
        <f t="shared" si="108"/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AA899" s="2"/>
      <c r="AB899" s="2"/>
      <c r="AC899" s="2"/>
    </row>
    <row r="900" spans="1:29" ht="30" customHeight="1" x14ac:dyDescent="0.25">
      <c r="A900" s="104" t="str">
        <f>VLOOKUP(N900,'Linien - BU'!A:B,2,FALSE)</f>
        <v>BU1</v>
      </c>
      <c r="B900" s="115">
        <f t="shared" si="106"/>
        <v>90</v>
      </c>
      <c r="C900" s="96">
        <f>Abfalldokumentation!$U900</f>
        <v>44474</v>
      </c>
      <c r="D900" s="90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105" t="str">
        <f>IFERROR(VLOOKUP(Abfalldokumentation!$O900,Artikel!A:C,3,FALSE),Abfalldokumentation!$O900)</f>
        <v>Diverses</v>
      </c>
      <c r="F900" s="105" t="str">
        <f>VLOOKUP(T900,'Liste Gründe'!A:D,2,FALSE)</f>
        <v>Linienbezogen</v>
      </c>
      <c r="G900" s="105" t="str">
        <f>IF(ISBLANK(V900),VLOOKUP(Abfalldokumentation!$P900,'Liste Gründe'!A:D,3,FALSE),V900)</f>
        <v>Reinigung</v>
      </c>
      <c r="H900" s="105" t="str">
        <f>IF(ISBLANK(Abfalldokumentation!$W900),"-",Abfalldokumentation!$W900)</f>
        <v>-</v>
      </c>
      <c r="I900" s="115">
        <f t="shared" ref="I900:I931" si="109">_xlfn.ISOWEEKNUM(C900)</f>
        <v>40</v>
      </c>
      <c r="J900" s="105" t="str">
        <f t="shared" ref="J900:J931" si="110">"Produkte"</f>
        <v>Produkte</v>
      </c>
      <c r="K900" s="105" t="str">
        <f t="shared" ref="K900:K931" si="111">"BUs"</f>
        <v>BUs</v>
      </c>
      <c r="L900" s="105" t="str">
        <f t="shared" ref="L900:L931" si="112">"Symptome"</f>
        <v>Symptome</v>
      </c>
      <c r="M900" s="115" t="str">
        <f>IFERROR(VLOOKUP(Abfalldokumentation!$O900,Kennzahlen!S:U,3,FALSE)*Abfalldokumentation!$B900,"0")</f>
        <v>0</v>
      </c>
      <c r="N900" s="105" t="str">
        <f>IF(ISBLANK(Q900),VLOOKUP(Abfalldokumentation!$O900,'Linien - BU'!R:S,2,FALSE),Q900)</f>
        <v>Schmelze</v>
      </c>
      <c r="O900" s="67" t="str">
        <f t="shared" si="107"/>
        <v>Diverses</v>
      </c>
      <c r="P900" s="67">
        <f t="shared" si="108"/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AA900" s="2"/>
      <c r="AB900" s="2"/>
      <c r="AC900" s="2"/>
    </row>
    <row r="901" spans="1:29" ht="30" customHeight="1" x14ac:dyDescent="0.25">
      <c r="A901" s="102" t="str">
        <f>VLOOKUP(N901,'Linien - BU'!A:B,2,FALSE)</f>
        <v>BU1</v>
      </c>
      <c r="B901" s="114">
        <f t="shared" si="106"/>
        <v>35.6</v>
      </c>
      <c r="C901" s="95">
        <f>Abfalldokumentation!$U901</f>
        <v>44474</v>
      </c>
      <c r="D901" s="90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103" t="str">
        <f>IFERROR(VLOOKUP(Abfalldokumentation!$O901,Artikel!A:C,3,FALSE),Abfalldokumentation!$O901)</f>
        <v>Diverses</v>
      </c>
      <c r="F901" s="103" t="str">
        <f>VLOOKUP(T901,'Liste Gründe'!A:D,2,FALSE)</f>
        <v>Linienbezogen</v>
      </c>
      <c r="G901" s="103" t="str">
        <f>IF(ISBLANK(V901),VLOOKUP(Abfalldokumentation!$P901,'Liste Gründe'!A:D,3,FALSE),V901)</f>
        <v>Reinigung</v>
      </c>
      <c r="H901" s="103" t="str">
        <f>IF(ISBLANK(Abfalldokumentation!$W901),"-",Abfalldokumentation!$W901)</f>
        <v>-</v>
      </c>
      <c r="I901" s="114">
        <f t="shared" si="109"/>
        <v>40</v>
      </c>
      <c r="J901" s="103" t="str">
        <f t="shared" si="110"/>
        <v>Produkte</v>
      </c>
      <c r="K901" s="103" t="str">
        <f t="shared" si="111"/>
        <v>BUs</v>
      </c>
      <c r="L901" s="103" t="str">
        <f t="shared" si="112"/>
        <v>Symptome</v>
      </c>
      <c r="M901" s="114" t="str">
        <f>IFERROR(VLOOKUP(Abfalldokumentation!$O901,Kennzahlen!S:U,3,FALSE)*Abfalldokumentation!$B901,"0")</f>
        <v>0</v>
      </c>
      <c r="N901" s="103" t="str">
        <f>IF(ISBLANK(Q901),VLOOKUP(Abfalldokumentation!$O901,'Linien - BU'!R:S,2,FALSE),Q901)</f>
        <v>Schmelze</v>
      </c>
      <c r="O901" s="67" t="str">
        <f t="shared" si="107"/>
        <v>Diverses</v>
      </c>
      <c r="P901" s="67">
        <f t="shared" si="108"/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AA901" s="2"/>
      <c r="AB901" s="2"/>
      <c r="AC901" s="2"/>
    </row>
    <row r="902" spans="1:29" ht="30" customHeight="1" x14ac:dyDescent="0.25">
      <c r="A902" s="104" t="str">
        <f>VLOOKUP(N902,'Linien - BU'!A:B,2,FALSE)</f>
        <v>Rest</v>
      </c>
      <c r="B902" s="115">
        <f t="shared" si="106"/>
        <v>15</v>
      </c>
      <c r="C902" s="96">
        <f>Abfalldokumentation!$U902</f>
        <v>44474</v>
      </c>
      <c r="D902" s="90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105" t="str">
        <f>IFERROR(VLOOKUP(Abfalldokumentation!$O902,Artikel!A:C,3,FALSE),Abfalldokumentation!$O902)</f>
        <v>Diverses</v>
      </c>
      <c r="F902" s="105" t="str">
        <f>VLOOKUP(T902,'Liste Gründe'!A:D,2,FALSE)</f>
        <v>Qualitätssicherung</v>
      </c>
      <c r="G902" s="105" t="str">
        <f>IF(ISBLANK(V902),VLOOKUP(Abfalldokumentation!$P902,'Liste Gründe'!A:D,3,FALSE),V902)</f>
        <v>Laborprobe</v>
      </c>
      <c r="H902" s="105" t="str">
        <f>IF(ISBLANK(Abfalldokumentation!$W902),"-",Abfalldokumentation!$W902)</f>
        <v>-</v>
      </c>
      <c r="I902" s="115">
        <f t="shared" si="109"/>
        <v>40</v>
      </c>
      <c r="J902" s="105" t="str">
        <f t="shared" si="110"/>
        <v>Produkte</v>
      </c>
      <c r="K902" s="105" t="str">
        <f t="shared" si="111"/>
        <v>BUs</v>
      </c>
      <c r="L902" s="105" t="str">
        <f t="shared" si="112"/>
        <v>Symptome</v>
      </c>
      <c r="M902" s="115" t="str">
        <f>IFERROR(VLOOKUP(Abfalldokumentation!$O902,Kennzahlen!S:U,3,FALSE)*Abfalldokumentation!$B902,"0")</f>
        <v>0</v>
      </c>
      <c r="N902" s="105" t="str">
        <f>IF(ISBLANK(Q902),VLOOKUP(Abfalldokumentation!$O902,'Linien - BU'!R:S,2,FALSE),Q902)</f>
        <v>Labor</v>
      </c>
      <c r="O902" s="67" t="str">
        <f t="shared" si="107"/>
        <v>Diverses</v>
      </c>
      <c r="P902" s="67">
        <f t="shared" si="108"/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AA902" s="2"/>
      <c r="AB902" s="2"/>
      <c r="AC902" s="2"/>
    </row>
    <row r="903" spans="1:29" ht="30" customHeight="1" x14ac:dyDescent="0.25">
      <c r="A903" s="102" t="str">
        <f>VLOOKUP(N903,'Linien - BU'!A:B,2,FALSE)</f>
        <v>Rest</v>
      </c>
      <c r="B903" s="114">
        <f t="shared" si="106"/>
        <v>80</v>
      </c>
      <c r="C903" s="95">
        <f>Abfalldokumentation!$U903</f>
        <v>44474</v>
      </c>
      <c r="D903" s="90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103" t="str">
        <f>IFERROR(VLOOKUP(Abfalldokumentation!$O903,Artikel!A:C,3,FALSE),Abfalldokumentation!$O903)</f>
        <v>Diverses</v>
      </c>
      <c r="F903" s="103" t="str">
        <f>VLOOKUP(T903,'Liste Gründe'!A:D,2,FALSE)</f>
        <v>Qualitätssicherung</v>
      </c>
      <c r="G903" s="103" t="str">
        <f>IF(ISBLANK(V903),VLOOKUP(Abfalldokumentation!$P903,'Liste Gründe'!A:D,3,FALSE),V903)</f>
        <v>Laborprobe</v>
      </c>
      <c r="H903" s="103" t="str">
        <f>IF(ISBLANK(Abfalldokumentation!$W903),"-",Abfalldokumentation!$W903)</f>
        <v>-</v>
      </c>
      <c r="I903" s="114">
        <f t="shared" si="109"/>
        <v>40</v>
      </c>
      <c r="J903" s="103" t="str">
        <f t="shared" si="110"/>
        <v>Produkte</v>
      </c>
      <c r="K903" s="103" t="str">
        <f t="shared" si="111"/>
        <v>BUs</v>
      </c>
      <c r="L903" s="103" t="str">
        <f t="shared" si="112"/>
        <v>Symptome</v>
      </c>
      <c r="M903" s="114" t="str">
        <f>IFERROR(VLOOKUP(Abfalldokumentation!$O903,Kennzahlen!S:U,3,FALSE)*Abfalldokumentation!$B903,"0")</f>
        <v>0</v>
      </c>
      <c r="N903" s="103" t="str">
        <f>IF(ISBLANK(Q903),VLOOKUP(Abfalldokumentation!$O903,'Linien - BU'!R:S,2,FALSE),Q903)</f>
        <v>Labor</v>
      </c>
      <c r="O903" s="67" t="str">
        <f t="shared" si="107"/>
        <v>Diverses</v>
      </c>
      <c r="P903" s="67">
        <f t="shared" si="108"/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AA903" s="2"/>
      <c r="AB903" s="2"/>
      <c r="AC903" s="2"/>
    </row>
    <row r="904" spans="1:29" ht="30" customHeight="1" x14ac:dyDescent="0.25">
      <c r="A904" s="104" t="str">
        <f>VLOOKUP(N904,'Linien - BU'!A:B,2,FALSE)</f>
        <v>Rest</v>
      </c>
      <c r="B904" s="115">
        <f t="shared" si="106"/>
        <v>6.8</v>
      </c>
      <c r="C904" s="96">
        <f>Abfalldokumentation!$U904</f>
        <v>44474</v>
      </c>
      <c r="D904" s="90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105" t="str">
        <f>IFERROR(VLOOKUP(Abfalldokumentation!$O904,Artikel!A:C,3,FALSE),Abfalldokumentation!$O904)</f>
        <v>Diverses</v>
      </c>
      <c r="F904" s="105" t="str">
        <f>VLOOKUP(T904,'Liste Gründe'!A:D,2,FALSE)</f>
        <v>Qualitätssicherung</v>
      </c>
      <c r="G904" s="105" t="str">
        <f>IF(ISBLANK(V904),VLOOKUP(Abfalldokumentation!$P904,'Liste Gründe'!A:D,3,FALSE),V904)</f>
        <v>Laborprobe</v>
      </c>
      <c r="H904" s="105" t="str">
        <f>IF(ISBLANK(Abfalldokumentation!$W904),"-",Abfalldokumentation!$W904)</f>
        <v>-</v>
      </c>
      <c r="I904" s="115">
        <f t="shared" si="109"/>
        <v>40</v>
      </c>
      <c r="J904" s="105" t="str">
        <f t="shared" si="110"/>
        <v>Produkte</v>
      </c>
      <c r="K904" s="105" t="str">
        <f t="shared" si="111"/>
        <v>BUs</v>
      </c>
      <c r="L904" s="105" t="str">
        <f t="shared" si="112"/>
        <v>Symptome</v>
      </c>
      <c r="M904" s="115" t="str">
        <f>IFERROR(VLOOKUP(Abfalldokumentation!$O904,Kennzahlen!S:U,3,FALSE)*Abfalldokumentation!$B904,"0")</f>
        <v>0</v>
      </c>
      <c r="N904" s="105" t="str">
        <f>IF(ISBLANK(Q904),VLOOKUP(Abfalldokumentation!$O904,'Linien - BU'!R:S,2,FALSE),Q904)</f>
        <v>Labor</v>
      </c>
      <c r="O904" s="67" t="str">
        <f t="shared" si="107"/>
        <v>Diverses</v>
      </c>
      <c r="P904" s="67">
        <f t="shared" si="108"/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AA904" s="2"/>
      <c r="AB904" s="2"/>
      <c r="AC904" s="2"/>
    </row>
    <row r="905" spans="1:29" ht="30" customHeight="1" x14ac:dyDescent="0.25">
      <c r="A905" s="102" t="str">
        <f>VLOOKUP(N905,'Linien - BU'!A:B,2,FALSE)</f>
        <v>BU1</v>
      </c>
      <c r="B905" s="114">
        <f t="shared" si="106"/>
        <v>10</v>
      </c>
      <c r="C905" s="95">
        <f>Abfalldokumentation!$U905</f>
        <v>44474</v>
      </c>
      <c r="D905" s="90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103" t="str">
        <f>IFERROR(VLOOKUP(Abfalldokumentation!$O905,Artikel!A:C,3,FALSE),Abfalldokumentation!$O905)</f>
        <v>ganze Wurst Gourme Kräuter</v>
      </c>
      <c r="F905" s="103" t="str">
        <f>VLOOKUP(T905,'Liste Gründe'!A:D,2,FALSE)</f>
        <v>Linienbezogen</v>
      </c>
      <c r="G905" s="103" t="str">
        <f>IF(ISBLANK(V905),VLOOKUP(Abfalldokumentation!$P905,'Liste Gründe'!A:D,3,FALSE),V905)</f>
        <v>Bodenabfall Abfüllung</v>
      </c>
      <c r="H905" s="103" t="str">
        <f>IF(ISBLANK(Abfalldokumentation!$W905),"-",Abfalldokumentation!$W905)</f>
        <v>-</v>
      </c>
      <c r="I905" s="114">
        <f t="shared" si="109"/>
        <v>40</v>
      </c>
      <c r="J905" s="103" t="str">
        <f t="shared" si="110"/>
        <v>Produkte</v>
      </c>
      <c r="K905" s="103" t="str">
        <f t="shared" si="111"/>
        <v>BUs</v>
      </c>
      <c r="L905" s="103" t="str">
        <f t="shared" si="112"/>
        <v>Symptome</v>
      </c>
      <c r="M905" s="114" t="str">
        <f>IFERROR(VLOOKUP(Abfalldokumentation!$O905,Kennzahlen!S:U,3,FALSE)*Abfalldokumentation!$B905,"0")</f>
        <v>0</v>
      </c>
      <c r="N905" s="103" t="str">
        <f>IF(ISBLANK(Q905),VLOOKUP(Abfalldokumentation!$O905,'Linien - BU'!R:S,2,FALSE),Q905)</f>
        <v>Räucherei</v>
      </c>
      <c r="O905" s="67" t="str">
        <f t="shared" si="107"/>
        <v>ganze Wurst Gourme Kräuter</v>
      </c>
      <c r="P905" s="67">
        <f t="shared" si="108"/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AA905" s="2"/>
      <c r="AB905" s="2"/>
      <c r="AC905" s="2"/>
    </row>
    <row r="906" spans="1:29" ht="30" customHeight="1" x14ac:dyDescent="0.25">
      <c r="A906" s="104" t="str">
        <f>VLOOKUP(N906,'Linien - BU'!A:B,2,FALSE)</f>
        <v>BU1</v>
      </c>
      <c r="B906" s="115">
        <f t="shared" si="106"/>
        <v>10</v>
      </c>
      <c r="C906" s="96">
        <f>Abfalldokumentation!$U906</f>
        <v>44474</v>
      </c>
      <c r="D906" s="90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105" t="str">
        <f>IFERROR(VLOOKUP(Abfalldokumentation!$O906,Artikel!A:C,3,FALSE),Abfalldokumentation!$O906)</f>
        <v>ganze Wurst Gourme Paprika</v>
      </c>
      <c r="F906" s="105" t="str">
        <f>VLOOKUP(T906,'Liste Gründe'!A:D,2,FALSE)</f>
        <v>Linienbezogen</v>
      </c>
      <c r="G906" s="105" t="str">
        <f>IF(ISBLANK(V906),VLOOKUP(Abfalldokumentation!$P906,'Liste Gründe'!A:D,3,FALSE),V906)</f>
        <v>Bodenabfall Abfüllung</v>
      </c>
      <c r="H906" s="105" t="str">
        <f>IF(ISBLANK(Abfalldokumentation!$W906),"-",Abfalldokumentation!$W906)</f>
        <v>-</v>
      </c>
      <c r="I906" s="115">
        <f t="shared" si="109"/>
        <v>40</v>
      </c>
      <c r="J906" s="105" t="str">
        <f t="shared" si="110"/>
        <v>Produkte</v>
      </c>
      <c r="K906" s="105" t="str">
        <f t="shared" si="111"/>
        <v>BUs</v>
      </c>
      <c r="L906" s="105" t="str">
        <f t="shared" si="112"/>
        <v>Symptome</v>
      </c>
      <c r="M906" s="115" t="str">
        <f>IFERROR(VLOOKUP(Abfalldokumentation!$O906,Kennzahlen!S:U,3,FALSE)*Abfalldokumentation!$B906,"0")</f>
        <v>0</v>
      </c>
      <c r="N906" s="105" t="str">
        <f>IF(ISBLANK(Q906),VLOOKUP(Abfalldokumentation!$O906,'Linien - BU'!R:S,2,FALSE),Q906)</f>
        <v>Räucherei</v>
      </c>
      <c r="O906" s="67" t="str">
        <f t="shared" si="107"/>
        <v>ganze Wurst Gourme Paprika</v>
      </c>
      <c r="P906" s="67">
        <f t="shared" si="108"/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AA906" s="2"/>
      <c r="AB906" s="2"/>
      <c r="AC906" s="2"/>
    </row>
    <row r="907" spans="1:29" ht="30" customHeight="1" x14ac:dyDescent="0.25">
      <c r="A907" s="102" t="str">
        <f>VLOOKUP(N907,'Linien - BU'!A:B,2,FALSE)</f>
        <v>BU1</v>
      </c>
      <c r="B907" s="114">
        <f t="shared" si="106"/>
        <v>10</v>
      </c>
      <c r="C907" s="95">
        <f>Abfalldokumentation!$U907</f>
        <v>44474</v>
      </c>
      <c r="D907" s="90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103" t="str">
        <f>IFERROR(VLOOKUP(Abfalldokumentation!$O907,Artikel!A:C,3,FALSE),Abfalldokumentation!$O907)</f>
        <v>ganze Wurst Gourme Paprika</v>
      </c>
      <c r="F907" s="103" t="str">
        <f>VLOOKUP(T907,'Liste Gründe'!A:D,2,FALSE)</f>
        <v>Linienbezogen</v>
      </c>
      <c r="G907" s="103" t="str">
        <f>IF(ISBLANK(V907),VLOOKUP(Abfalldokumentation!$P907,'Liste Gründe'!A:D,3,FALSE),V907)</f>
        <v>Bodenabfall Abfüllung</v>
      </c>
      <c r="H907" s="103" t="str">
        <f>IF(ISBLANK(Abfalldokumentation!$W907),"-",Abfalldokumentation!$W907)</f>
        <v>-</v>
      </c>
      <c r="I907" s="114">
        <f t="shared" si="109"/>
        <v>40</v>
      </c>
      <c r="J907" s="103" t="str">
        <f t="shared" si="110"/>
        <v>Produkte</v>
      </c>
      <c r="K907" s="103" t="str">
        <f t="shared" si="111"/>
        <v>BUs</v>
      </c>
      <c r="L907" s="103" t="str">
        <f t="shared" si="112"/>
        <v>Symptome</v>
      </c>
      <c r="M907" s="114" t="str">
        <f>IFERROR(VLOOKUP(Abfalldokumentation!$O907,Kennzahlen!S:U,3,FALSE)*Abfalldokumentation!$B907,"0")</f>
        <v>0</v>
      </c>
      <c r="N907" s="103" t="str">
        <f>IF(ISBLANK(Q907),VLOOKUP(Abfalldokumentation!$O907,'Linien - BU'!R:S,2,FALSE),Q907)</f>
        <v>Räucherei</v>
      </c>
      <c r="O907" s="67" t="str">
        <f t="shared" si="107"/>
        <v>ganze Wurst Gourme Paprika</v>
      </c>
      <c r="P907" s="67">
        <f t="shared" si="108"/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AA907" s="2"/>
      <c r="AB907" s="2"/>
      <c r="AC907" s="2"/>
    </row>
    <row r="908" spans="1:29" ht="30" customHeight="1" x14ac:dyDescent="0.25">
      <c r="A908" s="104" t="str">
        <f>VLOOKUP(N908,'Linien - BU'!A:B,2,FALSE)</f>
        <v>BU1</v>
      </c>
      <c r="B908" s="115">
        <f t="shared" si="106"/>
        <v>10</v>
      </c>
      <c r="C908" s="96">
        <f>Abfalldokumentation!$U908</f>
        <v>44474</v>
      </c>
      <c r="D908" s="90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105" t="str">
        <f>IFERROR(VLOOKUP(Abfalldokumentation!$O908,Artikel!A:C,3,FALSE),Abfalldokumentation!$O908)</f>
        <v>ganze Wurst Gourme Paprika</v>
      </c>
      <c r="F908" s="105" t="str">
        <f>VLOOKUP(T908,'Liste Gründe'!A:D,2,FALSE)</f>
        <v>Linienbezogen</v>
      </c>
      <c r="G908" s="105" t="str">
        <f>IF(ISBLANK(V908),VLOOKUP(Abfalldokumentation!$P908,'Liste Gründe'!A:D,3,FALSE),V908)</f>
        <v>Bodenabfall Abfüllung</v>
      </c>
      <c r="H908" s="105" t="str">
        <f>IF(ISBLANK(Abfalldokumentation!$W908),"-",Abfalldokumentation!$W908)</f>
        <v>-</v>
      </c>
      <c r="I908" s="115">
        <f t="shared" si="109"/>
        <v>40</v>
      </c>
      <c r="J908" s="105" t="str">
        <f t="shared" si="110"/>
        <v>Produkte</v>
      </c>
      <c r="K908" s="105" t="str">
        <f t="shared" si="111"/>
        <v>BUs</v>
      </c>
      <c r="L908" s="105" t="str">
        <f t="shared" si="112"/>
        <v>Symptome</v>
      </c>
      <c r="M908" s="115" t="str">
        <f>IFERROR(VLOOKUP(Abfalldokumentation!$O908,Kennzahlen!S:U,3,FALSE)*Abfalldokumentation!$B908,"0")</f>
        <v>0</v>
      </c>
      <c r="N908" s="105" t="str">
        <f>IF(ISBLANK(Q908),VLOOKUP(Abfalldokumentation!$O908,'Linien - BU'!R:S,2,FALSE),Q908)</f>
        <v>Räucherei</v>
      </c>
      <c r="O908" s="67" t="str">
        <f t="shared" si="107"/>
        <v>ganze Wurst Gourme Paprika</v>
      </c>
      <c r="P908" s="67">
        <f t="shared" si="108"/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AA908" s="2"/>
      <c r="AB908" s="2"/>
      <c r="AC908" s="2"/>
    </row>
    <row r="909" spans="1:29" ht="30" customHeight="1" x14ac:dyDescent="0.25">
      <c r="A909" s="102" t="str">
        <f>VLOOKUP(N909,'Linien - BU'!A:B,2,FALSE)</f>
        <v>BU1</v>
      </c>
      <c r="B909" s="114">
        <f t="shared" si="106"/>
        <v>31</v>
      </c>
      <c r="C909" s="95">
        <f>Abfalldokumentation!$U909</f>
        <v>44474</v>
      </c>
      <c r="D909" s="90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103" t="str">
        <f>IFERROR(VLOOKUP(Abfalldokumentation!$O909,Artikel!A:C,3,FALSE),Abfalldokumentation!$O909)</f>
        <v>Mozzarella</v>
      </c>
      <c r="F909" s="103" t="str">
        <f>VLOOKUP(T909,'Liste Gründe'!A:D,2,FALSE)</f>
        <v>Rest</v>
      </c>
      <c r="G909" s="103" t="str">
        <f>IF(ISBLANK(V909),VLOOKUP(Abfalldokumentation!$P909,'Liste Gründe'!A:D,3,FALSE),V909)</f>
        <v>Retoure</v>
      </c>
      <c r="H909" s="103" t="str">
        <f>IF(ISBLANK(Abfalldokumentation!$W909),"-",Abfalldokumentation!$W909)</f>
        <v>-</v>
      </c>
      <c r="I909" s="114">
        <f t="shared" si="109"/>
        <v>40</v>
      </c>
      <c r="J909" s="103" t="str">
        <f t="shared" si="110"/>
        <v>Produkte</v>
      </c>
      <c r="K909" s="103" t="str">
        <f t="shared" si="111"/>
        <v>BUs</v>
      </c>
      <c r="L909" s="103" t="str">
        <f t="shared" si="112"/>
        <v>Symptome</v>
      </c>
      <c r="M909" s="114" t="str">
        <f>IFERROR(VLOOKUP(Abfalldokumentation!$O909,Kennzahlen!S:U,3,FALSE)*Abfalldokumentation!$B909,"0")</f>
        <v>0</v>
      </c>
      <c r="N909" s="103" t="str">
        <f>IF(ISBLANK(Q909),VLOOKUP(Abfalldokumentation!$O909,'Linien - BU'!R:S,2,FALSE),Q909)</f>
        <v>Schmelze</v>
      </c>
      <c r="O909" s="67" t="str">
        <f t="shared" si="107"/>
        <v>Mozzarella</v>
      </c>
      <c r="P909" s="67">
        <f t="shared" si="108"/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AA909" s="2"/>
      <c r="AB909" s="2"/>
      <c r="AC909" s="2"/>
    </row>
    <row r="910" spans="1:29" ht="30" customHeight="1" x14ac:dyDescent="0.25">
      <c r="A910" s="104" t="str">
        <f>VLOOKUP(N910,'Linien - BU'!A:B,2,FALSE)</f>
        <v>Verkauf</v>
      </c>
      <c r="B910" s="115">
        <f t="shared" si="106"/>
        <v>20</v>
      </c>
      <c r="C910" s="96">
        <f>Abfalldokumentation!$U910</f>
        <v>44474</v>
      </c>
      <c r="D910" s="90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105" t="str">
        <f>IFERROR(VLOOKUP(Abfalldokumentation!$O910,Artikel!A:C,3,FALSE),Abfalldokumentation!$O910)</f>
        <v>Räu-End</v>
      </c>
      <c r="F910" s="105" t="str">
        <f>VLOOKUP(T910,'Liste Gründe'!A:D,2,FALSE)</f>
        <v>Schimmel</v>
      </c>
      <c r="G910" s="105" t="str">
        <f>IF(ISBLANK(V910),VLOOKUP(Abfalldokumentation!$P910,'Liste Gründe'!A:D,3,FALSE),V910)</f>
        <v>keinen Abnehmer</v>
      </c>
      <c r="H910" s="105" t="str">
        <f>IF(ISBLANK(Abfalldokumentation!$W910),"-",Abfalldokumentation!$W910)</f>
        <v>-</v>
      </c>
      <c r="I910" s="115">
        <f t="shared" si="109"/>
        <v>40</v>
      </c>
      <c r="J910" s="105" t="str">
        <f t="shared" si="110"/>
        <v>Produkte</v>
      </c>
      <c r="K910" s="105" t="str">
        <f t="shared" si="111"/>
        <v>BUs</v>
      </c>
      <c r="L910" s="105" t="str">
        <f t="shared" si="112"/>
        <v>Symptome</v>
      </c>
      <c r="M910" s="115" t="str">
        <f>IFERROR(VLOOKUP(Abfalldokumentation!$O910,Kennzahlen!S:U,3,FALSE)*Abfalldokumentation!$B910,"0")</f>
        <v>0</v>
      </c>
      <c r="N910" s="105" t="str">
        <f>IF(ISBLANK(Q910),VLOOKUP(Abfalldokumentation!$O910,'Linien - BU'!R:S,2,FALSE),Q910)</f>
        <v>Verkauf</v>
      </c>
      <c r="O910" s="67" t="str">
        <f t="shared" si="107"/>
        <v>Räu-End</v>
      </c>
      <c r="P910" s="67">
        <f t="shared" si="108"/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AA910" s="2"/>
      <c r="AB910" s="2"/>
      <c r="AC910" s="2"/>
    </row>
    <row r="911" spans="1:29" ht="30" customHeight="1" x14ac:dyDescent="0.25">
      <c r="A911" s="102" t="str">
        <f>VLOOKUP(N911,'Linien - BU'!A:B,2,FALSE)</f>
        <v>BU1</v>
      </c>
      <c r="B911" s="114">
        <f t="shared" si="106"/>
        <v>21</v>
      </c>
      <c r="C911" s="95">
        <f>Abfalldokumentation!$U911</f>
        <v>44474</v>
      </c>
      <c r="D911" s="90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103" t="str">
        <f>IFERROR(VLOOKUP(Abfalldokumentation!$O911,Artikel!A:C,3,FALSE),Abfalldokumentation!$O911)</f>
        <v>vegan</v>
      </c>
      <c r="F911" s="103" t="str">
        <f>VLOOKUP(T911,'Liste Gründe'!A:D,2,FALSE)</f>
        <v>Linienbezogen</v>
      </c>
      <c r="G911" s="103" t="str">
        <f>IF(ISBLANK(V911),VLOOKUP(Abfalldokumentation!$P911,'Liste Gründe'!A:D,3,FALSE),V911)</f>
        <v>Reinigung</v>
      </c>
      <c r="H911" s="103" t="str">
        <f>IF(ISBLANK(Abfalldokumentation!$W911),"-",Abfalldokumentation!$W911)</f>
        <v>-</v>
      </c>
      <c r="I911" s="114">
        <f t="shared" si="109"/>
        <v>40</v>
      </c>
      <c r="J911" s="103" t="str">
        <f t="shared" si="110"/>
        <v>Produkte</v>
      </c>
      <c r="K911" s="103" t="str">
        <f t="shared" si="111"/>
        <v>BUs</v>
      </c>
      <c r="L911" s="103" t="str">
        <f t="shared" si="112"/>
        <v>Symptome</v>
      </c>
      <c r="M911" s="114" t="str">
        <f>IFERROR(VLOOKUP(Abfalldokumentation!$O911,Kennzahlen!S:U,3,FALSE)*Abfalldokumentation!$B911,"0")</f>
        <v>0</v>
      </c>
      <c r="N911" s="103" t="str">
        <f>IF(ISBLANK(Q911),VLOOKUP(Abfalldokumentation!$O911,'Linien - BU'!R:S,2,FALSE),Q911)</f>
        <v>Schmelze</v>
      </c>
      <c r="O911" s="67" t="str">
        <f t="shared" si="107"/>
        <v>vegan</v>
      </c>
      <c r="P911" s="67">
        <f t="shared" si="108"/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AA911" s="2"/>
      <c r="AB911" s="2"/>
      <c r="AC911" s="2"/>
    </row>
    <row r="912" spans="1:29" ht="30" customHeight="1" x14ac:dyDescent="0.25">
      <c r="A912" s="104" t="str">
        <f>VLOOKUP(N912,'Linien - BU'!A:B,2,FALSE)</f>
        <v>BU3</v>
      </c>
      <c r="B912" s="115">
        <f t="shared" si="106"/>
        <v>60</v>
      </c>
      <c r="C912" s="96">
        <f>Abfalldokumentation!$U912</f>
        <v>44475</v>
      </c>
      <c r="D912" s="90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105" t="str">
        <f>IFERROR(VLOOKUP(Abfalldokumentation!$O912,Artikel!A:C,3,FALSE),Abfalldokumentation!$O912)</f>
        <v>ABS Havarti Natur 55%</v>
      </c>
      <c r="F912" s="105" t="str">
        <f>VLOOKUP(T912,'Liste Gründe'!A:D,2,FALSE)</f>
        <v>Schimmel</v>
      </c>
      <c r="G912" s="105" t="str">
        <f>IF(ISBLANK(V912),VLOOKUP(Abfalldokumentation!$P912,'Liste Gründe'!A:D,3,FALSE),V912)</f>
        <v>Luftzieher</v>
      </c>
      <c r="H912" s="105" t="str">
        <f>IF(ISBLANK(Abfalldokumentation!$W912),"-",Abfalldokumentation!$W912)</f>
        <v>-</v>
      </c>
      <c r="I912" s="115">
        <f t="shared" si="109"/>
        <v>40</v>
      </c>
      <c r="J912" s="105" t="str">
        <f t="shared" si="110"/>
        <v>Produkte</v>
      </c>
      <c r="K912" s="105" t="str">
        <f t="shared" si="111"/>
        <v>BUs</v>
      </c>
      <c r="L912" s="105" t="str">
        <f t="shared" si="112"/>
        <v>Symptome</v>
      </c>
      <c r="M912" s="115">
        <f>IFERROR(VLOOKUP(Abfalldokumentation!$O912,Kennzahlen!S:U,3,FALSE)*Abfalldokumentation!$B912,"0")</f>
        <v>90</v>
      </c>
      <c r="N912" s="105" t="str">
        <f>IF(ISBLANK(Q912),VLOOKUP(Abfalldokumentation!$O912,'Linien - BU'!R:S,2,FALSE),Q912)</f>
        <v>BU3</v>
      </c>
      <c r="O912" s="67">
        <f t="shared" si="107"/>
        <v>29500719</v>
      </c>
      <c r="P912" s="67">
        <f t="shared" si="108"/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AA912" s="2"/>
      <c r="AB912" s="2"/>
      <c r="AC912" s="2"/>
    </row>
    <row r="913" spans="1:29" ht="30" customHeight="1" x14ac:dyDescent="0.25">
      <c r="A913" s="102" t="str">
        <f>VLOOKUP(N913,'Linien - BU'!A:B,2,FALSE)</f>
        <v>BU1</v>
      </c>
      <c r="B913" s="114">
        <f t="shared" si="106"/>
        <v>7</v>
      </c>
      <c r="C913" s="95">
        <f>Abfalldokumentation!$U913</f>
        <v>44475</v>
      </c>
      <c r="D913" s="90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103" t="str">
        <f>IFERROR(VLOOKUP(Abfalldokumentation!$O913,Artikel!A:C,3,FALSE),Abfalldokumentation!$O913)</f>
        <v>VOS RW-CHILI OGT</v>
      </c>
      <c r="F913" s="103" t="str">
        <f>VLOOKUP(T913,'Liste Gründe'!A:D,2,FALSE)</f>
        <v>Schimmel</v>
      </c>
      <c r="G913" s="103" t="str">
        <f>IF(ISBLANK(V913),VLOOKUP(Abfalldokumentation!$P913,'Liste Gründe'!A:D,3,FALSE),V913)</f>
        <v>keine Verarbeitung</v>
      </c>
      <c r="H913" s="103" t="str">
        <f>IF(ISBLANK(Abfalldokumentation!$W913),"-",Abfalldokumentation!$W913)</f>
        <v>-</v>
      </c>
      <c r="I913" s="114">
        <f t="shared" si="109"/>
        <v>40</v>
      </c>
      <c r="J913" s="103" t="str">
        <f t="shared" si="110"/>
        <v>Produkte</v>
      </c>
      <c r="K913" s="103" t="str">
        <f t="shared" si="111"/>
        <v>BUs</v>
      </c>
      <c r="L913" s="103" t="str">
        <f t="shared" si="112"/>
        <v>Symptome</v>
      </c>
      <c r="M913" s="114">
        <f>IFERROR(VLOOKUP(Abfalldokumentation!$O913,Kennzahlen!S:U,3,FALSE)*Abfalldokumentation!$B913,"0")</f>
        <v>3.5</v>
      </c>
      <c r="N913" s="103" t="str">
        <f>IF(ISBLANK(Q913),VLOOKUP(Abfalldokumentation!$O913,'Linien - BU'!R:S,2,FALSE),Q913)</f>
        <v>Schmelze</v>
      </c>
      <c r="O913" s="67">
        <f t="shared" si="107"/>
        <v>29500860</v>
      </c>
      <c r="P913" s="67">
        <f t="shared" si="108"/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AA913" s="2"/>
      <c r="AB913" s="2"/>
      <c r="AC913" s="2"/>
    </row>
    <row r="914" spans="1:29" ht="30" customHeight="1" x14ac:dyDescent="0.25">
      <c r="A914" s="104" t="str">
        <f>VLOOKUP(N914,'Linien - BU'!A:B,2,FALSE)</f>
        <v>BU4</v>
      </c>
      <c r="B914" s="115">
        <f t="shared" si="106"/>
        <v>5</v>
      </c>
      <c r="C914" s="96">
        <f>Abfalldokumentation!$U914</f>
        <v>44475</v>
      </c>
      <c r="D914" s="90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105" t="str">
        <f>IFERROR(VLOOKUP(Abfalldokumentation!$O914,Artikel!A:C,3,FALSE),Abfalldokumentation!$O914)</f>
        <v>ABS MEDI-KRÄUK</v>
      </c>
      <c r="F914" s="105" t="str">
        <f>VLOOKUP(T914,'Liste Gründe'!A:D,2,FALSE)</f>
        <v>keinen Verwendungszweck</v>
      </c>
      <c r="G914" s="105" t="str">
        <f>IF(ISBLANK(V914),VLOOKUP(Abfalldokumentation!$P914,'Liste Gründe'!A:D,3,FALSE),V914)</f>
        <v>-</v>
      </c>
      <c r="H914" s="105" t="str">
        <f>IF(ISBLANK(Abfalldokumentation!$W914),"-",Abfalldokumentation!$W914)</f>
        <v>-</v>
      </c>
      <c r="I914" s="115">
        <f t="shared" si="109"/>
        <v>40</v>
      </c>
      <c r="J914" s="105" t="str">
        <f t="shared" si="110"/>
        <v>Produkte</v>
      </c>
      <c r="K914" s="105" t="str">
        <f t="shared" si="111"/>
        <v>BUs</v>
      </c>
      <c r="L914" s="105" t="str">
        <f t="shared" si="112"/>
        <v>Symptome</v>
      </c>
      <c r="M914" s="115">
        <f>IFERROR(VLOOKUP(Abfalldokumentation!$O914,Kennzahlen!S:U,3,FALSE)*Abfalldokumentation!$B914,"0")</f>
        <v>7.5</v>
      </c>
      <c r="N914" s="105" t="str">
        <f>IF(ISBLANK(Q914),VLOOKUP(Abfalldokumentation!$O914,'Linien - BU'!R:S,2,FALSE),Q914)</f>
        <v>BU4</v>
      </c>
      <c r="O914" s="67">
        <f t="shared" si="107"/>
        <v>29500886</v>
      </c>
      <c r="P914" s="67">
        <f t="shared" si="108"/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AA914" s="2"/>
      <c r="AB914" s="2"/>
      <c r="AC914" s="2"/>
    </row>
    <row r="915" spans="1:29" ht="30" customHeight="1" x14ac:dyDescent="0.25">
      <c r="A915" s="102" t="str">
        <f>VLOOKUP(N915,'Linien - BU'!A:B,2,FALSE)</f>
        <v>BU1</v>
      </c>
      <c r="B915" s="114">
        <f t="shared" si="106"/>
        <v>21</v>
      </c>
      <c r="C915" s="95">
        <f>Abfalldokumentation!$U915</f>
        <v>44475</v>
      </c>
      <c r="D915" s="90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103" t="str">
        <f>IFERROR(VLOOKUP(Abfalldokumentation!$O915,Artikel!A:C,3,FALSE),Abfalldokumentation!$O915)</f>
        <v>VOS-ABS ENTSORGUNG</v>
      </c>
      <c r="F915" s="103" t="str">
        <f>VLOOKUP(T915,'Liste Gründe'!A:D,2,FALSE)</f>
        <v>Rest</v>
      </c>
      <c r="G915" s="103" t="str">
        <f>IF(ISBLANK(V915),VLOOKUP(Abfalldokumentation!$P915,'Liste Gründe'!A:D,3,FALSE),V915)</f>
        <v>geschälte Rinde</v>
      </c>
      <c r="H915" s="103" t="str">
        <f>IF(ISBLANK(Abfalldokumentation!$W915),"-",Abfalldokumentation!$W915)</f>
        <v>-</v>
      </c>
      <c r="I915" s="114">
        <f t="shared" si="109"/>
        <v>40</v>
      </c>
      <c r="J915" s="103" t="str">
        <f t="shared" si="110"/>
        <v>Produkte</v>
      </c>
      <c r="K915" s="103" t="str">
        <f t="shared" si="111"/>
        <v>BUs</v>
      </c>
      <c r="L915" s="103" t="str">
        <f t="shared" si="112"/>
        <v>Symptome</v>
      </c>
      <c r="M915" s="114">
        <f>IFERROR(VLOOKUP(Abfalldokumentation!$O915,Kennzahlen!S:U,3,FALSE)*Abfalldokumentation!$B915,"0")</f>
        <v>0.21</v>
      </c>
      <c r="N915" s="103" t="str">
        <f>IF(ISBLANK(Q915),VLOOKUP(Abfalldokumentation!$O915,'Linien - BU'!R:S,2,FALSE),Q915)</f>
        <v>RWV</v>
      </c>
      <c r="O915" s="67">
        <f t="shared" si="107"/>
        <v>29500917</v>
      </c>
      <c r="P915" s="67">
        <f t="shared" si="108"/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AA915" s="2"/>
      <c r="AB915" s="2"/>
      <c r="AC915" s="2"/>
    </row>
    <row r="916" spans="1:29" ht="30" customHeight="1" x14ac:dyDescent="0.25">
      <c r="A916" s="104" t="str">
        <f>VLOOKUP(N916,'Linien - BU'!A:B,2,FALSE)</f>
        <v>BU1</v>
      </c>
      <c r="B916" s="115">
        <f t="shared" si="106"/>
        <v>13</v>
      </c>
      <c r="C916" s="96">
        <f>Abfalldokumentation!$U916</f>
        <v>44475</v>
      </c>
      <c r="D916" s="90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105" t="str">
        <f>IFERROR(VLOOKUP(Abfalldokumentation!$O916,Artikel!A:C,3,FALSE),Abfalldokumentation!$O916)</f>
        <v>VOS-ABS ENTSORGUNG</v>
      </c>
      <c r="F916" s="105" t="str">
        <f>VLOOKUP(T916,'Liste Gründe'!A:D,2,FALSE)</f>
        <v>Rest</v>
      </c>
      <c r="G916" s="105" t="str">
        <f>IF(ISBLANK(V916),VLOOKUP(Abfalldokumentation!$P916,'Liste Gründe'!A:D,3,FALSE),V916)</f>
        <v>geschälte Rinde</v>
      </c>
      <c r="H916" s="105" t="str">
        <f>IF(ISBLANK(Abfalldokumentation!$W916),"-",Abfalldokumentation!$W916)</f>
        <v>-</v>
      </c>
      <c r="I916" s="115">
        <f t="shared" si="109"/>
        <v>40</v>
      </c>
      <c r="J916" s="105" t="str">
        <f t="shared" si="110"/>
        <v>Produkte</v>
      </c>
      <c r="K916" s="105" t="str">
        <f t="shared" si="111"/>
        <v>BUs</v>
      </c>
      <c r="L916" s="105" t="str">
        <f t="shared" si="112"/>
        <v>Symptome</v>
      </c>
      <c r="M916" s="115">
        <f>IFERROR(VLOOKUP(Abfalldokumentation!$O916,Kennzahlen!S:U,3,FALSE)*Abfalldokumentation!$B916,"0")</f>
        <v>0.13</v>
      </c>
      <c r="N916" s="105" t="str">
        <f>IF(ISBLANK(Q916),VLOOKUP(Abfalldokumentation!$O916,'Linien - BU'!R:S,2,FALSE),Q916)</f>
        <v>RWV</v>
      </c>
      <c r="O916" s="67">
        <f t="shared" si="107"/>
        <v>29500917</v>
      </c>
      <c r="P916" s="67">
        <f t="shared" si="108"/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AA916" s="2"/>
      <c r="AB916" s="2"/>
      <c r="AC916" s="2"/>
    </row>
    <row r="917" spans="1:29" ht="30" customHeight="1" x14ac:dyDescent="0.25">
      <c r="A917" s="102" t="str">
        <f>VLOOKUP(N917,'Linien - BU'!A:B,2,FALSE)</f>
        <v>BU1</v>
      </c>
      <c r="B917" s="114">
        <f t="shared" si="106"/>
        <v>6</v>
      </c>
      <c r="C917" s="95">
        <f>Abfalldokumentation!$U917</f>
        <v>44475</v>
      </c>
      <c r="D917" s="90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103" t="str">
        <f>IFERROR(VLOOKUP(Abfalldokumentation!$O917,Artikel!A:C,3,FALSE),Abfalldokumentation!$O917)</f>
        <v>VOS-ABS ENTSORGUNG</v>
      </c>
      <c r="F917" s="103" t="str">
        <f>VLOOKUP(T917,'Liste Gründe'!A:D,2,FALSE)</f>
        <v>Rest</v>
      </c>
      <c r="G917" s="103" t="str">
        <f>IF(ISBLANK(V917),VLOOKUP(Abfalldokumentation!$P917,'Liste Gründe'!A:D,3,FALSE),V917)</f>
        <v>geschälte Rinde</v>
      </c>
      <c r="H917" s="103" t="str">
        <f>IF(ISBLANK(Abfalldokumentation!$W917),"-",Abfalldokumentation!$W917)</f>
        <v>-</v>
      </c>
      <c r="I917" s="114">
        <f t="shared" si="109"/>
        <v>40</v>
      </c>
      <c r="J917" s="103" t="str">
        <f t="shared" si="110"/>
        <v>Produkte</v>
      </c>
      <c r="K917" s="103" t="str">
        <f t="shared" si="111"/>
        <v>BUs</v>
      </c>
      <c r="L917" s="103" t="str">
        <f t="shared" si="112"/>
        <v>Symptome</v>
      </c>
      <c r="M917" s="114">
        <f>IFERROR(VLOOKUP(Abfalldokumentation!$O917,Kennzahlen!S:U,3,FALSE)*Abfalldokumentation!$B917,"0")</f>
        <v>0.06</v>
      </c>
      <c r="N917" s="103" t="str">
        <f>IF(ISBLANK(Q917),VLOOKUP(Abfalldokumentation!$O917,'Linien - BU'!R:S,2,FALSE),Q917)</f>
        <v>RWV</v>
      </c>
      <c r="O917" s="67">
        <f t="shared" si="107"/>
        <v>29500917</v>
      </c>
      <c r="P917" s="67">
        <f t="shared" si="108"/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AA917" s="2"/>
      <c r="AB917" s="2"/>
      <c r="AC917" s="2"/>
    </row>
    <row r="918" spans="1:29" ht="30" customHeight="1" x14ac:dyDescent="0.25">
      <c r="A918" s="104" t="str">
        <f>VLOOKUP(N918,'Linien - BU'!A:B,2,FALSE)</f>
        <v>BU1</v>
      </c>
      <c r="B918" s="115">
        <f t="shared" si="106"/>
        <v>25</v>
      </c>
      <c r="C918" s="96">
        <f>Abfalldokumentation!$U918</f>
        <v>44475</v>
      </c>
      <c r="D918" s="90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105" t="str">
        <f>IFERROR(VLOOKUP(Abfalldokumentation!$O918,Artikel!A:C,3,FALSE),Abfalldokumentation!$O918)</f>
        <v>VOS-ABS ENTSORGUNG</v>
      </c>
      <c r="F918" s="105" t="str">
        <f>VLOOKUP(T918,'Liste Gründe'!A:D,2,FALSE)</f>
        <v>Rest</v>
      </c>
      <c r="G918" s="105" t="str">
        <f>IF(ISBLANK(V918),VLOOKUP(Abfalldokumentation!$P918,'Liste Gründe'!A:D,3,FALSE),V918)</f>
        <v>geschälte Rinde</v>
      </c>
      <c r="H918" s="105" t="str">
        <f>IF(ISBLANK(Abfalldokumentation!$W918),"-",Abfalldokumentation!$W918)</f>
        <v>-</v>
      </c>
      <c r="I918" s="115">
        <f t="shared" si="109"/>
        <v>40</v>
      </c>
      <c r="J918" s="105" t="str">
        <f t="shared" si="110"/>
        <v>Produkte</v>
      </c>
      <c r="K918" s="105" t="str">
        <f t="shared" si="111"/>
        <v>BUs</v>
      </c>
      <c r="L918" s="105" t="str">
        <f t="shared" si="112"/>
        <v>Symptome</v>
      </c>
      <c r="M918" s="115">
        <f>IFERROR(VLOOKUP(Abfalldokumentation!$O918,Kennzahlen!S:U,3,FALSE)*Abfalldokumentation!$B918,"0")</f>
        <v>0.25</v>
      </c>
      <c r="N918" s="105" t="str">
        <f>IF(ISBLANK(Q918),VLOOKUP(Abfalldokumentation!$O918,'Linien - BU'!R:S,2,FALSE),Q918)</f>
        <v>RWV</v>
      </c>
      <c r="O918" s="67">
        <f t="shared" si="107"/>
        <v>29500917</v>
      </c>
      <c r="P918" s="67">
        <f t="shared" si="108"/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AA918" s="2"/>
      <c r="AB918" s="2"/>
      <c r="AC918" s="2"/>
    </row>
    <row r="919" spans="1:29" ht="30" customHeight="1" x14ac:dyDescent="0.25">
      <c r="A919" s="102" t="str">
        <f>VLOOKUP(N919,'Linien - BU'!A:B,2,FALSE)</f>
        <v>BU4</v>
      </c>
      <c r="B919" s="114">
        <f t="shared" si="106"/>
        <v>8</v>
      </c>
      <c r="C919" s="95">
        <f>Abfalldokumentation!$U919</f>
        <v>44475</v>
      </c>
      <c r="D919" s="90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103" t="str">
        <f>IFERROR(VLOOKUP(Abfalldokumentation!$O919,Artikel!A:C,3,FALSE),Abfalldokumentation!$O919)</f>
        <v>ABS GRÜN-PESTO</v>
      </c>
      <c r="F919" s="103" t="str">
        <f>VLOOKUP(T919,'Liste Gründe'!A:D,2,FALSE)</f>
        <v>keinen Verwendungszweck</v>
      </c>
      <c r="G919" s="103" t="str">
        <f>IF(ISBLANK(V919),VLOOKUP(Abfalldokumentation!$P919,'Liste Gründe'!A:D,3,FALSE),V919)</f>
        <v>-</v>
      </c>
      <c r="H919" s="103" t="str">
        <f>IF(ISBLANK(Abfalldokumentation!$W919),"-",Abfalldokumentation!$W919)</f>
        <v>-</v>
      </c>
      <c r="I919" s="114">
        <f t="shared" si="109"/>
        <v>40</v>
      </c>
      <c r="J919" s="103" t="str">
        <f t="shared" si="110"/>
        <v>Produkte</v>
      </c>
      <c r="K919" s="103" t="str">
        <f t="shared" si="111"/>
        <v>BUs</v>
      </c>
      <c r="L919" s="103" t="str">
        <f t="shared" si="112"/>
        <v>Symptome</v>
      </c>
      <c r="M919" s="114">
        <f>IFERROR(VLOOKUP(Abfalldokumentation!$O919,Kennzahlen!S:U,3,FALSE)*Abfalldokumentation!$B919,"0")</f>
        <v>12</v>
      </c>
      <c r="N919" s="103" t="str">
        <f>IF(ISBLANK(Q919),VLOOKUP(Abfalldokumentation!$O919,'Linien - BU'!R:S,2,FALSE),Q919)</f>
        <v>BU4</v>
      </c>
      <c r="O919" s="67">
        <f t="shared" si="107"/>
        <v>29500952</v>
      </c>
      <c r="P919" s="67">
        <f t="shared" si="108"/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AA919" s="2"/>
      <c r="AB919" s="2"/>
      <c r="AC919" s="2"/>
    </row>
    <row r="920" spans="1:29" ht="30" customHeight="1" x14ac:dyDescent="0.25">
      <c r="A920" s="104" t="str">
        <f>VLOOKUP(N920,'Linien - BU'!A:B,2,FALSE)</f>
        <v>BU1</v>
      </c>
      <c r="B920" s="115">
        <f t="shared" si="106"/>
        <v>16</v>
      </c>
      <c r="C920" s="96">
        <f>Abfalldokumentation!$U920</f>
        <v>44475</v>
      </c>
      <c r="D920" s="90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105" t="str">
        <f>IFERROR(VLOOKUP(Abfalldokumentation!$O920,Artikel!A:C,3,FALSE),Abfalldokumentation!$O920)</f>
        <v>ABS Bunter Pfeffer 50%</v>
      </c>
      <c r="F920" s="105" t="str">
        <f>VLOOKUP(T920,'Liste Gründe'!A:D,2,FALSE)</f>
        <v>Schimmel</v>
      </c>
      <c r="G920" s="105" t="str">
        <f>IF(ISBLANK(V920),VLOOKUP(Abfalldokumentation!$P920,'Liste Gründe'!A:D,3,FALSE),V920)</f>
        <v>keine Verarbeitung</v>
      </c>
      <c r="H920" s="105" t="str">
        <f>IF(ISBLANK(Abfalldokumentation!$W920),"-",Abfalldokumentation!$W920)</f>
        <v>-</v>
      </c>
      <c r="I920" s="115">
        <f t="shared" si="109"/>
        <v>40</v>
      </c>
      <c r="J920" s="105" t="str">
        <f t="shared" si="110"/>
        <v>Produkte</v>
      </c>
      <c r="K920" s="105" t="str">
        <f t="shared" si="111"/>
        <v>BUs</v>
      </c>
      <c r="L920" s="105" t="str">
        <f t="shared" si="112"/>
        <v>Symptome</v>
      </c>
      <c r="M920" s="115">
        <f>IFERROR(VLOOKUP(Abfalldokumentation!$O920,Kennzahlen!S:U,3,FALSE)*Abfalldokumentation!$B920,"0")</f>
        <v>16</v>
      </c>
      <c r="N920" s="105" t="str">
        <f>IF(ISBLANK(Q920),VLOOKUP(Abfalldokumentation!$O920,'Linien - BU'!R:S,2,FALSE),Q920)</f>
        <v>Schmelze</v>
      </c>
      <c r="O920" s="67">
        <f t="shared" si="107"/>
        <v>29501002</v>
      </c>
      <c r="P920" s="67">
        <f t="shared" si="108"/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AA920" s="2"/>
      <c r="AB920" s="2"/>
      <c r="AC920" s="2"/>
    </row>
    <row r="921" spans="1:29" ht="30" customHeight="1" x14ac:dyDescent="0.25">
      <c r="A921" s="102" t="str">
        <f>VLOOKUP(N921,'Linien - BU'!A:B,2,FALSE)</f>
        <v>BU4</v>
      </c>
      <c r="B921" s="114">
        <f t="shared" si="106"/>
        <v>1</v>
      </c>
      <c r="C921" s="95">
        <f>Abfalldokumentation!$U921</f>
        <v>44475</v>
      </c>
      <c r="D921" s="90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103" t="str">
        <f>IFERROR(VLOOKUP(Abfalldokumentation!$O921,Artikel!A:C,3,FALSE),Abfalldokumentation!$O921)</f>
        <v>ABS BRUSCHETTA</v>
      </c>
      <c r="F921" s="103" t="str">
        <f>VLOOKUP(T921,'Liste Gründe'!A:D,2,FALSE)</f>
        <v>keinen Verwendungszweck</v>
      </c>
      <c r="G921" s="103" t="str">
        <f>IF(ISBLANK(V921),VLOOKUP(Abfalldokumentation!$P921,'Liste Gründe'!A:D,3,FALSE),V921)</f>
        <v>-</v>
      </c>
      <c r="H921" s="103" t="str">
        <f>IF(ISBLANK(Abfalldokumentation!$W921),"-",Abfalldokumentation!$W921)</f>
        <v>-</v>
      </c>
      <c r="I921" s="114">
        <f t="shared" si="109"/>
        <v>40</v>
      </c>
      <c r="J921" s="103" t="str">
        <f t="shared" si="110"/>
        <v>Produkte</v>
      </c>
      <c r="K921" s="103" t="str">
        <f t="shared" si="111"/>
        <v>BUs</v>
      </c>
      <c r="L921" s="103" t="str">
        <f t="shared" si="112"/>
        <v>Symptome</v>
      </c>
      <c r="M921" s="114">
        <f>IFERROR(VLOOKUP(Abfalldokumentation!$O921,Kennzahlen!S:U,3,FALSE)*Abfalldokumentation!$B921,"0")</f>
        <v>1.5</v>
      </c>
      <c r="N921" s="103" t="str">
        <f>IF(ISBLANK(Q921),VLOOKUP(Abfalldokumentation!$O921,'Linien - BU'!R:S,2,FALSE),Q921)</f>
        <v>BU4</v>
      </c>
      <c r="O921" s="67">
        <f t="shared" si="107"/>
        <v>29501029</v>
      </c>
      <c r="P921" s="67">
        <f t="shared" si="108"/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AA921" s="2"/>
      <c r="AB921" s="2"/>
      <c r="AC921" s="2"/>
    </row>
    <row r="922" spans="1:29" ht="30" customHeight="1" x14ac:dyDescent="0.25">
      <c r="A922" s="104" t="str">
        <f>VLOOKUP(N922,'Linien - BU'!A:B,2,FALSE)</f>
        <v>BU4</v>
      </c>
      <c r="B922" s="115">
        <f t="shared" si="106"/>
        <v>3</v>
      </c>
      <c r="C922" s="96">
        <f>Abfalldokumentation!$U922</f>
        <v>44475</v>
      </c>
      <c r="D922" s="90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105" t="str">
        <f>IFERROR(VLOOKUP(Abfalldokumentation!$O922,Artikel!A:C,3,FALSE),Abfalldokumentation!$O922)</f>
        <v>ABS ORANG-PESTO</v>
      </c>
      <c r="F922" s="105" t="str">
        <f>VLOOKUP(T922,'Liste Gründe'!A:D,2,FALSE)</f>
        <v>keinen Verwendungszweck</v>
      </c>
      <c r="G922" s="105" t="str">
        <f>IF(ISBLANK(V922),VLOOKUP(Abfalldokumentation!$P922,'Liste Gründe'!A:D,3,FALSE),V922)</f>
        <v>-</v>
      </c>
      <c r="H922" s="105" t="str">
        <f>IF(ISBLANK(Abfalldokumentation!$W922),"-",Abfalldokumentation!$W922)</f>
        <v>-</v>
      </c>
      <c r="I922" s="115">
        <f t="shared" si="109"/>
        <v>40</v>
      </c>
      <c r="J922" s="105" t="str">
        <f t="shared" si="110"/>
        <v>Produkte</v>
      </c>
      <c r="K922" s="105" t="str">
        <f t="shared" si="111"/>
        <v>BUs</v>
      </c>
      <c r="L922" s="105" t="str">
        <f t="shared" si="112"/>
        <v>Symptome</v>
      </c>
      <c r="M922" s="115">
        <f>IFERROR(VLOOKUP(Abfalldokumentation!$O922,Kennzahlen!S:U,3,FALSE)*Abfalldokumentation!$B922,"0")</f>
        <v>4.5</v>
      </c>
      <c r="N922" s="105" t="str">
        <f>IF(ISBLANK(Q922),VLOOKUP(Abfalldokumentation!$O922,'Linien - BU'!R:S,2,FALSE),Q922)</f>
        <v>BU4</v>
      </c>
      <c r="O922" s="67">
        <f t="shared" si="107"/>
        <v>29501030</v>
      </c>
      <c r="P922" s="67">
        <f t="shared" si="108"/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AA922" s="2"/>
      <c r="AB922" s="2"/>
      <c r="AC922" s="2"/>
    </row>
    <row r="923" spans="1:29" ht="30" customHeight="1" x14ac:dyDescent="0.25">
      <c r="A923" s="102" t="str">
        <f>VLOOKUP(N923,'Linien - BU'!A:B,2,FALSE)</f>
        <v>BU4</v>
      </c>
      <c r="B923" s="114">
        <f t="shared" si="106"/>
        <v>7</v>
      </c>
      <c r="C923" s="95">
        <f>Abfalldokumentation!$U923</f>
        <v>44475</v>
      </c>
      <c r="D923" s="90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103" t="str">
        <f>IFERROR(VLOOKUP(Abfalldokumentation!$O923,Artikel!A:C,3,FALSE),Abfalldokumentation!$O923)</f>
        <v>ABS SAINT ANDRÉ</v>
      </c>
      <c r="F923" s="103" t="str">
        <f>VLOOKUP(T923,'Liste Gründe'!A:D,2,FALSE)</f>
        <v>keinen Verwendungszweck</v>
      </c>
      <c r="G923" s="103" t="str">
        <f>IF(ISBLANK(V923),VLOOKUP(Abfalldokumentation!$P923,'Liste Gründe'!A:D,3,FALSE),V923)</f>
        <v>-</v>
      </c>
      <c r="H923" s="103" t="str">
        <f>IF(ISBLANK(Abfalldokumentation!$W923),"-",Abfalldokumentation!$W923)</f>
        <v>-</v>
      </c>
      <c r="I923" s="114">
        <f t="shared" si="109"/>
        <v>40</v>
      </c>
      <c r="J923" s="103" t="str">
        <f t="shared" si="110"/>
        <v>Produkte</v>
      </c>
      <c r="K923" s="103" t="str">
        <f t="shared" si="111"/>
        <v>BUs</v>
      </c>
      <c r="L923" s="103" t="str">
        <f t="shared" si="112"/>
        <v>Symptome</v>
      </c>
      <c r="M923" s="114">
        <f>IFERROR(VLOOKUP(Abfalldokumentation!$O923,Kennzahlen!S:U,3,FALSE)*Abfalldokumentation!$B923,"0")</f>
        <v>6.9999999999999999E-4</v>
      </c>
      <c r="N923" s="103" t="str">
        <f>IF(ISBLANK(Q923),VLOOKUP(Abfalldokumentation!$O923,'Linien - BU'!R:S,2,FALSE),Q923)</f>
        <v>BU4</v>
      </c>
      <c r="O923" s="67">
        <f t="shared" si="107"/>
        <v>29501036</v>
      </c>
      <c r="P923" s="67">
        <f t="shared" si="108"/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AA923" s="2"/>
      <c r="AB923" s="2"/>
      <c r="AC923" s="2"/>
    </row>
    <row r="924" spans="1:29" ht="30" customHeight="1" x14ac:dyDescent="0.25">
      <c r="A924" s="104" t="str">
        <f>VLOOKUP(N924,'Linien - BU'!A:B,2,FALSE)</f>
        <v>BU4</v>
      </c>
      <c r="B924" s="115">
        <f t="shared" si="106"/>
        <v>17</v>
      </c>
      <c r="C924" s="96">
        <f>Abfalldokumentation!$U924</f>
        <v>44475</v>
      </c>
      <c r="D924" s="90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105" t="str">
        <f>IFERROR(VLOOKUP(Abfalldokumentation!$O924,Artikel!A:C,3,FALSE),Abfalldokumentation!$O924)</f>
        <v>ABS OLD-AMSTERDAM</v>
      </c>
      <c r="F924" s="105" t="str">
        <f>VLOOKUP(T924,'Liste Gründe'!A:D,2,FALSE)</f>
        <v>keinen Verwendungszweck</v>
      </c>
      <c r="G924" s="105" t="str">
        <f>IF(ISBLANK(V924),VLOOKUP(Abfalldokumentation!$P924,'Liste Gründe'!A:D,3,FALSE),V924)</f>
        <v>-</v>
      </c>
      <c r="H924" s="105" t="str">
        <f>IF(ISBLANK(Abfalldokumentation!$W924),"-",Abfalldokumentation!$W924)</f>
        <v>-</v>
      </c>
      <c r="I924" s="115">
        <f t="shared" si="109"/>
        <v>40</v>
      </c>
      <c r="J924" s="105" t="str">
        <f t="shared" si="110"/>
        <v>Produkte</v>
      </c>
      <c r="K924" s="105" t="str">
        <f t="shared" si="111"/>
        <v>BUs</v>
      </c>
      <c r="L924" s="105" t="str">
        <f t="shared" si="112"/>
        <v>Symptome</v>
      </c>
      <c r="M924" s="115">
        <f>IFERROR(VLOOKUP(Abfalldokumentation!$O924,Kennzahlen!S:U,3,FALSE)*Abfalldokumentation!$B924,"0")</f>
        <v>1.7000000000000001E-3</v>
      </c>
      <c r="N924" s="105" t="str">
        <f>IF(ISBLANK(Q924),VLOOKUP(Abfalldokumentation!$O924,'Linien - BU'!R:S,2,FALSE),Q924)</f>
        <v>BU4</v>
      </c>
      <c r="O924" s="67">
        <f t="shared" si="107"/>
        <v>29501039</v>
      </c>
      <c r="P924" s="67">
        <f t="shared" si="108"/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AA924" s="2"/>
      <c r="AB924" s="2"/>
      <c r="AC924" s="2"/>
    </row>
    <row r="925" spans="1:29" ht="30" customHeight="1" x14ac:dyDescent="0.25">
      <c r="A925" s="102" t="str">
        <f>VLOOKUP(N925,'Linien - BU'!A:B,2,FALSE)</f>
        <v>BU1</v>
      </c>
      <c r="B925" s="114">
        <f t="shared" si="106"/>
        <v>120</v>
      </c>
      <c r="C925" s="95">
        <f>Abfalldokumentation!$U925</f>
        <v>44475</v>
      </c>
      <c r="D925" s="90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103" t="str">
        <f>IFERROR(VLOOKUP(Abfalldokumentation!$O925,Artikel!A:C,3,FALSE),Abfalldokumentation!$O925)</f>
        <v>VOS RW-SCHI ENDSTÜCK 35</v>
      </c>
      <c r="F925" s="103" t="str">
        <f>VLOOKUP(T925,'Liste Gründe'!A:D,2,FALSE)</f>
        <v>Schimmel</v>
      </c>
      <c r="G925" s="103" t="str">
        <f>IF(ISBLANK(V925),VLOOKUP(Abfalldokumentation!$P925,'Liste Gründe'!A:D,3,FALSE),V925)</f>
        <v>keine Verarbeitung</v>
      </c>
      <c r="H925" s="103" t="str">
        <f>IF(ISBLANK(Abfalldokumentation!$W925),"-",Abfalldokumentation!$W925)</f>
        <v>-</v>
      </c>
      <c r="I925" s="114">
        <f t="shared" si="109"/>
        <v>40</v>
      </c>
      <c r="J925" s="103" t="str">
        <f t="shared" si="110"/>
        <v>Produkte</v>
      </c>
      <c r="K925" s="103" t="str">
        <f t="shared" si="111"/>
        <v>BUs</v>
      </c>
      <c r="L925" s="103" t="str">
        <f t="shared" si="112"/>
        <v>Symptome</v>
      </c>
      <c r="M925" s="114">
        <f>IFERROR(VLOOKUP(Abfalldokumentation!$O925,Kennzahlen!S:U,3,FALSE)*Abfalldokumentation!$B925,"0")</f>
        <v>60</v>
      </c>
      <c r="N925" s="103" t="str">
        <f>IF(ISBLANK(Q925),VLOOKUP(Abfalldokumentation!$O925,'Linien - BU'!R:S,2,FALSE),Q925)</f>
        <v>Schmelze</v>
      </c>
      <c r="O925" s="67">
        <f t="shared" si="107"/>
        <v>29501067</v>
      </c>
      <c r="P925" s="67">
        <f t="shared" si="108"/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AA925" s="2"/>
      <c r="AB925" s="2"/>
      <c r="AC925" s="2"/>
    </row>
    <row r="926" spans="1:29" ht="30" customHeight="1" x14ac:dyDescent="0.25">
      <c r="A926" s="104" t="str">
        <f>VLOOKUP(N926,'Linien - BU'!A:B,2,FALSE)</f>
        <v>BU4</v>
      </c>
      <c r="B926" s="115">
        <f t="shared" si="106"/>
        <v>15</v>
      </c>
      <c r="C926" s="96">
        <f>Abfalldokumentation!$U926</f>
        <v>44475</v>
      </c>
      <c r="D926" s="90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105" t="str">
        <f>IFERROR(VLOOKUP(Abfalldokumentation!$O926,Artikel!A:C,3,FALSE),Abfalldokumentation!$O926)</f>
        <v>ABS BRIE-PAP</v>
      </c>
      <c r="F926" s="105" t="str">
        <f>VLOOKUP(T926,'Liste Gründe'!A:D,2,FALSE)</f>
        <v>keinen Verwendungszweck</v>
      </c>
      <c r="G926" s="105" t="str">
        <f>IF(ISBLANK(V926),VLOOKUP(Abfalldokumentation!$P926,'Liste Gründe'!A:D,3,FALSE),V926)</f>
        <v>-</v>
      </c>
      <c r="H926" s="105" t="str">
        <f>IF(ISBLANK(Abfalldokumentation!$W926),"-",Abfalldokumentation!$W926)</f>
        <v>-</v>
      </c>
      <c r="I926" s="115">
        <f t="shared" si="109"/>
        <v>40</v>
      </c>
      <c r="J926" s="105" t="str">
        <f t="shared" si="110"/>
        <v>Produkte</v>
      </c>
      <c r="K926" s="105" t="str">
        <f t="shared" si="111"/>
        <v>BUs</v>
      </c>
      <c r="L926" s="105" t="str">
        <f t="shared" si="112"/>
        <v>Symptome</v>
      </c>
      <c r="M926" s="115">
        <f>IFERROR(VLOOKUP(Abfalldokumentation!$O926,Kennzahlen!S:U,3,FALSE)*Abfalldokumentation!$B926,"0")</f>
        <v>0.15</v>
      </c>
      <c r="N926" s="105" t="str">
        <f>IF(ISBLANK(Q926),VLOOKUP(Abfalldokumentation!$O926,'Linien - BU'!R:S,2,FALSE),Q926)</f>
        <v>BU4</v>
      </c>
      <c r="O926" s="67">
        <f t="shared" si="107"/>
        <v>29501101</v>
      </c>
      <c r="P926" s="67">
        <f t="shared" si="108"/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AA926" s="2"/>
      <c r="AB926" s="2"/>
      <c r="AC926" s="2"/>
    </row>
    <row r="927" spans="1:29" ht="30" customHeight="1" x14ac:dyDescent="0.25">
      <c r="A927" s="102" t="str">
        <f>VLOOKUP(N927,'Linien - BU'!A:B,2,FALSE)</f>
        <v>BU1</v>
      </c>
      <c r="B927" s="114">
        <f t="shared" si="106"/>
        <v>130</v>
      </c>
      <c r="C927" s="95">
        <f>Abfalldokumentation!$U927</f>
        <v>44475</v>
      </c>
      <c r="D927" s="90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103" t="str">
        <f>IFERROR(VLOOKUP(Abfalldokumentation!$O927,Artikel!A:C,3,FALSE),Abfalldokumentation!$O927)</f>
        <v>VOS RW-NATUR-STAUBK-GES</v>
      </c>
      <c r="F927" s="103" t="str">
        <f>VLOOKUP(T927,'Liste Gründe'!A:D,2,FALSE)</f>
        <v>Schimmel</v>
      </c>
      <c r="G927" s="103" t="str">
        <f>IF(ISBLANK(V927),VLOOKUP(Abfalldokumentation!$P927,'Liste Gründe'!A:D,3,FALSE),V927)</f>
        <v>spezifischer Einsatz</v>
      </c>
      <c r="H927" s="103" t="str">
        <f>IF(ISBLANK(Abfalldokumentation!$W927),"-",Abfalldokumentation!$W927)</f>
        <v>-</v>
      </c>
      <c r="I927" s="114">
        <f t="shared" si="109"/>
        <v>40</v>
      </c>
      <c r="J927" s="103" t="str">
        <f t="shared" si="110"/>
        <v>Produkte</v>
      </c>
      <c r="K927" s="103" t="str">
        <f t="shared" si="111"/>
        <v>BUs</v>
      </c>
      <c r="L927" s="103" t="str">
        <f t="shared" si="112"/>
        <v>Symptome</v>
      </c>
      <c r="M927" s="114">
        <f>IFERROR(VLOOKUP(Abfalldokumentation!$O927,Kennzahlen!S:U,3,FALSE)*Abfalldokumentation!$B927,"0")</f>
        <v>152.63299999999998</v>
      </c>
      <c r="N927" s="103" t="str">
        <f>IF(ISBLANK(Q927),VLOOKUP(Abfalldokumentation!$O927,'Linien - BU'!R:S,2,FALSE),Q927)</f>
        <v>Schmelze</v>
      </c>
      <c r="O927" s="67">
        <f t="shared" si="107"/>
        <v>49500171</v>
      </c>
      <c r="P927" s="67">
        <f t="shared" si="108"/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AA927" s="2"/>
      <c r="AB927" s="2"/>
      <c r="AC927" s="2"/>
    </row>
    <row r="928" spans="1:29" ht="30" customHeight="1" x14ac:dyDescent="0.25">
      <c r="A928" s="104" t="str">
        <f>VLOOKUP(N928,'Linien - BU'!A:B,2,FALSE)</f>
        <v>BU2</v>
      </c>
      <c r="B928" s="115">
        <f t="shared" si="106"/>
        <v>15</v>
      </c>
      <c r="C928" s="96">
        <f>Abfalldokumentation!$U928</f>
        <v>44475</v>
      </c>
      <c r="D928" s="90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105" t="str">
        <f>IFERROR(VLOOKUP(Abfalldokumentation!$O928,Artikel!A:C,3,FALSE),Abfalldokumentation!$O928)</f>
        <v>Blöcke</v>
      </c>
      <c r="F928" s="105" t="str">
        <f>VLOOKUP(T928,'Liste Gründe'!A:D,2,FALSE)</f>
        <v>Schimmel</v>
      </c>
      <c r="G928" s="105" t="str">
        <f>IF(ISBLANK(V928),VLOOKUP(Abfalldokumentation!$P928,'Liste Gründe'!A:D,3,FALSE),V928)</f>
        <v>Luftzieher/Folienriss durch Transport</v>
      </c>
      <c r="H928" s="105" t="str">
        <f>IF(ISBLANK(Abfalldokumentation!$W928),"-",Abfalldokumentation!$W928)</f>
        <v>-</v>
      </c>
      <c r="I928" s="115">
        <f t="shared" si="109"/>
        <v>40</v>
      </c>
      <c r="J928" s="105" t="str">
        <f t="shared" si="110"/>
        <v>Produkte</v>
      </c>
      <c r="K928" s="105" t="str">
        <f t="shared" si="111"/>
        <v>BUs</v>
      </c>
      <c r="L928" s="105" t="str">
        <f t="shared" si="112"/>
        <v>Symptome</v>
      </c>
      <c r="M928" s="115" t="str">
        <f>IFERROR(VLOOKUP(Abfalldokumentation!$O928,Kennzahlen!S:U,3,FALSE)*Abfalldokumentation!$B928,"0")</f>
        <v>0</v>
      </c>
      <c r="N928" s="105" t="str">
        <f>IF(ISBLANK(Q928),VLOOKUP(Abfalldokumentation!$O928,'Linien - BU'!R:S,2,FALSE),Q928)</f>
        <v>BU2</v>
      </c>
      <c r="O928" s="67" t="str">
        <f t="shared" si="107"/>
        <v>Blöcke</v>
      </c>
      <c r="P928" s="67">
        <f t="shared" si="108"/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AA928" s="2"/>
      <c r="AB928" s="2"/>
      <c r="AC928" s="2"/>
    </row>
    <row r="929" spans="1:29" ht="30" customHeight="1" x14ac:dyDescent="0.25">
      <c r="A929" s="102" t="str">
        <f>VLOOKUP(N929,'Linien - BU'!A:B,2,FALSE)</f>
        <v>BU1</v>
      </c>
      <c r="B929" s="114">
        <f t="shared" si="106"/>
        <v>405</v>
      </c>
      <c r="C929" s="95">
        <f>Abfalldokumentation!$U929</f>
        <v>44475</v>
      </c>
      <c r="D929" s="90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103" t="str">
        <f>IFERROR(VLOOKUP(Abfalldokumentation!$O929,Artikel!A:C,3,FALSE),Abfalldokumentation!$O929)</f>
        <v>Diverses</v>
      </c>
      <c r="F929" s="103" t="str">
        <f>VLOOKUP(T929,'Liste Gründe'!A:D,2,FALSE)</f>
        <v>Linienbezogen</v>
      </c>
      <c r="G929" s="103" t="str">
        <f>IF(ISBLANK(V929),VLOOKUP(Abfalldokumentation!$P929,'Liste Gründe'!A:D,3,FALSE),V929)</f>
        <v>Maschinenabfall</v>
      </c>
      <c r="H929" s="103" t="str">
        <f>IF(ISBLANK(Abfalldokumentation!$W929),"-",Abfalldokumentation!$W929)</f>
        <v>-</v>
      </c>
      <c r="I929" s="114">
        <f t="shared" si="109"/>
        <v>40</v>
      </c>
      <c r="J929" s="103" t="str">
        <f t="shared" si="110"/>
        <v>Produkte</v>
      </c>
      <c r="K929" s="103" t="str">
        <f t="shared" si="111"/>
        <v>BUs</v>
      </c>
      <c r="L929" s="103" t="str">
        <f t="shared" si="112"/>
        <v>Symptome</v>
      </c>
      <c r="M929" s="114" t="str">
        <f>IFERROR(VLOOKUP(Abfalldokumentation!$O929,Kennzahlen!S:U,3,FALSE)*Abfalldokumentation!$B929,"0")</f>
        <v>0</v>
      </c>
      <c r="N929" s="103" t="str">
        <f>IF(ISBLANK(Q929),VLOOKUP(Abfalldokumentation!$O929,'Linien - BU'!R:S,2,FALSE),Q929)</f>
        <v>Abfüllung</v>
      </c>
      <c r="O929" s="67" t="str">
        <f t="shared" si="107"/>
        <v>Diverses</v>
      </c>
      <c r="P929" s="67">
        <f t="shared" si="108"/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AA929" s="2"/>
      <c r="AB929" s="2"/>
      <c r="AC929" s="2"/>
    </row>
    <row r="930" spans="1:29" ht="30" customHeight="1" x14ac:dyDescent="0.25">
      <c r="A930" s="104" t="str">
        <f>VLOOKUP(N930,'Linien - BU'!A:B,2,FALSE)</f>
        <v>BU3</v>
      </c>
      <c r="B930" s="115">
        <f t="shared" si="106"/>
        <v>22</v>
      </c>
      <c r="C930" s="96">
        <f>Abfalldokumentation!$U930</f>
        <v>44475</v>
      </c>
      <c r="D930" s="90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105" t="str">
        <f>IFERROR(VLOOKUP(Abfalldokumentation!$O930,Artikel!A:C,3,FALSE),Abfalldokumentation!$O930)</f>
        <v>Diverses</v>
      </c>
      <c r="F930" s="105" t="str">
        <f>VLOOKUP(T930,'Liste Gründe'!A:D,2,FALSE)</f>
        <v>Linienbezogen</v>
      </c>
      <c r="G930" s="105" t="str">
        <f>IF(ISBLANK(V930),VLOOKUP(Abfalldokumentation!$P930,'Liste Gründe'!A:D,3,FALSE),V930)</f>
        <v>Maschinenabfall</v>
      </c>
      <c r="H930" s="105" t="str">
        <f>IF(ISBLANK(Abfalldokumentation!$W930),"-",Abfalldokumentation!$W930)</f>
        <v>-</v>
      </c>
      <c r="I930" s="115">
        <f t="shared" si="109"/>
        <v>40</v>
      </c>
      <c r="J930" s="105" t="str">
        <f t="shared" si="110"/>
        <v>Produkte</v>
      </c>
      <c r="K930" s="105" t="str">
        <f t="shared" si="111"/>
        <v>BUs</v>
      </c>
      <c r="L930" s="105" t="str">
        <f t="shared" si="112"/>
        <v>Symptome</v>
      </c>
      <c r="M930" s="115" t="str">
        <f>IFERROR(VLOOKUP(Abfalldokumentation!$O930,Kennzahlen!S:U,3,FALSE)*Abfalldokumentation!$B930,"0")</f>
        <v>0</v>
      </c>
      <c r="N930" s="105" t="str">
        <f>IF(ISBLANK(Q930),VLOOKUP(Abfalldokumentation!$O930,'Linien - BU'!R:S,2,FALSE),Q930)</f>
        <v>L33</v>
      </c>
      <c r="O930" s="67" t="str">
        <f t="shared" si="107"/>
        <v>Diverses</v>
      </c>
      <c r="P930" s="67">
        <f t="shared" si="108"/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AA930" s="2"/>
      <c r="AB930" s="2"/>
      <c r="AC930" s="2"/>
    </row>
    <row r="931" spans="1:29" ht="30" customHeight="1" x14ac:dyDescent="0.25">
      <c r="A931" s="102" t="str">
        <f>VLOOKUP(N931,'Linien - BU'!A:B,2,FALSE)</f>
        <v>BU4</v>
      </c>
      <c r="B931" s="114">
        <f t="shared" si="106"/>
        <v>19.399999999999999</v>
      </c>
      <c r="C931" s="95">
        <f>Abfalldokumentation!$U931</f>
        <v>44475</v>
      </c>
      <c r="D931" s="90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103" t="str">
        <f>IFERROR(VLOOKUP(Abfalldokumentation!$O931,Artikel!A:C,3,FALSE),Abfalldokumentation!$O931)</f>
        <v>Diverses</v>
      </c>
      <c r="F931" s="103" t="str">
        <f>VLOOKUP(T931,'Liste Gründe'!A:D,2,FALSE)</f>
        <v>Linienbezogen</v>
      </c>
      <c r="G931" s="103" t="str">
        <f>IF(ISBLANK(V931),VLOOKUP(Abfalldokumentation!$P931,'Liste Gründe'!A:D,3,FALSE),V931)</f>
        <v>Maschinenabfall</v>
      </c>
      <c r="H931" s="103" t="str">
        <f>IF(ISBLANK(Abfalldokumentation!$W931),"-",Abfalldokumentation!$W931)</f>
        <v>-</v>
      </c>
      <c r="I931" s="114">
        <f t="shared" si="109"/>
        <v>40</v>
      </c>
      <c r="J931" s="103" t="str">
        <f t="shared" si="110"/>
        <v>Produkte</v>
      </c>
      <c r="K931" s="103" t="str">
        <f t="shared" si="111"/>
        <v>BUs</v>
      </c>
      <c r="L931" s="103" t="str">
        <f t="shared" si="112"/>
        <v>Symptome</v>
      </c>
      <c r="M931" s="114" t="str">
        <f>IFERROR(VLOOKUP(Abfalldokumentation!$O931,Kennzahlen!S:U,3,FALSE)*Abfalldokumentation!$B931,"0")</f>
        <v>0</v>
      </c>
      <c r="N931" s="103" t="str">
        <f>IF(ISBLANK(Q931),VLOOKUP(Abfalldokumentation!$O931,'Linien - BU'!R:S,2,FALSE),Q931)</f>
        <v>Bu4</v>
      </c>
      <c r="O931" s="67" t="str">
        <f t="shared" si="107"/>
        <v>Diverses</v>
      </c>
      <c r="P931" s="67">
        <f t="shared" si="108"/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AA931" s="2"/>
      <c r="AB931" s="2"/>
      <c r="AC931" s="2"/>
    </row>
    <row r="932" spans="1:29" ht="30" customHeight="1" x14ac:dyDescent="0.25">
      <c r="A932" s="104" t="str">
        <f>VLOOKUP(N932,'Linien - BU'!A:B,2,FALSE)</f>
        <v>BU2</v>
      </c>
      <c r="B932" s="115">
        <f t="shared" si="106"/>
        <v>69.900000000000006</v>
      </c>
      <c r="C932" s="96">
        <f>Abfalldokumentation!$U932</f>
        <v>44475</v>
      </c>
      <c r="D932" s="90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105" t="str">
        <f>IFERROR(VLOOKUP(Abfalldokumentation!$O932,Artikel!A:C,3,FALSE),Abfalldokumentation!$O932)</f>
        <v>Diverses</v>
      </c>
      <c r="F932" s="105" t="str">
        <f>VLOOKUP(T932,'Liste Gründe'!A:D,2,FALSE)</f>
        <v>Linienbezogen</v>
      </c>
      <c r="G932" s="105" t="str">
        <f>IF(ISBLANK(V932),VLOOKUP(Abfalldokumentation!$P932,'Liste Gründe'!A:D,3,FALSE),V932)</f>
        <v>Maschinenabfall</v>
      </c>
      <c r="H932" s="105" t="str">
        <f>IF(ISBLANK(Abfalldokumentation!$W932),"-",Abfalldokumentation!$W932)</f>
        <v>-</v>
      </c>
      <c r="I932" s="115">
        <f t="shared" ref="I932:I963" si="113">_xlfn.ISOWEEKNUM(C932)</f>
        <v>40</v>
      </c>
      <c r="J932" s="105" t="str">
        <f t="shared" ref="J932:J963" si="114">"Produkte"</f>
        <v>Produkte</v>
      </c>
      <c r="K932" s="105" t="str">
        <f t="shared" ref="K932:K963" si="115">"BUs"</f>
        <v>BUs</v>
      </c>
      <c r="L932" s="105" t="str">
        <f t="shared" ref="L932:L963" si="116">"Symptome"</f>
        <v>Symptome</v>
      </c>
      <c r="M932" s="115" t="str">
        <f>IFERROR(VLOOKUP(Abfalldokumentation!$O932,Kennzahlen!S:U,3,FALSE)*Abfalldokumentation!$B932,"0")</f>
        <v>0</v>
      </c>
      <c r="N932" s="105" t="str">
        <f>IF(ISBLANK(Q932),VLOOKUP(Abfalldokumentation!$O932,'Linien - BU'!R:S,2,FALSE),Q932)</f>
        <v>BU2</v>
      </c>
      <c r="O932" s="67" t="str">
        <f t="shared" si="107"/>
        <v>Diverses</v>
      </c>
      <c r="P932" s="67">
        <f t="shared" si="108"/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AA932" s="2"/>
      <c r="AB932" s="2"/>
      <c r="AC932" s="2"/>
    </row>
    <row r="933" spans="1:29" ht="30" customHeight="1" x14ac:dyDescent="0.25">
      <c r="A933" s="102" t="str">
        <f>VLOOKUP(N933,'Linien - BU'!A:B,2,FALSE)</f>
        <v>Rest</v>
      </c>
      <c r="B933" s="114">
        <f t="shared" si="106"/>
        <v>11</v>
      </c>
      <c r="C933" s="95">
        <f>Abfalldokumentation!$U933</f>
        <v>44475</v>
      </c>
      <c r="D933" s="90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103" t="str">
        <f>IFERROR(VLOOKUP(Abfalldokumentation!$O933,Artikel!A:C,3,FALSE),Abfalldokumentation!$O933)</f>
        <v>Diverses</v>
      </c>
      <c r="F933" s="103" t="str">
        <f>VLOOKUP(T933,'Liste Gründe'!A:D,2,FALSE)</f>
        <v>Qualitätssicherung</v>
      </c>
      <c r="G933" s="103" t="str">
        <f>IF(ISBLANK(V933),VLOOKUP(Abfalldokumentation!$P933,'Liste Gründe'!A:D,3,FALSE),V933)</f>
        <v>Sensorik</v>
      </c>
      <c r="H933" s="103" t="str">
        <f>IF(ISBLANK(Abfalldokumentation!$W933),"-",Abfalldokumentation!$W933)</f>
        <v>-</v>
      </c>
      <c r="I933" s="114">
        <f t="shared" si="113"/>
        <v>40</v>
      </c>
      <c r="J933" s="103" t="str">
        <f t="shared" si="114"/>
        <v>Produkte</v>
      </c>
      <c r="K933" s="103" t="str">
        <f t="shared" si="115"/>
        <v>BUs</v>
      </c>
      <c r="L933" s="103" t="str">
        <f t="shared" si="116"/>
        <v>Symptome</v>
      </c>
      <c r="M933" s="114" t="str">
        <f>IFERROR(VLOOKUP(Abfalldokumentation!$O933,Kennzahlen!S:U,3,FALSE)*Abfalldokumentation!$B933,"0")</f>
        <v>0</v>
      </c>
      <c r="N933" s="103" t="str">
        <f>IF(ISBLANK(Q933),VLOOKUP(Abfalldokumentation!$O933,'Linien - BU'!R:S,2,FALSE),Q933)</f>
        <v>QM</v>
      </c>
      <c r="O933" s="67" t="str">
        <f t="shared" si="107"/>
        <v>Diverses</v>
      </c>
      <c r="P933" s="67">
        <f t="shared" si="108"/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AA933" s="2"/>
      <c r="AB933" s="2"/>
      <c r="AC933" s="2"/>
    </row>
    <row r="934" spans="1:29" ht="30" customHeight="1" x14ac:dyDescent="0.25">
      <c r="A934" s="104" t="str">
        <f>VLOOKUP(N934,'Linien - BU'!A:B,2,FALSE)</f>
        <v>BU1</v>
      </c>
      <c r="B934" s="115">
        <f t="shared" si="106"/>
        <v>97</v>
      </c>
      <c r="C934" s="96">
        <f>Abfalldokumentation!$U934</f>
        <v>44475</v>
      </c>
      <c r="D934" s="90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105" t="str">
        <f>IFERROR(VLOOKUP(Abfalldokumentation!$O934,Artikel!A:C,3,FALSE),Abfalldokumentation!$O934)</f>
        <v>Diverses</v>
      </c>
      <c r="F934" s="105" t="str">
        <f>VLOOKUP(T934,'Liste Gründe'!A:D,2,FALSE)</f>
        <v>Linienbezogen</v>
      </c>
      <c r="G934" s="105" t="str">
        <f>IF(ISBLANK(V934),VLOOKUP(Abfalldokumentation!$P934,'Liste Gründe'!A:D,3,FALSE),V934)</f>
        <v>Reinigung</v>
      </c>
      <c r="H934" s="105" t="str">
        <f>IF(ISBLANK(Abfalldokumentation!$W934),"-",Abfalldokumentation!$W934)</f>
        <v>-</v>
      </c>
      <c r="I934" s="115">
        <f t="shared" si="113"/>
        <v>40</v>
      </c>
      <c r="J934" s="105" t="str">
        <f t="shared" si="114"/>
        <v>Produkte</v>
      </c>
      <c r="K934" s="105" t="str">
        <f t="shared" si="115"/>
        <v>BUs</v>
      </c>
      <c r="L934" s="105" t="str">
        <f t="shared" si="116"/>
        <v>Symptome</v>
      </c>
      <c r="M934" s="115" t="str">
        <f>IFERROR(VLOOKUP(Abfalldokumentation!$O934,Kennzahlen!S:U,3,FALSE)*Abfalldokumentation!$B934,"0")</f>
        <v>0</v>
      </c>
      <c r="N934" s="105" t="str">
        <f>IF(ISBLANK(Q934),VLOOKUP(Abfalldokumentation!$O934,'Linien - BU'!R:S,2,FALSE),Q934)</f>
        <v>Schmelze</v>
      </c>
      <c r="O934" s="67" t="str">
        <f t="shared" si="107"/>
        <v>Diverses</v>
      </c>
      <c r="P934" s="67">
        <f t="shared" si="108"/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AA934" s="2"/>
      <c r="AB934" s="2"/>
      <c r="AC934" s="2"/>
    </row>
    <row r="935" spans="1:29" ht="30" customHeight="1" x14ac:dyDescent="0.25">
      <c r="A935" s="102" t="str">
        <f>VLOOKUP(N935,'Linien - BU'!A:B,2,FALSE)</f>
        <v>BU1</v>
      </c>
      <c r="B935" s="114">
        <f t="shared" si="106"/>
        <v>60</v>
      </c>
      <c r="C935" s="95">
        <f>Abfalldokumentation!$U935</f>
        <v>44475</v>
      </c>
      <c r="D935" s="90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103" t="str">
        <f>IFERROR(VLOOKUP(Abfalldokumentation!$O935,Artikel!A:C,3,FALSE),Abfalldokumentation!$O935)</f>
        <v>ganze Wurst Gourme Schinken</v>
      </c>
      <c r="F935" s="103" t="str">
        <f>VLOOKUP(T935,'Liste Gründe'!A:D,2,FALSE)</f>
        <v>Linienbezogen</v>
      </c>
      <c r="G935" s="103" t="str">
        <f>IF(ISBLANK(V935),VLOOKUP(Abfalldokumentation!$P935,'Liste Gründe'!A:D,3,FALSE),V935)</f>
        <v>Bodenabfall Abfüllung</v>
      </c>
      <c r="H935" s="103" t="str">
        <f>IF(ISBLANK(Abfalldokumentation!$W935),"-",Abfalldokumentation!$W935)</f>
        <v>-</v>
      </c>
      <c r="I935" s="114">
        <f t="shared" si="113"/>
        <v>40</v>
      </c>
      <c r="J935" s="103" t="str">
        <f t="shared" si="114"/>
        <v>Produkte</v>
      </c>
      <c r="K935" s="103" t="str">
        <f t="shared" si="115"/>
        <v>BUs</v>
      </c>
      <c r="L935" s="103" t="str">
        <f t="shared" si="116"/>
        <v>Symptome</v>
      </c>
      <c r="M935" s="114" t="str">
        <f>IFERROR(VLOOKUP(Abfalldokumentation!$O935,Kennzahlen!S:U,3,FALSE)*Abfalldokumentation!$B935,"0")</f>
        <v>0</v>
      </c>
      <c r="N935" s="103" t="str">
        <f>IF(ISBLANK(Q935),VLOOKUP(Abfalldokumentation!$O935,'Linien - BU'!R:S,2,FALSE),Q935)</f>
        <v>Räucherei</v>
      </c>
      <c r="O935" s="67" t="str">
        <f t="shared" si="107"/>
        <v>ganze Wurst Gourme Schinken</v>
      </c>
      <c r="P935" s="67">
        <f t="shared" si="108"/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AA935" s="2"/>
      <c r="AB935" s="2"/>
      <c r="AC935" s="2"/>
    </row>
    <row r="936" spans="1:29" ht="30" customHeight="1" x14ac:dyDescent="0.25">
      <c r="A936" s="104" t="str">
        <f>VLOOKUP(N936,'Linien - BU'!A:B,2,FALSE)</f>
        <v>BU1</v>
      </c>
      <c r="B936" s="115">
        <f t="shared" si="106"/>
        <v>10</v>
      </c>
      <c r="C936" s="96">
        <f>Abfalldokumentation!$U936</f>
        <v>44475</v>
      </c>
      <c r="D936" s="90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105" t="str">
        <f>IFERROR(VLOOKUP(Abfalldokumentation!$O936,Artikel!A:C,3,FALSE),Abfalldokumentation!$O936)</f>
        <v>ganze Wurst Gourmet Schinken</v>
      </c>
      <c r="F936" s="105" t="str">
        <f>VLOOKUP(T936,'Liste Gründe'!A:D,2,FALSE)</f>
        <v>Linienbezogen</v>
      </c>
      <c r="G936" s="105" t="str">
        <f>IF(ISBLANK(V936),VLOOKUP(Abfalldokumentation!$P936,'Liste Gründe'!A:D,3,FALSE),V936)</f>
        <v>Bodenabfall Abfüllung</v>
      </c>
      <c r="H936" s="105" t="str">
        <f>IF(ISBLANK(Abfalldokumentation!$W936),"-",Abfalldokumentation!$W936)</f>
        <v>-</v>
      </c>
      <c r="I936" s="115">
        <f t="shared" si="113"/>
        <v>40</v>
      </c>
      <c r="J936" s="105" t="str">
        <f t="shared" si="114"/>
        <v>Produkte</v>
      </c>
      <c r="K936" s="105" t="str">
        <f t="shared" si="115"/>
        <v>BUs</v>
      </c>
      <c r="L936" s="105" t="str">
        <f t="shared" si="116"/>
        <v>Symptome</v>
      </c>
      <c r="M936" s="115" t="str">
        <f>IFERROR(VLOOKUP(Abfalldokumentation!$O936,Kennzahlen!S:U,3,FALSE)*Abfalldokumentation!$B936,"0")</f>
        <v>0</v>
      </c>
      <c r="N936" s="105" t="str">
        <f>IF(ISBLANK(Q936),VLOOKUP(Abfalldokumentation!$O936,'Linien - BU'!R:S,2,FALSE),Q936)</f>
        <v>Räucherei</v>
      </c>
      <c r="O936" s="67" t="str">
        <f t="shared" si="107"/>
        <v>ganze Wurst Gourmet Schinken</v>
      </c>
      <c r="P936" s="67">
        <f t="shared" si="108"/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AA936" s="2"/>
      <c r="AB936" s="2"/>
      <c r="AC936" s="2"/>
    </row>
    <row r="937" spans="1:29" ht="30" customHeight="1" x14ac:dyDescent="0.25">
      <c r="A937" s="102" t="str">
        <f>VLOOKUP(N937,'Linien - BU'!A:B,2,FALSE)</f>
        <v>BU1</v>
      </c>
      <c r="B937" s="114">
        <f t="shared" si="106"/>
        <v>10</v>
      </c>
      <c r="C937" s="95">
        <f>Abfalldokumentation!$U937</f>
        <v>44475</v>
      </c>
      <c r="D937" s="90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103" t="str">
        <f>IFERROR(VLOOKUP(Abfalldokumentation!$O937,Artikel!A:C,3,FALSE),Abfalldokumentation!$O937)</f>
        <v>ganze Wurst NA Extra</v>
      </c>
      <c r="F937" s="103" t="str">
        <f>VLOOKUP(T937,'Liste Gründe'!A:D,2,FALSE)</f>
        <v>Linienbezogen</v>
      </c>
      <c r="G937" s="103" t="str">
        <f>IF(ISBLANK(V937),VLOOKUP(Abfalldokumentation!$P937,'Liste Gründe'!A:D,3,FALSE),V937)</f>
        <v>Bodenabfall Abfüllung</v>
      </c>
      <c r="H937" s="103" t="str">
        <f>IF(ISBLANK(Abfalldokumentation!$W937),"-",Abfalldokumentation!$W937)</f>
        <v>-</v>
      </c>
      <c r="I937" s="114">
        <f t="shared" si="113"/>
        <v>40</v>
      </c>
      <c r="J937" s="103" t="str">
        <f t="shared" si="114"/>
        <v>Produkte</v>
      </c>
      <c r="K937" s="103" t="str">
        <f t="shared" si="115"/>
        <v>BUs</v>
      </c>
      <c r="L937" s="103" t="str">
        <f t="shared" si="116"/>
        <v>Symptome</v>
      </c>
      <c r="M937" s="114" t="str">
        <f>IFERROR(VLOOKUP(Abfalldokumentation!$O937,Kennzahlen!S:U,3,FALSE)*Abfalldokumentation!$B937,"0")</f>
        <v>0</v>
      </c>
      <c r="N937" s="103" t="str">
        <f>IF(ISBLANK(Q937),VLOOKUP(Abfalldokumentation!$O937,'Linien - BU'!R:S,2,FALSE),Q937)</f>
        <v>Räucherei</v>
      </c>
      <c r="O937" s="67" t="str">
        <f t="shared" si="107"/>
        <v>ganze Wurst NA Extra</v>
      </c>
      <c r="P937" s="67">
        <f t="shared" si="108"/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AA937" s="2"/>
      <c r="AB937" s="2"/>
      <c r="AC937" s="2"/>
    </row>
    <row r="938" spans="1:29" ht="30" customHeight="1" x14ac:dyDescent="0.25">
      <c r="A938" s="104" t="str">
        <f>VLOOKUP(N938,'Linien - BU'!A:B,2,FALSE)</f>
        <v>Rest</v>
      </c>
      <c r="B938" s="115">
        <f t="shared" si="106"/>
        <v>5.6</v>
      </c>
      <c r="C938" s="96">
        <f>Abfalldokumentation!$U938</f>
        <v>44475</v>
      </c>
      <c r="D938" s="90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105" t="str">
        <f>IFERROR(VLOOKUP(Abfalldokumentation!$O938,Artikel!A:C,3,FALSE),Abfalldokumentation!$O938)</f>
        <v>Laborproben</v>
      </c>
      <c r="F938" s="105" t="str">
        <f>VLOOKUP(T938,'Liste Gründe'!A:D,2,FALSE)</f>
        <v>Qualitätssicherung</v>
      </c>
      <c r="G938" s="105" t="str">
        <f>IF(ISBLANK(V938),VLOOKUP(Abfalldokumentation!$P938,'Liste Gründe'!A:D,3,FALSE),V938)</f>
        <v>Laborprobe</v>
      </c>
      <c r="H938" s="105" t="str">
        <f>IF(ISBLANK(Abfalldokumentation!$W938),"-",Abfalldokumentation!$W938)</f>
        <v>-</v>
      </c>
      <c r="I938" s="115">
        <f t="shared" si="113"/>
        <v>40</v>
      </c>
      <c r="J938" s="105" t="str">
        <f t="shared" si="114"/>
        <v>Produkte</v>
      </c>
      <c r="K938" s="105" t="str">
        <f t="shared" si="115"/>
        <v>BUs</v>
      </c>
      <c r="L938" s="105" t="str">
        <f t="shared" si="116"/>
        <v>Symptome</v>
      </c>
      <c r="M938" s="115" t="str">
        <f>IFERROR(VLOOKUP(Abfalldokumentation!$O938,Kennzahlen!S:U,3,FALSE)*Abfalldokumentation!$B938,"0")</f>
        <v>0</v>
      </c>
      <c r="N938" s="105" t="str">
        <f>IF(ISBLANK(Q938),VLOOKUP(Abfalldokumentation!$O938,'Linien - BU'!R:S,2,FALSE),Q938)</f>
        <v>Labor</v>
      </c>
      <c r="O938" s="67" t="str">
        <f t="shared" si="107"/>
        <v>Laborproben</v>
      </c>
      <c r="P938" s="67">
        <f t="shared" si="108"/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AA938" s="2"/>
      <c r="AB938" s="2"/>
      <c r="AC938" s="2"/>
    </row>
    <row r="939" spans="1:29" ht="30" customHeight="1" x14ac:dyDescent="0.25">
      <c r="A939" s="102" t="str">
        <f>VLOOKUP(N939,'Linien - BU'!A:B,2,FALSE)</f>
        <v>Rest</v>
      </c>
      <c r="B939" s="114">
        <f t="shared" si="106"/>
        <v>7</v>
      </c>
      <c r="C939" s="95">
        <f>Abfalldokumentation!$U939</f>
        <v>44475</v>
      </c>
      <c r="D939" s="90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103" t="str">
        <f>IFERROR(VLOOKUP(Abfalldokumentation!$O939,Artikel!A:C,3,FALSE),Abfalldokumentation!$O939)</f>
        <v>Rückstellproben</v>
      </c>
      <c r="F939" s="103" t="str">
        <f>VLOOKUP(T939,'Liste Gründe'!A:D,2,FALSE)</f>
        <v>Qualitätssicherung</v>
      </c>
      <c r="G939" s="103" t="str">
        <f>IF(ISBLANK(V939),VLOOKUP(Abfalldokumentation!$P939,'Liste Gründe'!A:D,3,FALSE),V939)</f>
        <v>Rückstellproben</v>
      </c>
      <c r="H939" s="103" t="str">
        <f>IF(ISBLANK(Abfalldokumentation!$W939),"-",Abfalldokumentation!$W939)</f>
        <v>-</v>
      </c>
      <c r="I939" s="114">
        <f t="shared" si="113"/>
        <v>40</v>
      </c>
      <c r="J939" s="103" t="str">
        <f t="shared" si="114"/>
        <v>Produkte</v>
      </c>
      <c r="K939" s="103" t="str">
        <f t="shared" si="115"/>
        <v>BUs</v>
      </c>
      <c r="L939" s="103" t="str">
        <f t="shared" si="116"/>
        <v>Symptome</v>
      </c>
      <c r="M939" s="114" t="str">
        <f>IFERROR(VLOOKUP(Abfalldokumentation!$O939,Kennzahlen!S:U,3,FALSE)*Abfalldokumentation!$B939,"0")</f>
        <v>0</v>
      </c>
      <c r="N939" s="103" t="str">
        <f>IF(ISBLANK(Q939),VLOOKUP(Abfalldokumentation!$O939,'Linien - BU'!R:S,2,FALSE),Q939)</f>
        <v>Labor</v>
      </c>
      <c r="O939" s="67" t="str">
        <f t="shared" si="107"/>
        <v>Rückstellproben</v>
      </c>
      <c r="P939" s="67">
        <f t="shared" si="108"/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AA939" s="2"/>
      <c r="AB939" s="2"/>
      <c r="AC939" s="2"/>
    </row>
    <row r="940" spans="1:29" ht="30" customHeight="1" x14ac:dyDescent="0.25">
      <c r="A940" s="104" t="str">
        <f>VLOOKUP(N940,'Linien - BU'!A:B,2,FALSE)</f>
        <v>Rest</v>
      </c>
      <c r="B940" s="115">
        <f t="shared" si="106"/>
        <v>29.2</v>
      </c>
      <c r="C940" s="96">
        <f>Abfalldokumentation!$U940</f>
        <v>44475</v>
      </c>
      <c r="D940" s="90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105" t="str">
        <f>IFERROR(VLOOKUP(Abfalldokumentation!$O940,Artikel!A:C,3,FALSE),Abfalldokumentation!$O940)</f>
        <v>Rückstellproben</v>
      </c>
      <c r="F940" s="105" t="str">
        <f>VLOOKUP(T940,'Liste Gründe'!A:D,2,FALSE)</f>
        <v>Qualitätssicherung</v>
      </c>
      <c r="G940" s="105" t="str">
        <f>IF(ISBLANK(V940),VLOOKUP(Abfalldokumentation!$P940,'Liste Gründe'!A:D,3,FALSE),V940)</f>
        <v>Rückstellproben</v>
      </c>
      <c r="H940" s="105" t="str">
        <f>IF(ISBLANK(Abfalldokumentation!$W940),"-",Abfalldokumentation!$W940)</f>
        <v>-</v>
      </c>
      <c r="I940" s="115">
        <f t="shared" si="113"/>
        <v>40</v>
      </c>
      <c r="J940" s="105" t="str">
        <f t="shared" si="114"/>
        <v>Produkte</v>
      </c>
      <c r="K940" s="105" t="str">
        <f t="shared" si="115"/>
        <v>BUs</v>
      </c>
      <c r="L940" s="105" t="str">
        <f t="shared" si="116"/>
        <v>Symptome</v>
      </c>
      <c r="M940" s="115" t="str">
        <f>IFERROR(VLOOKUP(Abfalldokumentation!$O940,Kennzahlen!S:U,3,FALSE)*Abfalldokumentation!$B940,"0")</f>
        <v>0</v>
      </c>
      <c r="N940" s="105" t="str">
        <f>IF(ISBLANK(Q940),VLOOKUP(Abfalldokumentation!$O940,'Linien - BU'!R:S,2,FALSE),Q940)</f>
        <v>Labor</v>
      </c>
      <c r="O940" s="67" t="str">
        <f t="shared" si="107"/>
        <v>Rückstellproben</v>
      </c>
      <c r="P940" s="67">
        <f t="shared" si="108"/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AA940" s="2"/>
      <c r="AB940" s="2"/>
      <c r="AC940" s="2"/>
    </row>
    <row r="941" spans="1:29" ht="30" customHeight="1" x14ac:dyDescent="0.25">
      <c r="A941" s="102" t="str">
        <f>VLOOKUP(N941,'Linien - BU'!A:B,2,FALSE)</f>
        <v>BU3</v>
      </c>
      <c r="B941" s="114">
        <f t="shared" si="106"/>
        <v>436.6</v>
      </c>
      <c r="C941" s="95">
        <f>Abfalldokumentation!$U941</f>
        <v>44476</v>
      </c>
      <c r="D941" s="90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103" t="str">
        <f>IFERROR(VLOOKUP(Abfalldokumentation!$O941,Artikel!A:C,3,FALSE),Abfalldokumentation!$O941)</f>
        <v>RIE Bio Gouda Mittelalt</v>
      </c>
      <c r="F941" s="103" t="str">
        <f>VLOOKUP(T941,'Liste Gründe'!A:D,2,FALSE)</f>
        <v>Schimmel</v>
      </c>
      <c r="G941" s="103" t="str">
        <f>IF(ISBLANK(V941),VLOOKUP(Abfalldokumentation!$P941,'Liste Gründe'!A:D,3,FALSE),V941)</f>
        <v>keine Zuständigkeiten</v>
      </c>
      <c r="H941" s="103" t="str">
        <f>IF(ISBLANK(Abfalldokumentation!$W941),"-",Abfalldokumentation!$W941)</f>
        <v>-</v>
      </c>
      <c r="I941" s="114">
        <f t="shared" si="113"/>
        <v>40</v>
      </c>
      <c r="J941" s="103" t="str">
        <f t="shared" si="114"/>
        <v>Produkte</v>
      </c>
      <c r="K941" s="103" t="str">
        <f t="shared" si="115"/>
        <v>BUs</v>
      </c>
      <c r="L941" s="103" t="str">
        <f t="shared" si="116"/>
        <v>Symptome</v>
      </c>
      <c r="M941" s="114">
        <f>IFERROR(VLOOKUP(Abfalldokumentation!$O941,Kennzahlen!S:U,3,FALSE)*Abfalldokumentation!$B941,"0")</f>
        <v>3250.0940599999999</v>
      </c>
      <c r="N941" s="103" t="str">
        <f>IF(ISBLANK(Q941),VLOOKUP(Abfalldokumentation!$O941,'Linien - BU'!R:S,2,FALSE),Q941)</f>
        <v>L18</v>
      </c>
      <c r="O941" s="67">
        <f t="shared" si="107"/>
        <v>23500062</v>
      </c>
      <c r="P941" s="67">
        <f t="shared" si="108"/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AA941" s="2"/>
      <c r="AB941" s="2"/>
      <c r="AC941" s="2"/>
    </row>
    <row r="942" spans="1:29" ht="30" customHeight="1" x14ac:dyDescent="0.25">
      <c r="A942" s="104" t="str">
        <f>VLOOKUP(N942,'Linien - BU'!A:B,2,FALSE)</f>
        <v>BU3</v>
      </c>
      <c r="B942" s="115">
        <f t="shared" si="106"/>
        <v>427</v>
      </c>
      <c r="C942" s="96">
        <f>Abfalldokumentation!$U942</f>
        <v>44476</v>
      </c>
      <c r="D942" s="90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105" t="str">
        <f>IFERROR(VLOOKUP(Abfalldokumentation!$O942,Artikel!A:C,3,FALSE),Abfalldokumentation!$O942)</f>
        <v>RIE Bio Gouda Mittelalt</v>
      </c>
      <c r="F942" s="105" t="str">
        <f>VLOOKUP(T942,'Liste Gründe'!A:D,2,FALSE)</f>
        <v>Schimmel</v>
      </c>
      <c r="G942" s="105" t="str">
        <f>IF(ISBLANK(V942),VLOOKUP(Abfalldokumentation!$P942,'Liste Gründe'!A:D,3,FALSE),V942)</f>
        <v>keine Zuständigkeiten</v>
      </c>
      <c r="H942" s="105" t="str">
        <f>IF(ISBLANK(Abfalldokumentation!$W942),"-",Abfalldokumentation!$W942)</f>
        <v>-</v>
      </c>
      <c r="I942" s="115">
        <f t="shared" si="113"/>
        <v>40</v>
      </c>
      <c r="J942" s="105" t="str">
        <f t="shared" si="114"/>
        <v>Produkte</v>
      </c>
      <c r="K942" s="105" t="str">
        <f t="shared" si="115"/>
        <v>BUs</v>
      </c>
      <c r="L942" s="105" t="str">
        <f t="shared" si="116"/>
        <v>Symptome</v>
      </c>
      <c r="M942" s="115">
        <f>IFERROR(VLOOKUP(Abfalldokumentation!$O942,Kennzahlen!S:U,3,FALSE)*Abfalldokumentation!$B942,"0")</f>
        <v>3178.6306999999997</v>
      </c>
      <c r="N942" s="105" t="str">
        <f>IF(ISBLANK(Q942),VLOOKUP(Abfalldokumentation!$O942,'Linien - BU'!R:S,2,FALSE),Q942)</f>
        <v>L18</v>
      </c>
      <c r="O942" s="67">
        <f t="shared" si="107"/>
        <v>23500062</v>
      </c>
      <c r="P942" s="67">
        <f t="shared" si="108"/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AA942" s="2"/>
      <c r="AB942" s="2"/>
      <c r="AC942" s="2"/>
    </row>
    <row r="943" spans="1:29" ht="30" customHeight="1" x14ac:dyDescent="0.25">
      <c r="A943" s="102" t="str">
        <f>VLOOKUP(N943,'Linien - BU'!A:B,2,FALSE)</f>
        <v>BU1</v>
      </c>
      <c r="B943" s="114">
        <f t="shared" si="106"/>
        <v>22</v>
      </c>
      <c r="C943" s="95">
        <f>Abfalldokumentation!$U943</f>
        <v>44476</v>
      </c>
      <c r="D943" s="90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103" t="str">
        <f>IFERROR(VLOOKUP(Abfalldokumentation!$O943,Artikel!A:C,3,FALSE),Abfalldokumentation!$O943)</f>
        <v>VOS mit Walnusskonzentr</v>
      </c>
      <c r="F943" s="103" t="str">
        <f>VLOOKUP(T943,'Liste Gründe'!A:D,2,FALSE)</f>
        <v>Schimmel</v>
      </c>
      <c r="G943" s="103" t="str">
        <f>IF(ISBLANK(V943),VLOOKUP(Abfalldokumentation!$P943,'Liste Gründe'!A:D,3,FALSE),V943)</f>
        <v>keine Verarbeitung</v>
      </c>
      <c r="H943" s="103" t="str">
        <f>IF(ISBLANK(Abfalldokumentation!$W943),"-",Abfalldokumentation!$W943)</f>
        <v>-</v>
      </c>
      <c r="I943" s="114">
        <f t="shared" si="113"/>
        <v>40</v>
      </c>
      <c r="J943" s="103" t="str">
        <f t="shared" si="114"/>
        <v>Produkte</v>
      </c>
      <c r="K943" s="103" t="str">
        <f t="shared" si="115"/>
        <v>BUs</v>
      </c>
      <c r="L943" s="103" t="str">
        <f t="shared" si="116"/>
        <v>Symptome</v>
      </c>
      <c r="M943" s="114" t="str">
        <f>IFERROR(VLOOKUP(Abfalldokumentation!$O943,Kennzahlen!S:U,3,FALSE)*Abfalldokumentation!$B943,"0")</f>
        <v>0</v>
      </c>
      <c r="N943" s="103" t="str">
        <f>IF(ISBLANK(Q943),VLOOKUP(Abfalldokumentation!$O943,'Linien - BU'!R:S,2,FALSE),Q943)</f>
        <v>RWV</v>
      </c>
      <c r="O943" s="67">
        <f t="shared" si="107"/>
        <v>29500531</v>
      </c>
      <c r="P943" s="67">
        <f t="shared" si="108"/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AA943" s="2"/>
      <c r="AB943" s="2"/>
      <c r="AC943" s="2"/>
    </row>
    <row r="944" spans="1:29" ht="30" customHeight="1" x14ac:dyDescent="0.25">
      <c r="A944" s="104" t="str">
        <f>VLOOKUP(N944,'Linien - BU'!A:B,2,FALSE)</f>
        <v>BU1</v>
      </c>
      <c r="B944" s="115">
        <f t="shared" si="106"/>
        <v>20</v>
      </c>
      <c r="C944" s="96">
        <f>Abfalldokumentation!$U944</f>
        <v>44476</v>
      </c>
      <c r="D944" s="90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105" t="str">
        <f>IFERROR(VLOOKUP(Abfalldokumentation!$O944,Artikel!A:C,3,FALSE),Abfalldokumentation!$O944)</f>
        <v>VOS GRW Gartenkräuter 4</v>
      </c>
      <c r="F944" s="105" t="str">
        <f>VLOOKUP(T944,'Liste Gründe'!A:D,2,FALSE)</f>
        <v>Schimmel</v>
      </c>
      <c r="G944" s="105" t="str">
        <f>IF(ISBLANK(V944),VLOOKUP(Abfalldokumentation!$P944,'Liste Gründe'!A:D,3,FALSE),V944)</f>
        <v>keine Verarbeitung</v>
      </c>
      <c r="H944" s="105" t="str">
        <f>IF(ISBLANK(Abfalldokumentation!$W944),"-",Abfalldokumentation!$W944)</f>
        <v>-</v>
      </c>
      <c r="I944" s="115">
        <f t="shared" si="113"/>
        <v>40</v>
      </c>
      <c r="J944" s="105" t="str">
        <f t="shared" si="114"/>
        <v>Produkte</v>
      </c>
      <c r="K944" s="105" t="str">
        <f t="shared" si="115"/>
        <v>BUs</v>
      </c>
      <c r="L944" s="105" t="str">
        <f t="shared" si="116"/>
        <v>Symptome</v>
      </c>
      <c r="M944" s="115">
        <f>IFERROR(VLOOKUP(Abfalldokumentation!$O944,Kennzahlen!S:U,3,FALSE)*Abfalldokumentation!$B944,"0")</f>
        <v>10</v>
      </c>
      <c r="N944" s="105" t="str">
        <f>IF(ISBLANK(Q944),VLOOKUP(Abfalldokumentation!$O944,'Linien - BU'!R:S,2,FALSE),Q944)</f>
        <v>Schmelze</v>
      </c>
      <c r="O944" s="67">
        <f t="shared" si="107"/>
        <v>29500620</v>
      </c>
      <c r="P944" s="67">
        <f t="shared" si="108"/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AA944" s="2"/>
      <c r="AB944" s="2"/>
      <c r="AC944" s="2"/>
    </row>
    <row r="945" spans="1:29" ht="30" customHeight="1" x14ac:dyDescent="0.25">
      <c r="A945" s="102" t="str">
        <f>VLOOKUP(N945,'Linien - BU'!A:B,2,FALSE)</f>
        <v>BU4</v>
      </c>
      <c r="B945" s="114">
        <f t="shared" si="106"/>
        <v>20</v>
      </c>
      <c r="C945" s="95">
        <f>Abfalldokumentation!$U945</f>
        <v>44476</v>
      </c>
      <c r="D945" s="90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103" t="str">
        <f>IFERROR(VLOOKUP(Abfalldokumentation!$O945,Artikel!A:C,3,FALSE),Abfalldokumentation!$O945)</f>
        <v>VOS SKZ EMM in Wurstfor</v>
      </c>
      <c r="F945" s="103" t="str">
        <f>VLOOKUP(T945,'Liste Gründe'!A:D,2,FALSE)</f>
        <v>keinen Verwendungszweck</v>
      </c>
      <c r="G945" s="103" t="str">
        <f>IF(ISBLANK(V945),VLOOKUP(Abfalldokumentation!$P945,'Liste Gründe'!A:D,3,FALSE),V945)</f>
        <v>-</v>
      </c>
      <c r="H945" s="103" t="str">
        <f>IF(ISBLANK(Abfalldokumentation!$W945),"-",Abfalldokumentation!$W945)</f>
        <v>-</v>
      </c>
      <c r="I945" s="114">
        <f t="shared" si="113"/>
        <v>40</v>
      </c>
      <c r="J945" s="103" t="str">
        <f t="shared" si="114"/>
        <v>Produkte</v>
      </c>
      <c r="K945" s="103" t="str">
        <f t="shared" si="115"/>
        <v>BUs</v>
      </c>
      <c r="L945" s="103" t="str">
        <f t="shared" si="116"/>
        <v>Symptome</v>
      </c>
      <c r="M945" s="114" t="str">
        <f>IFERROR(VLOOKUP(Abfalldokumentation!$O945,Kennzahlen!S:U,3,FALSE)*Abfalldokumentation!$B945,"0")</f>
        <v>0</v>
      </c>
      <c r="N945" s="103" t="str">
        <f>IF(ISBLANK(Q945),VLOOKUP(Abfalldokumentation!$O945,'Linien - BU'!R:S,2,FALSE),Q945)</f>
        <v>BU4</v>
      </c>
      <c r="O945" s="67">
        <f t="shared" si="107"/>
        <v>29501010</v>
      </c>
      <c r="P945" s="67">
        <f t="shared" si="108"/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AA945" s="2"/>
      <c r="AB945" s="2"/>
      <c r="AC945" s="2"/>
    </row>
    <row r="946" spans="1:29" ht="30" customHeight="1" x14ac:dyDescent="0.25">
      <c r="A946" s="104" t="str">
        <f>VLOOKUP(N946,'Linien - BU'!A:B,2,FALSE)</f>
        <v>BU4</v>
      </c>
      <c r="B946" s="115">
        <f t="shared" si="106"/>
        <v>10</v>
      </c>
      <c r="C946" s="96">
        <f>Abfalldokumentation!$U946</f>
        <v>44476</v>
      </c>
      <c r="D946" s="90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105" t="str">
        <f>IFERROR(VLOOKUP(Abfalldokumentation!$O946,Artikel!A:C,3,FALSE),Abfalldokumentation!$O946)</f>
        <v>ABS AT-ROTWEIN</v>
      </c>
      <c r="F946" s="105" t="str">
        <f>VLOOKUP(T946,'Liste Gründe'!A:D,2,FALSE)</f>
        <v>keinen Verwendungszweck</v>
      </c>
      <c r="G946" s="105" t="str">
        <f>IF(ISBLANK(V946),VLOOKUP(Abfalldokumentation!$P946,'Liste Gründe'!A:D,3,FALSE),V946)</f>
        <v>-</v>
      </c>
      <c r="H946" s="105" t="str">
        <f>IF(ISBLANK(Abfalldokumentation!$W946),"-",Abfalldokumentation!$W946)</f>
        <v>-</v>
      </c>
      <c r="I946" s="115">
        <f t="shared" si="113"/>
        <v>40</v>
      </c>
      <c r="J946" s="105" t="str">
        <f t="shared" si="114"/>
        <v>Produkte</v>
      </c>
      <c r="K946" s="105" t="str">
        <f t="shared" si="115"/>
        <v>BUs</v>
      </c>
      <c r="L946" s="105" t="str">
        <f t="shared" si="116"/>
        <v>Symptome</v>
      </c>
      <c r="M946" s="115">
        <f>IFERROR(VLOOKUP(Abfalldokumentation!$O946,Kennzahlen!S:U,3,FALSE)*Abfalldokumentation!$B946,"0")</f>
        <v>1E-3</v>
      </c>
      <c r="N946" s="105" t="str">
        <f>IF(ISBLANK(Q946),VLOOKUP(Abfalldokumentation!$O946,'Linien - BU'!R:S,2,FALSE),Q946)</f>
        <v>BU4</v>
      </c>
      <c r="O946" s="67">
        <f t="shared" si="107"/>
        <v>29501013</v>
      </c>
      <c r="P946" s="67">
        <f t="shared" si="108"/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AA946" s="2"/>
      <c r="AB946" s="2"/>
      <c r="AC946" s="2"/>
    </row>
    <row r="947" spans="1:29" ht="30" customHeight="1" x14ac:dyDescent="0.25">
      <c r="A947" s="102" t="str">
        <f>VLOOKUP(N947,'Linien - BU'!A:B,2,FALSE)</f>
        <v>Verkauf</v>
      </c>
      <c r="B947" s="114">
        <f t="shared" si="106"/>
        <v>70</v>
      </c>
      <c r="C947" s="95">
        <f>Abfalldokumentation!$U947</f>
        <v>44476</v>
      </c>
      <c r="D947" s="90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103" t="str">
        <f>IFERROR(VLOOKUP(Abfalldokumentation!$O947,Artikel!A:C,3,FALSE),Abfalldokumentation!$O947)</f>
        <v>VOS RW-NUSS-ZIPFEL</v>
      </c>
      <c r="F947" s="103" t="str">
        <f>VLOOKUP(T947,'Liste Gründe'!A:D,2,FALSE)</f>
        <v>Schimmel</v>
      </c>
      <c r="G947" s="103" t="str">
        <f>IF(ISBLANK(V947),VLOOKUP(Abfalldokumentation!$P947,'Liste Gründe'!A:D,3,FALSE),V947)</f>
        <v>keinen Abnehmer/kein Schälpersonal</v>
      </c>
      <c r="H947" s="103" t="str">
        <f>IF(ISBLANK(Abfalldokumentation!$W947),"-",Abfalldokumentation!$W947)</f>
        <v>-</v>
      </c>
      <c r="I947" s="114">
        <f t="shared" si="113"/>
        <v>40</v>
      </c>
      <c r="J947" s="103" t="str">
        <f t="shared" si="114"/>
        <v>Produkte</v>
      </c>
      <c r="K947" s="103" t="str">
        <f t="shared" si="115"/>
        <v>BUs</v>
      </c>
      <c r="L947" s="103" t="str">
        <f t="shared" si="116"/>
        <v>Symptome</v>
      </c>
      <c r="M947" s="114">
        <f>IFERROR(VLOOKUP(Abfalldokumentation!$O947,Kennzahlen!S:U,3,FALSE)*Abfalldokumentation!$B947,"0")</f>
        <v>35</v>
      </c>
      <c r="N947" s="103" t="str">
        <f>IF(ISBLANK(Q947),VLOOKUP(Abfalldokumentation!$O947,'Linien - BU'!R:S,2,FALSE),Q947)</f>
        <v>Verkauf</v>
      </c>
      <c r="O947" s="67">
        <f t="shared" si="107"/>
        <v>29501073</v>
      </c>
      <c r="P947" s="67">
        <f t="shared" si="108"/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AA947" s="2"/>
      <c r="AB947" s="2"/>
      <c r="AC947" s="2"/>
    </row>
    <row r="948" spans="1:29" ht="30" customHeight="1" x14ac:dyDescent="0.25">
      <c r="A948" s="104" t="str">
        <f>VLOOKUP(N948,'Linien - BU'!A:B,2,FALSE)</f>
        <v>Verkauf</v>
      </c>
      <c r="B948" s="115">
        <f t="shared" si="106"/>
        <v>220</v>
      </c>
      <c r="C948" s="96">
        <f>Abfalldokumentation!$U948</f>
        <v>44476</v>
      </c>
      <c r="D948" s="90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105" t="str">
        <f>IFERROR(VLOOKUP(Abfalldokumentation!$O948,Artikel!A:C,3,FALSE),Abfalldokumentation!$O948)</f>
        <v>VOS RW-JALA-NAT ENDSTÜC</v>
      </c>
      <c r="F948" s="105" t="str">
        <f>VLOOKUP(T948,'Liste Gründe'!A:D,2,FALSE)</f>
        <v>Schimmel</v>
      </c>
      <c r="G948" s="105" t="str">
        <f>IF(ISBLANK(V948),VLOOKUP(Abfalldokumentation!$P948,'Liste Gründe'!A:D,3,FALSE),V948)</f>
        <v>keinen Abnehmer/kein Schälpersonal</v>
      </c>
      <c r="H948" s="105" t="str">
        <f>IF(ISBLANK(Abfalldokumentation!$W948),"-",Abfalldokumentation!$W948)</f>
        <v>-</v>
      </c>
      <c r="I948" s="115">
        <f t="shared" si="113"/>
        <v>40</v>
      </c>
      <c r="J948" s="105" t="str">
        <f t="shared" si="114"/>
        <v>Produkte</v>
      </c>
      <c r="K948" s="105" t="str">
        <f t="shared" si="115"/>
        <v>BUs</v>
      </c>
      <c r="L948" s="105" t="str">
        <f t="shared" si="116"/>
        <v>Symptome</v>
      </c>
      <c r="M948" s="115">
        <f>IFERROR(VLOOKUP(Abfalldokumentation!$O948,Kennzahlen!S:U,3,FALSE)*Abfalldokumentation!$B948,"0")</f>
        <v>110</v>
      </c>
      <c r="N948" s="105" t="str">
        <f>IF(ISBLANK(Q948),VLOOKUP(Abfalldokumentation!$O948,'Linien - BU'!R:S,2,FALSE),Q948)</f>
        <v>Verkauf</v>
      </c>
      <c r="O948" s="67">
        <f t="shared" si="107"/>
        <v>29501081</v>
      </c>
      <c r="P948" s="67">
        <f t="shared" si="108"/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AA948" s="2"/>
      <c r="AB948" s="2"/>
      <c r="AC948" s="2"/>
    </row>
    <row r="949" spans="1:29" ht="30" customHeight="1" x14ac:dyDescent="0.25">
      <c r="A949" s="102" t="str">
        <f>VLOOKUP(N949,'Linien - BU'!A:B,2,FALSE)</f>
        <v>BU3</v>
      </c>
      <c r="B949" s="114">
        <f t="shared" si="106"/>
        <v>245</v>
      </c>
      <c r="C949" s="95">
        <f>Abfalldokumentation!$U949</f>
        <v>44476</v>
      </c>
      <c r="D949" s="90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103" t="str">
        <f>IFERROR(VLOOKUP(Abfalldokumentation!$O949,Artikel!A:C,3,FALSE),Abfalldokumentation!$O949)</f>
        <v>BLO FRUCHT 5KG mit ganz</v>
      </c>
      <c r="F949" s="103" t="str">
        <f>VLOOKUP(T949,'Liste Gründe'!A:D,2,FALSE)</f>
        <v>Schimmel</v>
      </c>
      <c r="G949" s="103" t="str">
        <f>IF(ISBLANK(V949),VLOOKUP(Abfalldokumentation!$P949,'Liste Gründe'!A:D,3,FALSE),V949)</f>
        <v>keine Zuständigkeiten</v>
      </c>
      <c r="H949" s="103" t="str">
        <f>IF(ISBLANK(Abfalldokumentation!$W949),"-",Abfalldokumentation!$W949)</f>
        <v>-</v>
      </c>
      <c r="I949" s="114">
        <f t="shared" si="113"/>
        <v>40</v>
      </c>
      <c r="J949" s="103" t="str">
        <f t="shared" si="114"/>
        <v>Produkte</v>
      </c>
      <c r="K949" s="103" t="str">
        <f t="shared" si="115"/>
        <v>BUs</v>
      </c>
      <c r="L949" s="103" t="str">
        <f t="shared" si="116"/>
        <v>Symptome</v>
      </c>
      <c r="M949" s="114" t="str">
        <f>IFERROR(VLOOKUP(Abfalldokumentation!$O949,Kennzahlen!S:U,3,FALSE)*Abfalldokumentation!$B949,"0")</f>
        <v>0</v>
      </c>
      <c r="N949" s="103" t="str">
        <f>IF(ISBLANK(Q949),VLOOKUP(Abfalldokumentation!$O949,'Linien - BU'!R:S,2,FALSE),Q949)</f>
        <v>BU3</v>
      </c>
      <c r="O949" s="67">
        <f t="shared" si="107"/>
        <v>31000217</v>
      </c>
      <c r="P949" s="67">
        <f t="shared" si="108"/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AA949" s="2"/>
      <c r="AB949" s="2"/>
      <c r="AC949" s="2"/>
    </row>
    <row r="950" spans="1:29" ht="30" customHeight="1" x14ac:dyDescent="0.25">
      <c r="A950" s="104" t="str">
        <f>VLOOKUP(N950,'Linien - BU'!A:B,2,FALSE)</f>
        <v>BU1</v>
      </c>
      <c r="B950" s="115">
        <f t="shared" si="106"/>
        <v>328</v>
      </c>
      <c r="C950" s="96">
        <f>Abfalldokumentation!$U950</f>
        <v>44476</v>
      </c>
      <c r="D950" s="90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105" t="str">
        <f>IFERROR(VLOOKUP(Abfalldokumentation!$O950,Artikel!A:C,3,FALSE),Abfalldokumentation!$O950)</f>
        <v>GRW SCHI-NAT 7,2GK NEUE</v>
      </c>
      <c r="F950" s="105" t="str">
        <f>VLOOKUP(T950,'Liste Gründe'!A:D,2,FALSE)</f>
        <v>Linienbezogen</v>
      </c>
      <c r="G950" s="105" t="str">
        <f>IF(ISBLANK(V950),VLOOKUP(Abfalldokumentation!$P950,'Liste Gründe'!A:D,3,FALSE),V950)</f>
        <v>Bodenabfall Abfüllung</v>
      </c>
      <c r="H950" s="105" t="str">
        <f>IF(ISBLANK(Abfalldokumentation!$W950),"-",Abfalldokumentation!$W950)</f>
        <v>Clip gerissen</v>
      </c>
      <c r="I950" s="115">
        <f t="shared" si="113"/>
        <v>40</v>
      </c>
      <c r="J950" s="105" t="str">
        <f t="shared" si="114"/>
        <v>Produkte</v>
      </c>
      <c r="K950" s="105" t="str">
        <f t="shared" si="115"/>
        <v>BUs</v>
      </c>
      <c r="L950" s="105" t="str">
        <f t="shared" si="116"/>
        <v>Symptome</v>
      </c>
      <c r="M950" s="115" t="str">
        <f>IFERROR(VLOOKUP(Abfalldokumentation!$O950,Kennzahlen!S:U,3,FALSE)*Abfalldokumentation!$B950,"0")</f>
        <v>0</v>
      </c>
      <c r="N950" s="105" t="str">
        <f>IF(ISBLANK(Q950),VLOOKUP(Abfalldokumentation!$O950,'Linien - BU'!R:S,2,FALSE),Q950)</f>
        <v>Abfüllung</v>
      </c>
      <c r="O950" s="67">
        <f t="shared" si="107"/>
        <v>32000106</v>
      </c>
      <c r="P950" s="67">
        <f t="shared" si="108"/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AA950" s="2"/>
      <c r="AB950" s="2"/>
      <c r="AC950" s="2"/>
    </row>
    <row r="951" spans="1:29" ht="30" customHeight="1" x14ac:dyDescent="0.25">
      <c r="A951" s="102" t="str">
        <f>VLOOKUP(N951,'Linien - BU'!A:B,2,FALSE)</f>
        <v>BU2</v>
      </c>
      <c r="B951" s="114">
        <f t="shared" si="106"/>
        <v>49.5</v>
      </c>
      <c r="C951" s="95">
        <f>Abfalldokumentation!$U951</f>
        <v>44476</v>
      </c>
      <c r="D951" s="90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103" t="str">
        <f>IFERROR(VLOOKUP(Abfalldokumentation!$O951,Artikel!A:C,3,FALSE),Abfalldokumentation!$O951)</f>
        <v>Blöcke</v>
      </c>
      <c r="F951" s="103" t="str">
        <f>VLOOKUP(T951,'Liste Gründe'!A:D,2,FALSE)</f>
        <v>Schimmel</v>
      </c>
      <c r="G951" s="103" t="str">
        <f>IF(ISBLANK(V951),VLOOKUP(Abfalldokumentation!$P951,'Liste Gründe'!A:D,3,FALSE),V951)</f>
        <v>Luftzieher/Folienriss durch Transport</v>
      </c>
      <c r="H951" s="103" t="str">
        <f>IF(ISBLANK(Abfalldokumentation!$W951),"-",Abfalldokumentation!$W951)</f>
        <v>-</v>
      </c>
      <c r="I951" s="114">
        <f t="shared" si="113"/>
        <v>40</v>
      </c>
      <c r="J951" s="103" t="str">
        <f t="shared" si="114"/>
        <v>Produkte</v>
      </c>
      <c r="K951" s="103" t="str">
        <f t="shared" si="115"/>
        <v>BUs</v>
      </c>
      <c r="L951" s="103" t="str">
        <f t="shared" si="116"/>
        <v>Symptome</v>
      </c>
      <c r="M951" s="114" t="str">
        <f>IFERROR(VLOOKUP(Abfalldokumentation!$O951,Kennzahlen!S:U,3,FALSE)*Abfalldokumentation!$B951,"0")</f>
        <v>0</v>
      </c>
      <c r="N951" s="103" t="str">
        <f>IF(ISBLANK(Q951),VLOOKUP(Abfalldokumentation!$O951,'Linien - BU'!R:S,2,FALSE),Q951)</f>
        <v>BU2</v>
      </c>
      <c r="O951" s="67" t="str">
        <f t="shared" si="107"/>
        <v>Blöcke</v>
      </c>
      <c r="P951" s="67">
        <f t="shared" si="108"/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AA951" s="2"/>
      <c r="AB951" s="2"/>
      <c r="AC951" s="2"/>
    </row>
    <row r="952" spans="1:29" ht="30" customHeight="1" x14ac:dyDescent="0.25">
      <c r="A952" s="104" t="str">
        <f>VLOOKUP(N952,'Linien - BU'!A:B,2,FALSE)</f>
        <v>BU3</v>
      </c>
      <c r="B952" s="115">
        <f t="shared" si="106"/>
        <v>16</v>
      </c>
      <c r="C952" s="96">
        <f>Abfalldokumentation!$U952</f>
        <v>44476</v>
      </c>
      <c r="D952" s="90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105" t="str">
        <f>IFERROR(VLOOKUP(Abfalldokumentation!$O952,Artikel!A:C,3,FALSE),Abfalldokumentation!$O952)</f>
        <v>Div. Zipfel, Endstücke</v>
      </c>
      <c r="F952" s="105" t="str">
        <f>VLOOKUP(T952,'Liste Gründe'!A:D,2,FALSE)</f>
        <v>Linienbezogen</v>
      </c>
      <c r="G952" s="105" t="str">
        <f>IF(ISBLANK(V952),VLOOKUP(Abfalldokumentation!$P952,'Liste Gründe'!A:D,3,FALSE),V952)</f>
        <v>Maschinenabfall</v>
      </c>
      <c r="H952" s="105" t="str">
        <f>IF(ISBLANK(Abfalldokumentation!$W952),"-",Abfalldokumentation!$W952)</f>
        <v>-</v>
      </c>
      <c r="I952" s="115">
        <f t="shared" si="113"/>
        <v>40</v>
      </c>
      <c r="J952" s="105" t="str">
        <f t="shared" si="114"/>
        <v>Produkte</v>
      </c>
      <c r="K952" s="105" t="str">
        <f t="shared" si="115"/>
        <v>BUs</v>
      </c>
      <c r="L952" s="105" t="str">
        <f t="shared" si="116"/>
        <v>Symptome</v>
      </c>
      <c r="M952" s="115" t="str">
        <f>IFERROR(VLOOKUP(Abfalldokumentation!$O952,Kennzahlen!S:U,3,FALSE)*Abfalldokumentation!$B952,"0")</f>
        <v>0</v>
      </c>
      <c r="N952" s="105" t="str">
        <f>IF(ISBLANK(Q952),VLOOKUP(Abfalldokumentation!$O952,'Linien - BU'!R:S,2,FALSE),Q952)</f>
        <v>BU3</v>
      </c>
      <c r="O952" s="67" t="str">
        <f t="shared" si="107"/>
        <v>Div. Zipfel, Endstücke</v>
      </c>
      <c r="P952" s="67">
        <f t="shared" si="108"/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AA952" s="2"/>
      <c r="AB952" s="2"/>
      <c r="AC952" s="2"/>
    </row>
    <row r="953" spans="1:29" ht="30" customHeight="1" x14ac:dyDescent="0.25">
      <c r="A953" s="102" t="str">
        <f>VLOOKUP(N953,'Linien - BU'!A:B,2,FALSE)</f>
        <v>BU1</v>
      </c>
      <c r="B953" s="114">
        <f t="shared" si="106"/>
        <v>328</v>
      </c>
      <c r="C953" s="95">
        <f>Abfalldokumentation!$U953</f>
        <v>44476</v>
      </c>
      <c r="D953" s="90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103" t="str">
        <f>IFERROR(VLOOKUP(Abfalldokumentation!$O953,Artikel!A:C,3,FALSE),Abfalldokumentation!$O953)</f>
        <v>Diverses</v>
      </c>
      <c r="F953" s="103" t="str">
        <f>VLOOKUP(T953,'Liste Gründe'!A:D,2,FALSE)</f>
        <v>Linienbezogen</v>
      </c>
      <c r="G953" s="103" t="str">
        <f>IF(ISBLANK(V953),VLOOKUP(Abfalldokumentation!$P953,'Liste Gründe'!A:D,3,FALSE),V953)</f>
        <v>Maschinenabfall</v>
      </c>
      <c r="H953" s="103" t="str">
        <f>IF(ISBLANK(Abfalldokumentation!$W953),"-",Abfalldokumentation!$W953)</f>
        <v>-</v>
      </c>
      <c r="I953" s="114">
        <f t="shared" si="113"/>
        <v>40</v>
      </c>
      <c r="J953" s="103" t="str">
        <f t="shared" si="114"/>
        <v>Produkte</v>
      </c>
      <c r="K953" s="103" t="str">
        <f t="shared" si="115"/>
        <v>BUs</v>
      </c>
      <c r="L953" s="103" t="str">
        <f t="shared" si="116"/>
        <v>Symptome</v>
      </c>
      <c r="M953" s="114" t="str">
        <f>IFERROR(VLOOKUP(Abfalldokumentation!$O953,Kennzahlen!S:U,3,FALSE)*Abfalldokumentation!$B953,"0")</f>
        <v>0</v>
      </c>
      <c r="N953" s="103" t="str">
        <f>IF(ISBLANK(Q953),VLOOKUP(Abfalldokumentation!$O953,'Linien - BU'!R:S,2,FALSE),Q953)</f>
        <v>Abfüllung</v>
      </c>
      <c r="O953" s="67" t="str">
        <f t="shared" si="107"/>
        <v>Diverses</v>
      </c>
      <c r="P953" s="67">
        <f t="shared" si="108"/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AA953" s="2"/>
      <c r="AB953" s="2"/>
      <c r="AC953" s="2"/>
    </row>
    <row r="954" spans="1:29" ht="30" customHeight="1" x14ac:dyDescent="0.25">
      <c r="A954" s="104" t="str">
        <f>VLOOKUP(N954,'Linien - BU'!A:B,2,FALSE)</f>
        <v>BU4</v>
      </c>
      <c r="B954" s="115">
        <f t="shared" si="106"/>
        <v>18</v>
      </c>
      <c r="C954" s="96">
        <f>Abfalldokumentation!$U954</f>
        <v>44476</v>
      </c>
      <c r="D954" s="90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105" t="str">
        <f>IFERROR(VLOOKUP(Abfalldokumentation!$O954,Artikel!A:C,3,FALSE),Abfalldokumentation!$O954)</f>
        <v>Diverses</v>
      </c>
      <c r="F954" s="105" t="str">
        <f>VLOOKUP(T954,'Liste Gründe'!A:D,2,FALSE)</f>
        <v>Linienbezogen</v>
      </c>
      <c r="G954" s="105" t="str">
        <f>IF(ISBLANK(V954),VLOOKUP(Abfalldokumentation!$P954,'Liste Gründe'!A:D,3,FALSE),V954)</f>
        <v>Maschinenabfall</v>
      </c>
      <c r="H954" s="105" t="str">
        <f>IF(ISBLANK(Abfalldokumentation!$W954),"-",Abfalldokumentation!$W954)</f>
        <v>-</v>
      </c>
      <c r="I954" s="115">
        <f t="shared" si="113"/>
        <v>40</v>
      </c>
      <c r="J954" s="105" t="str">
        <f t="shared" si="114"/>
        <v>Produkte</v>
      </c>
      <c r="K954" s="105" t="str">
        <f t="shared" si="115"/>
        <v>BUs</v>
      </c>
      <c r="L954" s="105" t="str">
        <f t="shared" si="116"/>
        <v>Symptome</v>
      </c>
      <c r="M954" s="115" t="str">
        <f>IFERROR(VLOOKUP(Abfalldokumentation!$O954,Kennzahlen!S:U,3,FALSE)*Abfalldokumentation!$B954,"0")</f>
        <v>0</v>
      </c>
      <c r="N954" s="105" t="str">
        <f>IF(ISBLANK(Q954),VLOOKUP(Abfalldokumentation!$O954,'Linien - BU'!R:S,2,FALSE),Q954)</f>
        <v>BU4</v>
      </c>
      <c r="O954" s="67" t="str">
        <f t="shared" si="107"/>
        <v>Diverses</v>
      </c>
      <c r="P954" s="67">
        <f t="shared" si="108"/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AA954" s="2"/>
      <c r="AB954" s="2"/>
      <c r="AC954" s="2"/>
    </row>
    <row r="955" spans="1:29" ht="30" customHeight="1" x14ac:dyDescent="0.25">
      <c r="A955" s="102" t="str">
        <f>VLOOKUP(N955,'Linien - BU'!A:B,2,FALSE)</f>
        <v>BU3</v>
      </c>
      <c r="B955" s="114">
        <f t="shared" si="106"/>
        <v>17</v>
      </c>
      <c r="C955" s="95">
        <f>Abfalldokumentation!$U955</f>
        <v>44476</v>
      </c>
      <c r="D955" s="90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103" t="str">
        <f>IFERROR(VLOOKUP(Abfalldokumentation!$O955,Artikel!A:C,3,FALSE),Abfalldokumentation!$O955)</f>
        <v>Diverses</v>
      </c>
      <c r="F955" s="103" t="str">
        <f>VLOOKUP(T955,'Liste Gründe'!A:D,2,FALSE)</f>
        <v>Linienbezogen</v>
      </c>
      <c r="G955" s="103" t="str">
        <f>IF(ISBLANK(V955),VLOOKUP(Abfalldokumentation!$P955,'Liste Gründe'!A:D,3,FALSE),V955)</f>
        <v>Maschinenabfall</v>
      </c>
      <c r="H955" s="103" t="str">
        <f>IF(ISBLANK(Abfalldokumentation!$W955),"-",Abfalldokumentation!$W955)</f>
        <v>-</v>
      </c>
      <c r="I955" s="114">
        <f t="shared" si="113"/>
        <v>40</v>
      </c>
      <c r="J955" s="103" t="str">
        <f t="shared" si="114"/>
        <v>Produkte</v>
      </c>
      <c r="K955" s="103" t="str">
        <f t="shared" si="115"/>
        <v>BUs</v>
      </c>
      <c r="L955" s="103" t="str">
        <f t="shared" si="116"/>
        <v>Symptome</v>
      </c>
      <c r="M955" s="114" t="str">
        <f>IFERROR(VLOOKUP(Abfalldokumentation!$O955,Kennzahlen!S:U,3,FALSE)*Abfalldokumentation!$B955,"0")</f>
        <v>0</v>
      </c>
      <c r="N955" s="103" t="str">
        <f>IF(ISBLANK(Q955),VLOOKUP(Abfalldokumentation!$O955,'Linien - BU'!R:S,2,FALSE),Q955)</f>
        <v>L35</v>
      </c>
      <c r="O955" s="67" t="str">
        <f t="shared" si="107"/>
        <v>Diverses</v>
      </c>
      <c r="P955" s="67">
        <f t="shared" si="108"/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AA955" s="2"/>
      <c r="AB955" s="2"/>
      <c r="AC955" s="2"/>
    </row>
    <row r="956" spans="1:29" ht="30" customHeight="1" x14ac:dyDescent="0.25">
      <c r="A956" s="104" t="str">
        <f>VLOOKUP(N956,'Linien - BU'!A:B,2,FALSE)</f>
        <v>BU3</v>
      </c>
      <c r="B956" s="115">
        <f t="shared" si="106"/>
        <v>22</v>
      </c>
      <c r="C956" s="96">
        <f>Abfalldokumentation!$U956</f>
        <v>44476</v>
      </c>
      <c r="D956" s="90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105" t="str">
        <f>IFERROR(VLOOKUP(Abfalldokumentation!$O956,Artikel!A:C,3,FALSE),Abfalldokumentation!$O956)</f>
        <v>Diverses</v>
      </c>
      <c r="F956" s="105" t="str">
        <f>VLOOKUP(T956,'Liste Gründe'!A:D,2,FALSE)</f>
        <v>Linienbezogen</v>
      </c>
      <c r="G956" s="105" t="str">
        <f>IF(ISBLANK(V956),VLOOKUP(Abfalldokumentation!$P956,'Liste Gründe'!A:D,3,FALSE),V956)</f>
        <v>Maschinenabfall</v>
      </c>
      <c r="H956" s="105" t="str">
        <f>IF(ISBLANK(Abfalldokumentation!$W956),"-",Abfalldokumentation!$W956)</f>
        <v>-</v>
      </c>
      <c r="I956" s="115">
        <f t="shared" si="113"/>
        <v>40</v>
      </c>
      <c r="J956" s="105" t="str">
        <f t="shared" si="114"/>
        <v>Produkte</v>
      </c>
      <c r="K956" s="105" t="str">
        <f t="shared" si="115"/>
        <v>BUs</v>
      </c>
      <c r="L956" s="105" t="str">
        <f t="shared" si="116"/>
        <v>Symptome</v>
      </c>
      <c r="M956" s="115" t="str">
        <f>IFERROR(VLOOKUP(Abfalldokumentation!$O956,Kennzahlen!S:U,3,FALSE)*Abfalldokumentation!$B956,"0")</f>
        <v>0</v>
      </c>
      <c r="N956" s="105" t="str">
        <f>IF(ISBLANK(Q956),VLOOKUP(Abfalldokumentation!$O956,'Linien - BU'!R:S,2,FALSE),Q956)</f>
        <v>L11</v>
      </c>
      <c r="O956" s="67" t="str">
        <f t="shared" si="107"/>
        <v>Diverses</v>
      </c>
      <c r="P956" s="67">
        <f t="shared" si="108"/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AA956" s="2"/>
      <c r="AB956" s="2"/>
      <c r="AC956" s="2"/>
    </row>
    <row r="957" spans="1:29" ht="30" customHeight="1" x14ac:dyDescent="0.25">
      <c r="A957" s="102" t="str">
        <f>VLOOKUP(N957,'Linien - BU'!A:B,2,FALSE)</f>
        <v>BU3</v>
      </c>
      <c r="B957" s="114">
        <f t="shared" si="106"/>
        <v>14</v>
      </c>
      <c r="C957" s="95">
        <f>Abfalldokumentation!$U957</f>
        <v>44476</v>
      </c>
      <c r="D957" s="90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103" t="str">
        <f>IFERROR(VLOOKUP(Abfalldokumentation!$O957,Artikel!A:C,3,FALSE),Abfalldokumentation!$O957)</f>
        <v>Diverses</v>
      </c>
      <c r="F957" s="103" t="str">
        <f>VLOOKUP(T957,'Liste Gründe'!A:D,2,FALSE)</f>
        <v>Linienbezogen</v>
      </c>
      <c r="G957" s="103" t="str">
        <f>IF(ISBLANK(V957),VLOOKUP(Abfalldokumentation!$P957,'Liste Gründe'!A:D,3,FALSE),V957)</f>
        <v>Maschinenabfall</v>
      </c>
      <c r="H957" s="103" t="str">
        <f>IF(ISBLANK(Abfalldokumentation!$W957),"-",Abfalldokumentation!$W957)</f>
        <v>-</v>
      </c>
      <c r="I957" s="114">
        <f t="shared" si="113"/>
        <v>40</v>
      </c>
      <c r="J957" s="103" t="str">
        <f t="shared" si="114"/>
        <v>Produkte</v>
      </c>
      <c r="K957" s="103" t="str">
        <f t="shared" si="115"/>
        <v>BUs</v>
      </c>
      <c r="L957" s="103" t="str">
        <f t="shared" si="116"/>
        <v>Symptome</v>
      </c>
      <c r="M957" s="114" t="str">
        <f>IFERROR(VLOOKUP(Abfalldokumentation!$O957,Kennzahlen!S:U,3,FALSE)*Abfalldokumentation!$B957,"0")</f>
        <v>0</v>
      </c>
      <c r="N957" s="103" t="str">
        <f>IF(ISBLANK(Q957),VLOOKUP(Abfalldokumentation!$O957,'Linien - BU'!R:S,2,FALSE),Q957)</f>
        <v>L33</v>
      </c>
      <c r="O957" s="67" t="str">
        <f t="shared" si="107"/>
        <v>Diverses</v>
      </c>
      <c r="P957" s="67">
        <f t="shared" si="108"/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AA957" s="2"/>
      <c r="AB957" s="2"/>
      <c r="AC957" s="2"/>
    </row>
    <row r="958" spans="1:29" ht="30" customHeight="1" x14ac:dyDescent="0.25">
      <c r="A958" s="104" t="str">
        <f>VLOOKUP(N958,'Linien - BU'!A:B,2,FALSE)</f>
        <v>BU3</v>
      </c>
      <c r="B958" s="115">
        <f t="shared" si="106"/>
        <v>10</v>
      </c>
      <c r="C958" s="96">
        <f>Abfalldokumentation!$U958</f>
        <v>44476</v>
      </c>
      <c r="D958" s="90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105" t="str">
        <f>IFERROR(VLOOKUP(Abfalldokumentation!$O958,Artikel!A:C,3,FALSE),Abfalldokumentation!$O958)</f>
        <v>Diverses</v>
      </c>
      <c r="F958" s="105" t="str">
        <f>VLOOKUP(T958,'Liste Gründe'!A:D,2,FALSE)</f>
        <v>Linienbezogen</v>
      </c>
      <c r="G958" s="105" t="str">
        <f>IF(ISBLANK(V958),VLOOKUP(Abfalldokumentation!$P958,'Liste Gründe'!A:D,3,FALSE),V958)</f>
        <v>Maschinenabfall</v>
      </c>
      <c r="H958" s="105" t="str">
        <f>IF(ISBLANK(Abfalldokumentation!$W958),"-",Abfalldokumentation!$W958)</f>
        <v>-</v>
      </c>
      <c r="I958" s="115">
        <f t="shared" si="113"/>
        <v>40</v>
      </c>
      <c r="J958" s="105" t="str">
        <f t="shared" si="114"/>
        <v>Produkte</v>
      </c>
      <c r="K958" s="105" t="str">
        <f t="shared" si="115"/>
        <v>BUs</v>
      </c>
      <c r="L958" s="105" t="str">
        <f t="shared" si="116"/>
        <v>Symptome</v>
      </c>
      <c r="M958" s="115" t="str">
        <f>IFERROR(VLOOKUP(Abfalldokumentation!$O958,Kennzahlen!S:U,3,FALSE)*Abfalldokumentation!$B958,"0")</f>
        <v>0</v>
      </c>
      <c r="N958" s="105" t="str">
        <f>IF(ISBLANK(Q958),VLOOKUP(Abfalldokumentation!$O958,'Linien - BU'!R:S,2,FALSE),Q958)</f>
        <v>L11</v>
      </c>
      <c r="O958" s="67" t="str">
        <f t="shared" si="107"/>
        <v>Diverses</v>
      </c>
      <c r="P958" s="67">
        <f t="shared" si="108"/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AA958" s="2"/>
      <c r="AB958" s="2"/>
      <c r="AC958" s="2"/>
    </row>
    <row r="959" spans="1:29" ht="30" customHeight="1" x14ac:dyDescent="0.25">
      <c r="A959" s="102" t="str">
        <f>VLOOKUP(N959,'Linien - BU'!A:B,2,FALSE)</f>
        <v>Rest</v>
      </c>
      <c r="B959" s="114">
        <f t="shared" si="106"/>
        <v>45</v>
      </c>
      <c r="C959" s="95">
        <f>Abfalldokumentation!$U959</f>
        <v>44476</v>
      </c>
      <c r="D959" s="90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103" t="str">
        <f>IFERROR(VLOOKUP(Abfalldokumentation!$O959,Artikel!A:C,3,FALSE),Abfalldokumentation!$O959)</f>
        <v>Diverses</v>
      </c>
      <c r="F959" s="103" t="str">
        <f>VLOOKUP(T959,'Liste Gründe'!A:D,2,FALSE)</f>
        <v>Rest</v>
      </c>
      <c r="G959" s="103" t="str">
        <f>IF(ISBLANK(V959),VLOOKUP(Abfalldokumentation!$P959,'Liste Gründe'!A:D,3,FALSE),V959)</f>
        <v>MHD abgelaufen</v>
      </c>
      <c r="H959" s="103" t="str">
        <f>IF(ISBLANK(Abfalldokumentation!$W959),"-",Abfalldokumentation!$W959)</f>
        <v>-</v>
      </c>
      <c r="I959" s="114">
        <f t="shared" si="113"/>
        <v>40</v>
      </c>
      <c r="J959" s="103" t="str">
        <f t="shared" si="114"/>
        <v>Produkte</v>
      </c>
      <c r="K959" s="103" t="str">
        <f t="shared" si="115"/>
        <v>BUs</v>
      </c>
      <c r="L959" s="103" t="str">
        <f t="shared" si="116"/>
        <v>Symptome</v>
      </c>
      <c r="M959" s="114" t="str">
        <f>IFERROR(VLOOKUP(Abfalldokumentation!$O959,Kennzahlen!S:U,3,FALSE)*Abfalldokumentation!$B959,"0")</f>
        <v>0</v>
      </c>
      <c r="N959" s="103" t="str">
        <f>IF(ISBLANK(Q959),VLOOKUP(Abfalldokumentation!$O959,'Linien - BU'!R:S,2,FALSE),Q959)</f>
        <v>Kantine</v>
      </c>
      <c r="O959" s="67" t="str">
        <f t="shared" si="107"/>
        <v>Diverses</v>
      </c>
      <c r="P959" s="67">
        <f t="shared" si="108"/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AA959" s="2"/>
      <c r="AB959" s="2"/>
      <c r="AC959" s="2"/>
    </row>
    <row r="960" spans="1:29" ht="30" customHeight="1" x14ac:dyDescent="0.25">
      <c r="A960" s="104" t="str">
        <f>VLOOKUP(N960,'Linien - BU'!A:B,2,FALSE)</f>
        <v>BU2</v>
      </c>
      <c r="B960" s="115">
        <f t="shared" si="106"/>
        <v>15</v>
      </c>
      <c r="C960" s="96">
        <f>Abfalldokumentation!$U960</f>
        <v>44476</v>
      </c>
      <c r="D960" s="90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105" t="str">
        <f>IFERROR(VLOOKUP(Abfalldokumentation!$O960,Artikel!A:C,3,FALSE),Abfalldokumentation!$O960)</f>
        <v>Diverses</v>
      </c>
      <c r="F960" s="105" t="str">
        <f>VLOOKUP(T960,'Liste Gründe'!A:D,2,FALSE)</f>
        <v>Schimmel</v>
      </c>
      <c r="G960" s="105" t="str">
        <f>IF(ISBLANK(V960),VLOOKUP(Abfalldokumentation!$P960,'Liste Gründe'!A:D,3,FALSE),V960)</f>
        <v>Luftzieher/Folienriss durch Transport</v>
      </c>
      <c r="H960" s="105" t="str">
        <f>IF(ISBLANK(Abfalldokumentation!$W960),"-",Abfalldokumentation!$W960)</f>
        <v>-</v>
      </c>
      <c r="I960" s="115">
        <f t="shared" si="113"/>
        <v>40</v>
      </c>
      <c r="J960" s="105" t="str">
        <f t="shared" si="114"/>
        <v>Produkte</v>
      </c>
      <c r="K960" s="105" t="str">
        <f t="shared" si="115"/>
        <v>BUs</v>
      </c>
      <c r="L960" s="105" t="str">
        <f t="shared" si="116"/>
        <v>Symptome</v>
      </c>
      <c r="M960" s="115" t="str">
        <f>IFERROR(VLOOKUP(Abfalldokumentation!$O960,Kennzahlen!S:U,3,FALSE)*Abfalldokumentation!$B960,"0")</f>
        <v>0</v>
      </c>
      <c r="N960" s="105" t="str">
        <f>IF(ISBLANK(Q960),VLOOKUP(Abfalldokumentation!$O960,'Linien - BU'!R:S,2,FALSE),Q960)</f>
        <v>BU2</v>
      </c>
      <c r="O960" s="67" t="str">
        <f t="shared" si="107"/>
        <v>Diverses</v>
      </c>
      <c r="P960" s="67">
        <f t="shared" si="108"/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AA960" s="2"/>
      <c r="AB960" s="2"/>
      <c r="AC960" s="2"/>
    </row>
    <row r="961" spans="1:29" ht="30" customHeight="1" x14ac:dyDescent="0.25">
      <c r="A961" s="102" t="str">
        <f>VLOOKUP(N961,'Linien - BU'!A:B,2,FALSE)</f>
        <v>BU1</v>
      </c>
      <c r="B961" s="114">
        <f t="shared" si="106"/>
        <v>153</v>
      </c>
      <c r="C961" s="95">
        <f>Abfalldokumentation!$U961</f>
        <v>44476</v>
      </c>
      <c r="D961" s="90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103" t="str">
        <f>IFERROR(VLOOKUP(Abfalldokumentation!$O961,Artikel!A:C,3,FALSE),Abfalldokumentation!$O961)</f>
        <v>Diverses</v>
      </c>
      <c r="F961" s="103" t="str">
        <f>VLOOKUP(T961,'Liste Gründe'!A:D,2,FALSE)</f>
        <v>Linienbezogen</v>
      </c>
      <c r="G961" s="103" t="str">
        <f>IF(ISBLANK(V961),VLOOKUP(Abfalldokumentation!$P961,'Liste Gründe'!A:D,3,FALSE),V961)</f>
        <v>Reinigung</v>
      </c>
      <c r="H961" s="103" t="str">
        <f>IF(ISBLANK(Abfalldokumentation!$W961),"-",Abfalldokumentation!$W961)</f>
        <v>-</v>
      </c>
      <c r="I961" s="114">
        <f t="shared" si="113"/>
        <v>40</v>
      </c>
      <c r="J961" s="103" t="str">
        <f t="shared" si="114"/>
        <v>Produkte</v>
      </c>
      <c r="K961" s="103" t="str">
        <f t="shared" si="115"/>
        <v>BUs</v>
      </c>
      <c r="L961" s="103" t="str">
        <f t="shared" si="116"/>
        <v>Symptome</v>
      </c>
      <c r="M961" s="114" t="str">
        <f>IFERROR(VLOOKUP(Abfalldokumentation!$O961,Kennzahlen!S:U,3,FALSE)*Abfalldokumentation!$B961,"0")</f>
        <v>0</v>
      </c>
      <c r="N961" s="103" t="str">
        <f>IF(ISBLANK(Q961),VLOOKUP(Abfalldokumentation!$O961,'Linien - BU'!R:S,2,FALSE),Q961)</f>
        <v>Schmelze</v>
      </c>
      <c r="O961" s="67" t="str">
        <f t="shared" si="107"/>
        <v>Diverses</v>
      </c>
      <c r="P961" s="67">
        <f t="shared" si="108"/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AA961" s="2"/>
      <c r="AB961" s="2"/>
      <c r="AC961" s="2"/>
    </row>
    <row r="962" spans="1:29" ht="30" customHeight="1" x14ac:dyDescent="0.25">
      <c r="A962" s="104" t="str">
        <f>VLOOKUP(N962,'Linien - BU'!A:B,2,FALSE)</f>
        <v>Rest</v>
      </c>
      <c r="B962" s="115">
        <f t="shared" ref="B962:B1025" si="117">S962</f>
        <v>150</v>
      </c>
      <c r="C962" s="96">
        <f>Abfalldokumentation!$U962</f>
        <v>44476</v>
      </c>
      <c r="D962" s="90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105" t="str">
        <f>IFERROR(VLOOKUP(Abfalldokumentation!$O962,Artikel!A:C,3,FALSE),Abfalldokumentation!$O962)</f>
        <v>Diverses</v>
      </c>
      <c r="F962" s="105" t="str">
        <f>VLOOKUP(T962,'Liste Gründe'!A:D,2,FALSE)</f>
        <v>Qualitätssicherung</v>
      </c>
      <c r="G962" s="105" t="str">
        <f>IF(ISBLANK(V962),VLOOKUP(Abfalldokumentation!$P962,'Liste Gründe'!A:D,3,FALSE),V962)</f>
        <v>Laborprobe</v>
      </c>
      <c r="H962" s="105" t="str">
        <f>IF(ISBLANK(Abfalldokumentation!$W962),"-",Abfalldokumentation!$W962)</f>
        <v>-</v>
      </c>
      <c r="I962" s="115">
        <f t="shared" si="113"/>
        <v>40</v>
      </c>
      <c r="J962" s="105" t="str">
        <f t="shared" si="114"/>
        <v>Produkte</v>
      </c>
      <c r="K962" s="105" t="str">
        <f t="shared" si="115"/>
        <v>BUs</v>
      </c>
      <c r="L962" s="105" t="str">
        <f t="shared" si="116"/>
        <v>Symptome</v>
      </c>
      <c r="M962" s="115" t="str">
        <f>IFERROR(VLOOKUP(Abfalldokumentation!$O962,Kennzahlen!S:U,3,FALSE)*Abfalldokumentation!$B962,"0")</f>
        <v>0</v>
      </c>
      <c r="N962" s="105" t="str">
        <f>IF(ISBLANK(Q962),VLOOKUP(Abfalldokumentation!$O962,'Linien - BU'!R:S,2,FALSE),Q962)</f>
        <v>Labor</v>
      </c>
      <c r="O962" s="67" t="str">
        <f t="shared" ref="O962:O1025" si="118">R962</f>
        <v>Diverses</v>
      </c>
      <c r="P962" s="67">
        <f t="shared" ref="P962:P1025" si="119"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AA962" s="2"/>
      <c r="AB962" s="2"/>
      <c r="AC962" s="2"/>
    </row>
    <row r="963" spans="1:29" ht="30" customHeight="1" x14ac:dyDescent="0.25">
      <c r="A963" s="102" t="str">
        <f>VLOOKUP(N963,'Linien - BU'!A:B,2,FALSE)</f>
        <v>BU3</v>
      </c>
      <c r="B963" s="114">
        <f t="shared" si="117"/>
        <v>40</v>
      </c>
      <c r="C963" s="95">
        <f>Abfalldokumentation!$U963</f>
        <v>44477</v>
      </c>
      <c r="D963" s="90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103" t="str">
        <f>IFERROR(VLOOKUP(Abfalldokumentation!$O963,Artikel!A:C,3,FALSE),Abfalldokumentation!$O963)</f>
        <v>VOS Räucher extra natri</v>
      </c>
      <c r="F963" s="103" t="str">
        <f>VLOOKUP(T963,'Liste Gründe'!A:D,2,FALSE)</f>
        <v>Linienbezogen</v>
      </c>
      <c r="G963" s="103" t="str">
        <f>IF(ISBLANK(V963),VLOOKUP(Abfalldokumentation!$P963,'Liste Gründe'!A:D,3,FALSE),V963)</f>
        <v>Maschinenabfall</v>
      </c>
      <c r="H963" s="103" t="str">
        <f>IF(ISBLANK(Abfalldokumentation!$W963),"-",Abfalldokumentation!$W963)</f>
        <v>-</v>
      </c>
      <c r="I963" s="114">
        <f t="shared" si="113"/>
        <v>40</v>
      </c>
      <c r="J963" s="103" t="str">
        <f t="shared" si="114"/>
        <v>Produkte</v>
      </c>
      <c r="K963" s="103" t="str">
        <f t="shared" si="115"/>
        <v>BUs</v>
      </c>
      <c r="L963" s="103" t="str">
        <f t="shared" si="116"/>
        <v>Symptome</v>
      </c>
      <c r="M963" s="114">
        <f>IFERROR(VLOOKUP(Abfalldokumentation!$O963,Kennzahlen!S:U,3,FALSE)*Abfalldokumentation!$B963,"0")</f>
        <v>20</v>
      </c>
      <c r="N963" s="103" t="str">
        <f>IF(ISBLANK(Q963),VLOOKUP(Abfalldokumentation!$O963,'Linien - BU'!R:S,2,FALSE),Q963)</f>
        <v>L1</v>
      </c>
      <c r="O963" s="67">
        <f t="shared" si="118"/>
        <v>29500613</v>
      </c>
      <c r="P963" s="67">
        <f t="shared" si="119"/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AA963" s="2"/>
      <c r="AB963" s="2"/>
      <c r="AC963" s="2"/>
    </row>
    <row r="964" spans="1:29" ht="30" customHeight="1" x14ac:dyDescent="0.25">
      <c r="A964" s="104" t="str">
        <f>VLOOKUP(N964,'Linien - BU'!A:B,2,FALSE)</f>
        <v>BU4</v>
      </c>
      <c r="B964" s="115">
        <f t="shared" si="117"/>
        <v>26</v>
      </c>
      <c r="C964" s="96">
        <f>Abfalldokumentation!$U964</f>
        <v>44477</v>
      </c>
      <c r="D964" s="90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105" t="str">
        <f>IFERROR(VLOOKUP(Abfalldokumentation!$O964,Artikel!A:C,3,FALSE),Abfalldokumentation!$O964)</f>
        <v>ABS ZIEGE-GOU</v>
      </c>
      <c r="F964" s="105" t="str">
        <f>VLOOKUP(T964,'Liste Gründe'!A:D,2,FALSE)</f>
        <v>keinen Verwendungszweck</v>
      </c>
      <c r="G964" s="105" t="str">
        <f>IF(ISBLANK(V964),VLOOKUP(Abfalldokumentation!$P964,'Liste Gründe'!A:D,3,FALSE),V964)</f>
        <v>-</v>
      </c>
      <c r="H964" s="105" t="str">
        <f>IF(ISBLANK(Abfalldokumentation!$W964),"-",Abfalldokumentation!$W964)</f>
        <v>-</v>
      </c>
      <c r="I964" s="115">
        <f t="shared" ref="I964:I981" si="120">_xlfn.ISOWEEKNUM(C964)</f>
        <v>40</v>
      </c>
      <c r="J964" s="105" t="str">
        <f t="shared" ref="J964:J981" si="121">"Produkte"</f>
        <v>Produkte</v>
      </c>
      <c r="K964" s="105" t="str">
        <f t="shared" ref="K964:K981" si="122">"BUs"</f>
        <v>BUs</v>
      </c>
      <c r="L964" s="105" t="str">
        <f t="shared" ref="L964:L981" si="123">"Symptome"</f>
        <v>Symptome</v>
      </c>
      <c r="M964" s="115">
        <f>IFERROR(VLOOKUP(Abfalldokumentation!$O964,Kennzahlen!S:U,3,FALSE)*Abfalldokumentation!$B964,"0")</f>
        <v>26</v>
      </c>
      <c r="N964" s="105" t="str">
        <f>IF(ISBLANK(Q964),VLOOKUP(Abfalldokumentation!$O964,'Linien - BU'!R:S,2,FALSE),Q964)</f>
        <v>BU4</v>
      </c>
      <c r="O964" s="67">
        <f t="shared" si="118"/>
        <v>29500887</v>
      </c>
      <c r="P964" s="67">
        <f t="shared" si="119"/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AA964" s="2"/>
      <c r="AB964" s="2"/>
      <c r="AC964" s="2"/>
    </row>
    <row r="965" spans="1:29" ht="30" customHeight="1" x14ac:dyDescent="0.25">
      <c r="A965" s="102" t="str">
        <f>VLOOKUP(N965,'Linien - BU'!A:B,2,FALSE)</f>
        <v>BU4</v>
      </c>
      <c r="B965" s="114">
        <f t="shared" si="117"/>
        <v>62.4</v>
      </c>
      <c r="C965" s="95">
        <f>Abfalldokumentation!$U965</f>
        <v>44477</v>
      </c>
      <c r="D965" s="90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103" t="str">
        <f>IFERROR(VLOOKUP(Abfalldokumentation!$O965,Artikel!A:C,3,FALSE),Abfalldokumentation!$O965)</f>
        <v>ABS ZIEGE-GOU</v>
      </c>
      <c r="F965" s="103" t="str">
        <f>VLOOKUP(T965,'Liste Gründe'!A:D,2,FALSE)</f>
        <v>Schimmel</v>
      </c>
      <c r="G965" s="103" t="str">
        <f>IF(ISBLANK(V965),VLOOKUP(Abfalldokumentation!$P965,'Liste Gründe'!A:D,3,FALSE),V965)</f>
        <v>gesammelt für möglichen Einsatz</v>
      </c>
      <c r="H965" s="103" t="str">
        <f>IF(ISBLANK(Abfalldokumentation!$W965),"-",Abfalldokumentation!$W965)</f>
        <v>-</v>
      </c>
      <c r="I965" s="114">
        <f t="shared" si="120"/>
        <v>40</v>
      </c>
      <c r="J965" s="103" t="str">
        <f t="shared" si="121"/>
        <v>Produkte</v>
      </c>
      <c r="K965" s="103" t="str">
        <f t="shared" si="122"/>
        <v>BUs</v>
      </c>
      <c r="L965" s="103" t="str">
        <f t="shared" si="123"/>
        <v>Symptome</v>
      </c>
      <c r="M965" s="114">
        <f>IFERROR(VLOOKUP(Abfalldokumentation!$O965,Kennzahlen!S:U,3,FALSE)*Abfalldokumentation!$B965,"0")</f>
        <v>62.4</v>
      </c>
      <c r="N965" s="103" t="str">
        <f>IF(ISBLANK(Q965),VLOOKUP(Abfalldokumentation!$O965,'Linien - BU'!R:S,2,FALSE),Q965)</f>
        <v>BU4</v>
      </c>
      <c r="O965" s="67">
        <f t="shared" si="118"/>
        <v>29500887</v>
      </c>
      <c r="P965" s="67">
        <f t="shared" si="119"/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AA965" s="2"/>
      <c r="AB965" s="2"/>
      <c r="AC965" s="2"/>
    </row>
    <row r="966" spans="1:29" ht="30" customHeight="1" x14ac:dyDescent="0.25">
      <c r="A966" s="104" t="str">
        <f>VLOOKUP(N966,'Linien - BU'!A:B,2,FALSE)</f>
        <v>BU1</v>
      </c>
      <c r="B966" s="115">
        <f t="shared" si="117"/>
        <v>28</v>
      </c>
      <c r="C966" s="96">
        <f>Abfalldokumentation!$U966</f>
        <v>44477</v>
      </c>
      <c r="D966" s="90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105" t="str">
        <f>IFERROR(VLOOKUP(Abfalldokumentation!$O966,Artikel!A:C,3,FALSE),Abfalldokumentation!$O966)</f>
        <v>VOS-ABS ENTSORGUNG</v>
      </c>
      <c r="F966" s="105" t="str">
        <f>VLOOKUP(T966,'Liste Gründe'!A:D,2,FALSE)</f>
        <v>Rest</v>
      </c>
      <c r="G966" s="105" t="str">
        <f>IF(ISBLANK(V966),VLOOKUP(Abfalldokumentation!$P966,'Liste Gründe'!A:D,3,FALSE),V966)</f>
        <v>geschälte Rinde</v>
      </c>
      <c r="H966" s="105" t="str">
        <f>IF(ISBLANK(Abfalldokumentation!$W966),"-",Abfalldokumentation!$W966)</f>
        <v>-</v>
      </c>
      <c r="I966" s="115">
        <f t="shared" si="120"/>
        <v>40</v>
      </c>
      <c r="J966" s="105" t="str">
        <f t="shared" si="121"/>
        <v>Produkte</v>
      </c>
      <c r="K966" s="105" t="str">
        <f t="shared" si="122"/>
        <v>BUs</v>
      </c>
      <c r="L966" s="105" t="str">
        <f t="shared" si="123"/>
        <v>Symptome</v>
      </c>
      <c r="M966" s="115">
        <f>IFERROR(VLOOKUP(Abfalldokumentation!$O966,Kennzahlen!S:U,3,FALSE)*Abfalldokumentation!$B966,"0")</f>
        <v>0.28000000000000003</v>
      </c>
      <c r="N966" s="105" t="str">
        <f>IF(ISBLANK(Q966),VLOOKUP(Abfalldokumentation!$O966,'Linien - BU'!R:S,2,FALSE),Q966)</f>
        <v>RWV</v>
      </c>
      <c r="O966" s="67">
        <f t="shared" si="118"/>
        <v>29500917</v>
      </c>
      <c r="P966" s="67">
        <f t="shared" si="119"/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AA966" s="2"/>
      <c r="AB966" s="2"/>
      <c r="AC966" s="2"/>
    </row>
    <row r="967" spans="1:29" ht="30" customHeight="1" x14ac:dyDescent="0.25">
      <c r="A967" s="102" t="str">
        <f>VLOOKUP(N967,'Linien - BU'!A:B,2,FALSE)</f>
        <v>BU3</v>
      </c>
      <c r="B967" s="114">
        <f t="shared" si="117"/>
        <v>240</v>
      </c>
      <c r="C967" s="95">
        <f>Abfalldokumentation!$U967</f>
        <v>44477</v>
      </c>
      <c r="D967" s="90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103" t="str">
        <f>IFERROR(VLOOKUP(Abfalldokumentation!$O967,Artikel!A:C,3,FALSE),Abfalldokumentation!$O967)</f>
        <v>ABS CHED-PF-KRÄUK gemis</v>
      </c>
      <c r="F967" s="103" t="str">
        <f>VLOOKUP(T967,'Liste Gründe'!A:D,2,FALSE)</f>
        <v>Linienbezogen</v>
      </c>
      <c r="G967" s="103" t="str">
        <f>IF(ISBLANK(V967),VLOOKUP(Abfalldokumentation!$P967,'Liste Gründe'!A:D,3,FALSE),V967)</f>
        <v>gemischtes Produkt</v>
      </c>
      <c r="H967" s="103" t="str">
        <f>IF(ISBLANK(Abfalldokumentation!$W967),"-",Abfalldokumentation!$W967)</f>
        <v>-</v>
      </c>
      <c r="I967" s="114">
        <f t="shared" si="120"/>
        <v>40</v>
      </c>
      <c r="J967" s="103" t="str">
        <f t="shared" si="121"/>
        <v>Produkte</v>
      </c>
      <c r="K967" s="103" t="str">
        <f t="shared" si="122"/>
        <v>BUs</v>
      </c>
      <c r="L967" s="103" t="str">
        <f t="shared" si="123"/>
        <v>Symptome</v>
      </c>
      <c r="M967" s="114">
        <f>IFERROR(VLOOKUP(Abfalldokumentation!$O967,Kennzahlen!S:U,3,FALSE)*Abfalldokumentation!$B967,"0")</f>
        <v>240</v>
      </c>
      <c r="N967" s="103" t="str">
        <f>IF(ISBLANK(Q967),VLOOKUP(Abfalldokumentation!$O967,'Linien - BU'!R:S,2,FALSE),Q967)</f>
        <v>L33</v>
      </c>
      <c r="O967" s="67">
        <f t="shared" si="118"/>
        <v>29501003</v>
      </c>
      <c r="P967" s="67">
        <f t="shared" si="119"/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AA967" s="2"/>
      <c r="AB967" s="2"/>
      <c r="AC967" s="2"/>
    </row>
    <row r="968" spans="1:29" ht="30" customHeight="1" x14ac:dyDescent="0.25">
      <c r="A968" s="104" t="str">
        <f>VLOOKUP(N968,'Linien - BU'!A:B,2,FALSE)</f>
        <v>BU3</v>
      </c>
      <c r="B968" s="115">
        <f t="shared" si="117"/>
        <v>55</v>
      </c>
      <c r="C968" s="96">
        <f>Abfalldokumentation!$U968</f>
        <v>44477</v>
      </c>
      <c r="D968" s="90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105" t="str">
        <f>IFERROR(VLOOKUP(Abfalldokumentation!$O968,Artikel!A:C,3,FALSE),Abfalldokumentation!$O968)</f>
        <v>ABS CHED-ROT MIT ß-CARO</v>
      </c>
      <c r="F968" s="105" t="str">
        <f>VLOOKUP(T968,'Liste Gründe'!A:D,2,FALSE)</f>
        <v>Rest</v>
      </c>
      <c r="G968" s="105" t="str">
        <f>IF(ISBLANK(V968),VLOOKUP(Abfalldokumentation!$P968,'Liste Gründe'!A:D,3,FALSE),V968)</f>
        <v>Fremdkörper</v>
      </c>
      <c r="H968" s="105" t="str">
        <f>IF(ISBLANK(Abfalldokumentation!$W968),"-",Abfalldokumentation!$W968)</f>
        <v>Schmutz</v>
      </c>
      <c r="I968" s="115">
        <f t="shared" si="120"/>
        <v>40</v>
      </c>
      <c r="J968" s="105" t="str">
        <f t="shared" si="121"/>
        <v>Produkte</v>
      </c>
      <c r="K968" s="105" t="str">
        <f t="shared" si="122"/>
        <v>BUs</v>
      </c>
      <c r="L968" s="105" t="str">
        <f t="shared" si="123"/>
        <v>Symptome</v>
      </c>
      <c r="M968" s="115">
        <f>IFERROR(VLOOKUP(Abfalldokumentation!$O968,Kennzahlen!S:U,3,FALSE)*Abfalldokumentation!$B968,"0")</f>
        <v>55</v>
      </c>
      <c r="N968" s="105" t="str">
        <f>IF(ISBLANK(Q968),VLOOKUP(Abfalldokumentation!$O968,'Linien - BU'!R:S,2,FALSE),Q968)</f>
        <v>L33</v>
      </c>
      <c r="O968" s="67">
        <f t="shared" si="118"/>
        <v>29501032</v>
      </c>
      <c r="P968" s="67">
        <f t="shared" si="119"/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AA968" s="2"/>
      <c r="AB968" s="2"/>
      <c r="AC968" s="2"/>
    </row>
    <row r="969" spans="1:29" ht="30" customHeight="1" x14ac:dyDescent="0.25">
      <c r="A969" s="102" t="str">
        <f>VLOOKUP(N969,'Linien - BU'!A:B,2,FALSE)</f>
        <v>BU1</v>
      </c>
      <c r="B969" s="114">
        <f t="shared" si="117"/>
        <v>130</v>
      </c>
      <c r="C969" s="95">
        <f>Abfalldokumentation!$U969</f>
        <v>44477</v>
      </c>
      <c r="D969" s="90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103" t="str">
        <f>IFERROR(VLOOKUP(Abfalldokumentation!$O969,Artikel!A:C,3,FALSE),Abfalldokumentation!$O969)</f>
        <v>ABS 45-48% OGT</v>
      </c>
      <c r="F969" s="103" t="str">
        <f>VLOOKUP(T969,'Liste Gründe'!A:D,2,FALSE)</f>
        <v>Schimmel</v>
      </c>
      <c r="G969" s="103" t="str">
        <f>IF(ISBLANK(V969),VLOOKUP(Abfalldokumentation!$P969,'Liste Gründe'!A:D,3,FALSE),V969)</f>
        <v>Schimmel</v>
      </c>
      <c r="H969" s="103" t="str">
        <f>IF(ISBLANK(Abfalldokumentation!$W969),"-",Abfalldokumentation!$W969)</f>
        <v>-</v>
      </c>
      <c r="I969" s="114">
        <f t="shared" si="120"/>
        <v>40</v>
      </c>
      <c r="J969" s="103" t="str">
        <f t="shared" si="121"/>
        <v>Produkte</v>
      </c>
      <c r="K969" s="103" t="str">
        <f t="shared" si="122"/>
        <v>BUs</v>
      </c>
      <c r="L969" s="103" t="str">
        <f t="shared" si="123"/>
        <v>Symptome</v>
      </c>
      <c r="M969" s="114">
        <f>IFERROR(VLOOKUP(Abfalldokumentation!$O969,Kennzahlen!S:U,3,FALSE)*Abfalldokumentation!$B969,"0")</f>
        <v>266.721</v>
      </c>
      <c r="N969" s="103" t="str">
        <f>IF(ISBLANK(Q969),VLOOKUP(Abfalldokumentation!$O969,'Linien - BU'!R:S,2,FALSE),Q969)</f>
        <v>RWV</v>
      </c>
      <c r="O969" s="67">
        <f t="shared" si="118"/>
        <v>29600003</v>
      </c>
      <c r="P969" s="67">
        <f t="shared" si="119"/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AA969" s="2"/>
      <c r="AB969" s="2"/>
      <c r="AC969" s="2"/>
    </row>
    <row r="970" spans="1:29" ht="30" customHeight="1" x14ac:dyDescent="0.25">
      <c r="A970" s="104" t="str">
        <f>VLOOKUP(N970,'Linien - BU'!A:B,2,FALSE)</f>
        <v>BU3</v>
      </c>
      <c r="B970" s="115">
        <f t="shared" si="117"/>
        <v>63</v>
      </c>
      <c r="C970" s="96">
        <f>Abfalldokumentation!$U970</f>
        <v>44477</v>
      </c>
      <c r="D970" s="90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105" t="str">
        <f>IFERROR(VLOOKUP(Abfalldokumentation!$O970,Artikel!A:C,3,FALSE),Abfalldokumentation!$O970)</f>
        <v>Diverses</v>
      </c>
      <c r="F970" s="105" t="str">
        <f>VLOOKUP(T970,'Liste Gründe'!A:D,2,FALSE)</f>
        <v>Linienbezogen</v>
      </c>
      <c r="G970" s="105" t="str">
        <f>IF(ISBLANK(V970),VLOOKUP(Abfalldokumentation!$P970,'Liste Gründe'!A:D,3,FALSE),V970)</f>
        <v>Maschinenabfall</v>
      </c>
      <c r="H970" s="105" t="str">
        <f>IF(ISBLANK(Abfalldokumentation!$W970),"-",Abfalldokumentation!$W970)</f>
        <v>-</v>
      </c>
      <c r="I970" s="115">
        <f t="shared" si="120"/>
        <v>40</v>
      </c>
      <c r="J970" s="105" t="str">
        <f t="shared" si="121"/>
        <v>Produkte</v>
      </c>
      <c r="K970" s="105" t="str">
        <f t="shared" si="122"/>
        <v>BUs</v>
      </c>
      <c r="L970" s="105" t="str">
        <f t="shared" si="123"/>
        <v>Symptome</v>
      </c>
      <c r="M970" s="115" t="str">
        <f>IFERROR(VLOOKUP(Abfalldokumentation!$O970,Kennzahlen!S:U,3,FALSE)*Abfalldokumentation!$B970,"0")</f>
        <v>0</v>
      </c>
      <c r="N970" s="105" t="str">
        <f>IF(ISBLANK(Q970),VLOOKUP(Abfalldokumentation!$O970,'Linien - BU'!R:S,2,FALSE),Q970)</f>
        <v>WVP</v>
      </c>
      <c r="O970" s="67" t="str">
        <f t="shared" si="118"/>
        <v>Diverses</v>
      </c>
      <c r="P970" s="67">
        <f t="shared" si="119"/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AA970" s="2"/>
      <c r="AB970" s="2"/>
      <c r="AC970" s="2"/>
    </row>
    <row r="971" spans="1:29" ht="30" customHeight="1" x14ac:dyDescent="0.25">
      <c r="A971" s="102" t="str">
        <f>VLOOKUP(N971,'Linien - BU'!A:B,2,FALSE)</f>
        <v>BU3</v>
      </c>
      <c r="B971" s="114">
        <f t="shared" si="117"/>
        <v>33</v>
      </c>
      <c r="C971" s="95">
        <f>Abfalldokumentation!$U971</f>
        <v>44477</v>
      </c>
      <c r="D971" s="90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103" t="str">
        <f>IFERROR(VLOOKUP(Abfalldokumentation!$O971,Artikel!A:C,3,FALSE),Abfalldokumentation!$O971)</f>
        <v>Diverses</v>
      </c>
      <c r="F971" s="103" t="str">
        <f>VLOOKUP(T971,'Liste Gründe'!A:D,2,FALSE)</f>
        <v>Linienbezogen</v>
      </c>
      <c r="G971" s="103" t="str">
        <f>IF(ISBLANK(V971),VLOOKUP(Abfalldokumentation!$P971,'Liste Gründe'!A:D,3,FALSE),V971)</f>
        <v>Maschinenabfall</v>
      </c>
      <c r="H971" s="103" t="str">
        <f>IF(ISBLANK(Abfalldokumentation!$W971),"-",Abfalldokumentation!$W971)</f>
        <v>-</v>
      </c>
      <c r="I971" s="114">
        <f t="shared" si="120"/>
        <v>40</v>
      </c>
      <c r="J971" s="103" t="str">
        <f t="shared" si="121"/>
        <v>Produkte</v>
      </c>
      <c r="K971" s="103" t="str">
        <f t="shared" si="122"/>
        <v>BUs</v>
      </c>
      <c r="L971" s="103" t="str">
        <f t="shared" si="123"/>
        <v>Symptome</v>
      </c>
      <c r="M971" s="114" t="str">
        <f>IFERROR(VLOOKUP(Abfalldokumentation!$O971,Kennzahlen!S:U,3,FALSE)*Abfalldokumentation!$B971,"0")</f>
        <v>0</v>
      </c>
      <c r="N971" s="103" t="str">
        <f>IF(ISBLANK(Q971),VLOOKUP(Abfalldokumentation!$O971,'Linien - BU'!R:S,2,FALSE),Q971)</f>
        <v>L33</v>
      </c>
      <c r="O971" s="67" t="str">
        <f t="shared" si="118"/>
        <v>Diverses</v>
      </c>
      <c r="P971" s="67">
        <f t="shared" si="119"/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AA971" s="2"/>
      <c r="AB971" s="2"/>
      <c r="AC971" s="2"/>
    </row>
    <row r="972" spans="1:29" ht="30" customHeight="1" x14ac:dyDescent="0.25">
      <c r="A972" s="104" t="str">
        <f>VLOOKUP(N972,'Linien - BU'!A:B,2,FALSE)</f>
        <v>Rest</v>
      </c>
      <c r="B972" s="115">
        <f t="shared" si="117"/>
        <v>15.5</v>
      </c>
      <c r="C972" s="96">
        <f>Abfalldokumentation!$U972</f>
        <v>44477</v>
      </c>
      <c r="D972" s="90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105" t="str">
        <f>IFERROR(VLOOKUP(Abfalldokumentation!$O972,Artikel!A:C,3,FALSE),Abfalldokumentation!$O972)</f>
        <v>Diverses</v>
      </c>
      <c r="F972" s="105" t="str">
        <f>VLOOKUP(T972,'Liste Gründe'!A:D,2,FALSE)</f>
        <v>Rest</v>
      </c>
      <c r="G972" s="105" t="str">
        <f>IF(ISBLANK(V972),VLOOKUP(Abfalldokumentation!$P972,'Liste Gründe'!A:D,3,FALSE),V972)</f>
        <v>Sensorik</v>
      </c>
      <c r="H972" s="105" t="str">
        <f>IF(ISBLANK(Abfalldokumentation!$W972),"-",Abfalldokumentation!$W972)</f>
        <v>-</v>
      </c>
      <c r="I972" s="115">
        <f t="shared" si="120"/>
        <v>40</v>
      </c>
      <c r="J972" s="105" t="str">
        <f t="shared" si="121"/>
        <v>Produkte</v>
      </c>
      <c r="K972" s="105" t="str">
        <f t="shared" si="122"/>
        <v>BUs</v>
      </c>
      <c r="L972" s="105" t="str">
        <f t="shared" si="123"/>
        <v>Symptome</v>
      </c>
      <c r="M972" s="115" t="str">
        <f>IFERROR(VLOOKUP(Abfalldokumentation!$O972,Kennzahlen!S:U,3,FALSE)*Abfalldokumentation!$B972,"0")</f>
        <v>0</v>
      </c>
      <c r="N972" s="105" t="str">
        <f>IF(ISBLANK(Q972),VLOOKUP(Abfalldokumentation!$O972,'Linien - BU'!R:S,2,FALSE),Q972)</f>
        <v>QM</v>
      </c>
      <c r="O972" s="67" t="str">
        <f t="shared" si="118"/>
        <v>Diverses</v>
      </c>
      <c r="P972" s="67">
        <f t="shared" si="119"/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AA972" s="2"/>
      <c r="AB972" s="2"/>
      <c r="AC972" s="2"/>
    </row>
    <row r="973" spans="1:29" ht="30" customHeight="1" x14ac:dyDescent="0.25">
      <c r="A973" s="102" t="str">
        <f>VLOOKUP(N973,'Linien - BU'!A:B,2,FALSE)</f>
        <v>Rest</v>
      </c>
      <c r="B973" s="114">
        <f t="shared" si="117"/>
        <v>73</v>
      </c>
      <c r="C973" s="95">
        <f>Abfalldokumentation!$U973</f>
        <v>44477</v>
      </c>
      <c r="D973" s="90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103" t="str">
        <f>IFERROR(VLOOKUP(Abfalldokumentation!$O973,Artikel!A:C,3,FALSE),Abfalldokumentation!$O973)</f>
        <v>diverses</v>
      </c>
      <c r="F973" s="103" t="str">
        <f>VLOOKUP(T973,'Liste Gründe'!A:D,2,FALSE)</f>
        <v>Qualitätssicherung</v>
      </c>
      <c r="G973" s="103" t="str">
        <f>IF(ISBLANK(V973),VLOOKUP(Abfalldokumentation!$P973,'Liste Gründe'!A:D,3,FALSE),V973)</f>
        <v>Sensorik</v>
      </c>
      <c r="H973" s="103" t="str">
        <f>IF(ISBLANK(Abfalldokumentation!$W973),"-",Abfalldokumentation!$W973)</f>
        <v>-</v>
      </c>
      <c r="I973" s="114">
        <f t="shared" si="120"/>
        <v>40</v>
      </c>
      <c r="J973" s="103" t="str">
        <f t="shared" si="121"/>
        <v>Produkte</v>
      </c>
      <c r="K973" s="103" t="str">
        <f t="shared" si="122"/>
        <v>BUs</v>
      </c>
      <c r="L973" s="103" t="str">
        <f t="shared" si="123"/>
        <v>Symptome</v>
      </c>
      <c r="M973" s="114" t="str">
        <f>IFERROR(VLOOKUP(Abfalldokumentation!$O973,Kennzahlen!S:U,3,FALSE)*Abfalldokumentation!$B973,"0")</f>
        <v>0</v>
      </c>
      <c r="N973" s="103" t="str">
        <f>IF(ISBLANK(Q973),VLOOKUP(Abfalldokumentation!$O973,'Linien - BU'!R:S,2,FALSE),Q973)</f>
        <v>QM</v>
      </c>
      <c r="O973" s="67" t="str">
        <f t="shared" si="118"/>
        <v>diverses</v>
      </c>
      <c r="P973" s="67">
        <f t="shared" si="119"/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AA973" s="2"/>
      <c r="AB973" s="2"/>
      <c r="AC973" s="2"/>
    </row>
    <row r="974" spans="1:29" ht="30" customHeight="1" x14ac:dyDescent="0.25">
      <c r="A974" s="104" t="str">
        <f>VLOOKUP(N974,'Linien - BU'!A:B,2,FALSE)</f>
        <v>Rest</v>
      </c>
      <c r="B974" s="115">
        <f t="shared" si="117"/>
        <v>3</v>
      </c>
      <c r="C974" s="96">
        <f>Abfalldokumentation!$U974</f>
        <v>44477</v>
      </c>
      <c r="D974" s="90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105" t="str">
        <f>IFERROR(VLOOKUP(Abfalldokumentation!$O974,Artikel!A:C,3,FALSE),Abfalldokumentation!$O974)</f>
        <v>Diverses</v>
      </c>
      <c r="F974" s="105" t="str">
        <f>VLOOKUP(T974,'Liste Gründe'!A:D,2,FALSE)</f>
        <v>Qualitätssicherung</v>
      </c>
      <c r="G974" s="105" t="str">
        <f>IF(ISBLANK(V974),VLOOKUP(Abfalldokumentation!$P974,'Liste Gründe'!A:D,3,FALSE),V974)</f>
        <v>Laborproben</v>
      </c>
      <c r="H974" s="105" t="str">
        <f>IF(ISBLANK(Abfalldokumentation!$W974),"-",Abfalldokumentation!$W974)</f>
        <v>-</v>
      </c>
      <c r="I974" s="115">
        <f t="shared" si="120"/>
        <v>40</v>
      </c>
      <c r="J974" s="105" t="str">
        <f t="shared" si="121"/>
        <v>Produkte</v>
      </c>
      <c r="K974" s="105" t="str">
        <f t="shared" si="122"/>
        <v>BUs</v>
      </c>
      <c r="L974" s="105" t="str">
        <f t="shared" si="123"/>
        <v>Symptome</v>
      </c>
      <c r="M974" s="115" t="str">
        <f>IFERROR(VLOOKUP(Abfalldokumentation!$O974,Kennzahlen!S:U,3,FALSE)*Abfalldokumentation!$B974,"0")</f>
        <v>0</v>
      </c>
      <c r="N974" s="105" t="str">
        <f>IF(ISBLANK(Q974),VLOOKUP(Abfalldokumentation!$O974,'Linien - BU'!R:S,2,FALSE),Q974)</f>
        <v>Labor</v>
      </c>
      <c r="O974" s="67" t="str">
        <f t="shared" si="118"/>
        <v>Diverses</v>
      </c>
      <c r="P974" s="67">
        <f t="shared" si="119"/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AA974" s="2"/>
      <c r="AB974" s="2"/>
      <c r="AC974" s="2"/>
    </row>
    <row r="975" spans="1:29" ht="30" customHeight="1" x14ac:dyDescent="0.25">
      <c r="A975" s="102" t="str">
        <f>VLOOKUP(N975,'Linien - BU'!A:B,2,FALSE)</f>
        <v>Rest</v>
      </c>
      <c r="B975" s="114">
        <f t="shared" si="117"/>
        <v>56</v>
      </c>
      <c r="C975" s="95">
        <f>Abfalldokumentation!$U975</f>
        <v>44477</v>
      </c>
      <c r="D975" s="90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103" t="str">
        <f>IFERROR(VLOOKUP(Abfalldokumentation!$O975,Artikel!A:C,3,FALSE),Abfalldokumentation!$O975)</f>
        <v>Diverses</v>
      </c>
      <c r="F975" s="103" t="str">
        <f>VLOOKUP(T975,'Liste Gründe'!A:D,2,FALSE)</f>
        <v>Qualitätssicherung</v>
      </c>
      <c r="G975" s="103" t="str">
        <f>IF(ISBLANK(V975),VLOOKUP(Abfalldokumentation!$P975,'Liste Gründe'!A:D,3,FALSE),V975)</f>
        <v>Einwaage</v>
      </c>
      <c r="H975" s="103" t="str">
        <f>IF(ISBLANK(Abfalldokumentation!$W975),"-",Abfalldokumentation!$W975)</f>
        <v>-</v>
      </c>
      <c r="I975" s="114">
        <f t="shared" si="120"/>
        <v>40</v>
      </c>
      <c r="J975" s="103" t="str">
        <f t="shared" si="121"/>
        <v>Produkte</v>
      </c>
      <c r="K975" s="103" t="str">
        <f t="shared" si="122"/>
        <v>BUs</v>
      </c>
      <c r="L975" s="103" t="str">
        <f t="shared" si="123"/>
        <v>Symptome</v>
      </c>
      <c r="M975" s="114" t="str">
        <f>IFERROR(VLOOKUP(Abfalldokumentation!$O975,Kennzahlen!S:U,3,FALSE)*Abfalldokumentation!$B975,"0")</f>
        <v>0</v>
      </c>
      <c r="N975" s="103" t="str">
        <f>IF(ISBLANK(Q975),VLOOKUP(Abfalldokumentation!$O975,'Linien - BU'!R:S,2,FALSE),Q975)</f>
        <v>Labor</v>
      </c>
      <c r="O975" s="67" t="str">
        <f t="shared" si="118"/>
        <v>Diverses</v>
      </c>
      <c r="P975" s="67">
        <f t="shared" si="119"/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AA975" s="2"/>
      <c r="AB975" s="2"/>
      <c r="AC975" s="2"/>
    </row>
    <row r="976" spans="1:29" ht="30" customHeight="1" x14ac:dyDescent="0.25">
      <c r="A976" s="104" t="str">
        <f>VLOOKUP(N976,'Linien - BU'!A:B,2,FALSE)</f>
        <v>Rest</v>
      </c>
      <c r="B976" s="115">
        <f t="shared" si="117"/>
        <v>6.5</v>
      </c>
      <c r="C976" s="96">
        <f>Abfalldokumentation!$U976</f>
        <v>44477</v>
      </c>
      <c r="D976" s="90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105" t="str">
        <f>IFERROR(VLOOKUP(Abfalldokumentation!$O976,Artikel!A:C,3,FALSE),Abfalldokumentation!$O976)</f>
        <v>Diverses</v>
      </c>
      <c r="F976" s="105" t="str">
        <f>VLOOKUP(T976,'Liste Gründe'!A:D,2,FALSE)</f>
        <v>Qualitätssicherung</v>
      </c>
      <c r="G976" s="105" t="str">
        <f>IF(ISBLANK(V976),VLOOKUP(Abfalldokumentation!$P976,'Liste Gründe'!A:D,3,FALSE),V976)</f>
        <v>Sensorik</v>
      </c>
      <c r="H976" s="105" t="str">
        <f>IF(ISBLANK(Abfalldokumentation!$W976),"-",Abfalldokumentation!$W976)</f>
        <v>-</v>
      </c>
      <c r="I976" s="115">
        <f t="shared" si="120"/>
        <v>40</v>
      </c>
      <c r="J976" s="105" t="str">
        <f t="shared" si="121"/>
        <v>Produkte</v>
      </c>
      <c r="K976" s="105" t="str">
        <f t="shared" si="122"/>
        <v>BUs</v>
      </c>
      <c r="L976" s="105" t="str">
        <f t="shared" si="123"/>
        <v>Symptome</v>
      </c>
      <c r="M976" s="115" t="str">
        <f>IFERROR(VLOOKUP(Abfalldokumentation!$O976,Kennzahlen!S:U,3,FALSE)*Abfalldokumentation!$B976,"0")</f>
        <v>0</v>
      </c>
      <c r="N976" s="105" t="str">
        <f>IF(ISBLANK(Q976),VLOOKUP(Abfalldokumentation!$O976,'Linien - BU'!R:S,2,FALSE),Q976)</f>
        <v>Labor</v>
      </c>
      <c r="O976" s="67" t="str">
        <f t="shared" si="118"/>
        <v>Diverses</v>
      </c>
      <c r="P976" s="67">
        <f t="shared" si="119"/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AA976" s="2"/>
      <c r="AB976" s="2"/>
      <c r="AC976" s="2"/>
    </row>
    <row r="977" spans="1:29" ht="30" customHeight="1" x14ac:dyDescent="0.25">
      <c r="A977" s="102" t="str">
        <f>VLOOKUP(N977,'Linien - BU'!A:B,2,FALSE)</f>
        <v>Rest</v>
      </c>
      <c r="B977" s="114">
        <f t="shared" si="117"/>
        <v>86</v>
      </c>
      <c r="C977" s="95">
        <f>Abfalldokumentation!$U977</f>
        <v>44477</v>
      </c>
      <c r="D977" s="90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103" t="str">
        <f>IFERROR(VLOOKUP(Abfalldokumentation!$O977,Artikel!A:C,3,FALSE),Abfalldokumentation!$O977)</f>
        <v>diverses</v>
      </c>
      <c r="F977" s="103" t="str">
        <f>VLOOKUP(T977,'Liste Gründe'!A:D,2,FALSE)</f>
        <v>Qualitätssicherung</v>
      </c>
      <c r="G977" s="103" t="str">
        <f>IF(ISBLANK(V977),VLOOKUP(Abfalldokumentation!$P977,'Liste Gründe'!A:D,3,FALSE),V977)</f>
        <v>Einwaage</v>
      </c>
      <c r="H977" s="103" t="str">
        <f>IF(ISBLANK(Abfalldokumentation!$W977),"-",Abfalldokumentation!$W977)</f>
        <v>-</v>
      </c>
      <c r="I977" s="114">
        <f t="shared" si="120"/>
        <v>40</v>
      </c>
      <c r="J977" s="103" t="str">
        <f t="shared" si="121"/>
        <v>Produkte</v>
      </c>
      <c r="K977" s="103" t="str">
        <f t="shared" si="122"/>
        <v>BUs</v>
      </c>
      <c r="L977" s="103" t="str">
        <f t="shared" si="123"/>
        <v>Symptome</v>
      </c>
      <c r="M977" s="114" t="str">
        <f>IFERROR(VLOOKUP(Abfalldokumentation!$O977,Kennzahlen!S:U,3,FALSE)*Abfalldokumentation!$B977,"0")</f>
        <v>0</v>
      </c>
      <c r="N977" s="103" t="str">
        <f>IF(ISBLANK(Q977),VLOOKUP(Abfalldokumentation!$O977,'Linien - BU'!R:S,2,FALSE),Q977)</f>
        <v>Labor</v>
      </c>
      <c r="O977" s="67" t="str">
        <f t="shared" si="118"/>
        <v>diverses</v>
      </c>
      <c r="P977" s="67">
        <f t="shared" si="119"/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AA977" s="2"/>
      <c r="AB977" s="2"/>
      <c r="AC977" s="2"/>
    </row>
    <row r="978" spans="1:29" ht="30" customHeight="1" x14ac:dyDescent="0.25">
      <c r="A978" s="104" t="str">
        <f>VLOOKUP(N978,'Linien - BU'!A:B,2,FALSE)</f>
        <v>BU3</v>
      </c>
      <c r="B978" s="115">
        <f t="shared" si="117"/>
        <v>20.2</v>
      </c>
      <c r="C978" s="96">
        <f>Abfalldokumentation!$U978</f>
        <v>44477</v>
      </c>
      <c r="D978" s="90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105" t="str">
        <f>IFERROR(VLOOKUP(Abfalldokumentation!$O978,Artikel!A:C,3,FALSE),Abfalldokumentation!$O978)</f>
        <v>Fruchtkäse</v>
      </c>
      <c r="F978" s="105" t="str">
        <f>VLOOKUP(T978,'Liste Gründe'!A:D,2,FALSE)</f>
        <v>Linienbezogen</v>
      </c>
      <c r="G978" s="105" t="str">
        <f>IF(ISBLANK(V978),VLOOKUP(Abfalldokumentation!$P978,'Liste Gründe'!A:D,3,FALSE),V978)</f>
        <v>Maschinenabfall</v>
      </c>
      <c r="H978" s="105" t="str">
        <f>IF(ISBLANK(Abfalldokumentation!$W978),"-",Abfalldokumentation!$W978)</f>
        <v>-</v>
      </c>
      <c r="I978" s="115">
        <f t="shared" si="120"/>
        <v>40</v>
      </c>
      <c r="J978" s="105" t="str">
        <f t="shared" si="121"/>
        <v>Produkte</v>
      </c>
      <c r="K978" s="105" t="str">
        <f t="shared" si="122"/>
        <v>BUs</v>
      </c>
      <c r="L978" s="105" t="str">
        <f t="shared" si="123"/>
        <v>Symptome</v>
      </c>
      <c r="M978" s="115" t="str">
        <f>IFERROR(VLOOKUP(Abfalldokumentation!$O978,Kennzahlen!S:U,3,FALSE)*Abfalldokumentation!$B978,"0")</f>
        <v>0</v>
      </c>
      <c r="N978" s="105" t="str">
        <f>IF(ISBLANK(Q978),VLOOKUP(Abfalldokumentation!$O978,'Linien - BU'!R:S,2,FALSE),Q978)</f>
        <v>Spzialitäten</v>
      </c>
      <c r="O978" s="67" t="str">
        <f t="shared" si="118"/>
        <v>Fruchtkäse</v>
      </c>
      <c r="P978" s="67">
        <f t="shared" si="119"/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AA978" s="2"/>
      <c r="AB978" s="2"/>
      <c r="AC978" s="2"/>
    </row>
    <row r="979" spans="1:29" ht="30" customHeight="1" x14ac:dyDescent="0.25">
      <c r="A979" s="102" t="str">
        <f>VLOOKUP(N979,'Linien - BU'!A:B,2,FALSE)</f>
        <v>Rest</v>
      </c>
      <c r="B979" s="114">
        <f t="shared" si="117"/>
        <v>1</v>
      </c>
      <c r="C979" s="95">
        <f>Abfalldokumentation!$U979</f>
        <v>44477</v>
      </c>
      <c r="D979" s="90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103" t="str">
        <f>IFERROR(VLOOKUP(Abfalldokumentation!$O979,Artikel!A:C,3,FALSE),Abfalldokumentation!$O979)</f>
        <v>Laborproben</v>
      </c>
      <c r="F979" s="103" t="str">
        <f>VLOOKUP(T979,'Liste Gründe'!A:D,2,FALSE)</f>
        <v>Qualitätssicherung</v>
      </c>
      <c r="G979" s="103" t="str">
        <f>IF(ISBLANK(V979),VLOOKUP(Abfalldokumentation!$P979,'Liste Gründe'!A:D,3,FALSE),V979)</f>
        <v>Einwaage</v>
      </c>
      <c r="H979" s="103" t="str">
        <f>IF(ISBLANK(Abfalldokumentation!$W979),"-",Abfalldokumentation!$W979)</f>
        <v>-</v>
      </c>
      <c r="I979" s="114">
        <f t="shared" si="120"/>
        <v>40</v>
      </c>
      <c r="J979" s="103" t="str">
        <f t="shared" si="121"/>
        <v>Produkte</v>
      </c>
      <c r="K979" s="103" t="str">
        <f t="shared" si="122"/>
        <v>BUs</v>
      </c>
      <c r="L979" s="103" t="str">
        <f t="shared" si="123"/>
        <v>Symptome</v>
      </c>
      <c r="M979" s="114" t="str">
        <f>IFERROR(VLOOKUP(Abfalldokumentation!$O979,Kennzahlen!S:U,3,FALSE)*Abfalldokumentation!$B979,"0")</f>
        <v>0</v>
      </c>
      <c r="N979" s="103" t="str">
        <f>IF(ISBLANK(Q979),VLOOKUP(Abfalldokumentation!$O979,'Linien - BU'!R:S,2,FALSE),Q979)</f>
        <v>Labor</v>
      </c>
      <c r="O979" s="67" t="str">
        <f t="shared" si="118"/>
        <v>Laborproben</v>
      </c>
      <c r="P979" s="67">
        <f t="shared" si="119"/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AA979" s="2"/>
      <c r="AB979" s="2"/>
      <c r="AC979" s="2"/>
    </row>
    <row r="980" spans="1:29" ht="30" customHeight="1" x14ac:dyDescent="0.25">
      <c r="A980" s="104" t="str">
        <f>VLOOKUP(N980,'Linien - BU'!A:B,2,FALSE)</f>
        <v>Rest</v>
      </c>
      <c r="B980" s="115">
        <f t="shared" si="117"/>
        <v>3.2</v>
      </c>
      <c r="C980" s="96">
        <f>Abfalldokumentation!$U980</f>
        <v>44477</v>
      </c>
      <c r="D980" s="90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105" t="str">
        <f>IFERROR(VLOOKUP(Abfalldokumentation!$O980,Artikel!A:C,3,FALSE),Abfalldokumentation!$O980)</f>
        <v>Laborproben</v>
      </c>
      <c r="F980" s="105" t="str">
        <f>VLOOKUP(T980,'Liste Gründe'!A:D,2,FALSE)</f>
        <v>Qualitätssicherung</v>
      </c>
      <c r="G980" s="105" t="str">
        <f>IF(ISBLANK(V980),VLOOKUP(Abfalldokumentation!$P980,'Liste Gründe'!A:D,3,FALSE),V980)</f>
        <v>Sensorik</v>
      </c>
      <c r="H980" s="105" t="str">
        <f>IF(ISBLANK(Abfalldokumentation!$W980),"-",Abfalldokumentation!$W980)</f>
        <v>-</v>
      </c>
      <c r="I980" s="115">
        <f t="shared" si="120"/>
        <v>40</v>
      </c>
      <c r="J980" s="105" t="str">
        <f t="shared" si="121"/>
        <v>Produkte</v>
      </c>
      <c r="K980" s="105" t="str">
        <f t="shared" si="122"/>
        <v>BUs</v>
      </c>
      <c r="L980" s="105" t="str">
        <f t="shared" si="123"/>
        <v>Symptome</v>
      </c>
      <c r="M980" s="115" t="str">
        <f>IFERROR(VLOOKUP(Abfalldokumentation!$O980,Kennzahlen!S:U,3,FALSE)*Abfalldokumentation!$B980,"0")</f>
        <v>0</v>
      </c>
      <c r="N980" s="105" t="str">
        <f>IF(ISBLANK(Q980),VLOOKUP(Abfalldokumentation!$O980,'Linien - BU'!R:S,2,FALSE),Q980)</f>
        <v>Labor</v>
      </c>
      <c r="O980" s="67" t="str">
        <f t="shared" si="118"/>
        <v>Laborproben</v>
      </c>
      <c r="P980" s="67">
        <f t="shared" si="119"/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AA980" s="2"/>
      <c r="AB980" s="2"/>
      <c r="AC980" s="2"/>
    </row>
    <row r="981" spans="1:29" ht="30" customHeight="1" x14ac:dyDescent="0.25">
      <c r="A981" s="102" t="str">
        <f>VLOOKUP(N981,'Linien - BU'!A:B,2,FALSE)</f>
        <v>BU1</v>
      </c>
      <c r="B981" s="114">
        <f t="shared" si="117"/>
        <v>80</v>
      </c>
      <c r="C981" s="95">
        <f>Abfalldokumentation!$U981</f>
        <v>44477</v>
      </c>
      <c r="D981" s="90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103" t="str">
        <f>IFERROR(VLOOKUP(Abfalldokumentation!$O981,Artikel!A:C,3,FALSE),Abfalldokumentation!$O981)</f>
        <v>Rinde</v>
      </c>
      <c r="F981" s="103" t="str">
        <f>VLOOKUP(T981,'Liste Gründe'!A:D,2,FALSE)</f>
        <v>Rest</v>
      </c>
      <c r="G981" s="103" t="str">
        <f>IF(ISBLANK(V981),VLOOKUP(Abfalldokumentation!$P981,'Liste Gründe'!A:D,3,FALSE),V981)</f>
        <v>-</v>
      </c>
      <c r="H981" s="103" t="str">
        <f>IF(ISBLANK(Abfalldokumentation!$W981),"-",Abfalldokumentation!$W981)</f>
        <v>-</v>
      </c>
      <c r="I981" s="114">
        <f t="shared" si="120"/>
        <v>40</v>
      </c>
      <c r="J981" s="103" t="str">
        <f t="shared" si="121"/>
        <v>Produkte</v>
      </c>
      <c r="K981" s="103" t="str">
        <f t="shared" si="122"/>
        <v>BUs</v>
      </c>
      <c r="L981" s="103" t="str">
        <f t="shared" si="123"/>
        <v>Symptome</v>
      </c>
      <c r="M981" s="114" t="str">
        <f>IFERROR(VLOOKUP(Abfalldokumentation!$O981,Kennzahlen!S:U,3,FALSE)*Abfalldokumentation!$B981,"0")</f>
        <v>0</v>
      </c>
      <c r="N981" s="103" t="str">
        <f>IF(ISBLANK(Q981),VLOOKUP(Abfalldokumentation!$O981,'Linien - BU'!R:S,2,FALSE),Q981)</f>
        <v>RWV</v>
      </c>
      <c r="O981" s="67" t="str">
        <f t="shared" si="118"/>
        <v>Rinde</v>
      </c>
      <c r="P981" s="67">
        <f t="shared" si="119"/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AA981" s="2"/>
      <c r="AB981" s="2"/>
      <c r="AC981" s="2"/>
    </row>
    <row r="982" spans="1:29" ht="30" customHeight="1" x14ac:dyDescent="0.25">
      <c r="A982" s="104" t="str">
        <f>VLOOKUP(N982,'Linien - BU'!A:B,2,FALSE)</f>
        <v>Rest</v>
      </c>
      <c r="B982" s="115">
        <f t="shared" si="117"/>
        <v>53.6</v>
      </c>
      <c r="C982" s="96">
        <f>Abfalldokumentation!$U982</f>
        <v>44477</v>
      </c>
      <c r="D982" s="90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105" t="str">
        <f>IFERROR(VLOOKUP(Abfalldokumentation!$O982,Artikel!A:C,3,FALSE),Abfalldokumentation!$O982)</f>
        <v>Rückstellproben</v>
      </c>
      <c r="F982" s="105" t="str">
        <f>VLOOKUP(T982,'Liste Gründe'!A:D,2,FALSE)</f>
        <v>Qualitätssicherung</v>
      </c>
      <c r="G982" s="105" t="str">
        <f>IF(ISBLANK(V982),VLOOKUP(Abfalldokumentation!$P982,'Liste Gründe'!A:D,3,FALSE),V982)</f>
        <v>Rückstellproben</v>
      </c>
      <c r="H982" s="105" t="str">
        <f>IF(ISBLANK(Abfalldokumentation!$W982),"-",Abfalldokumentation!$W982)</f>
        <v>-</v>
      </c>
      <c r="I982" s="115">
        <f t="shared" ref="I982:I1025" si="124">_xlfn.ISOWEEKNUM(C982)</f>
        <v>40</v>
      </c>
      <c r="J982" s="105" t="str">
        <f t="shared" ref="J982:J1025" si="125">"Produkte"</f>
        <v>Produkte</v>
      </c>
      <c r="K982" s="105" t="str">
        <f t="shared" ref="K982:K1025" si="126">"BUs"</f>
        <v>BUs</v>
      </c>
      <c r="L982" s="105" t="str">
        <f t="shared" ref="L982:L1025" si="127">"Symptome"</f>
        <v>Symptome</v>
      </c>
      <c r="M982" s="115" t="str">
        <f>IFERROR(VLOOKUP(Abfalldokumentation!$O982,Kennzahlen!S:U,3,FALSE)*Abfalldokumentation!$B982,"0")</f>
        <v>0</v>
      </c>
      <c r="N982" s="105" t="str">
        <f>IF(ISBLANK(Q982),VLOOKUP(Abfalldokumentation!$O982,'Linien - BU'!R:S,2,FALSE),Q982)</f>
        <v>Labor</v>
      </c>
      <c r="O982" s="67" t="str">
        <f t="shared" si="118"/>
        <v>Rückstellproben</v>
      </c>
      <c r="P982" s="67">
        <f t="shared" si="119"/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AA982" s="2"/>
      <c r="AB982" s="2"/>
      <c r="AC982" s="2"/>
    </row>
    <row r="983" spans="1:29" ht="30" customHeight="1" x14ac:dyDescent="0.25">
      <c r="A983" s="102" t="str">
        <f>VLOOKUP(N983,'Linien - BU'!A:B,2,FALSE)</f>
        <v>Rest</v>
      </c>
      <c r="B983" s="114">
        <f t="shared" si="117"/>
        <v>62.6</v>
      </c>
      <c r="C983" s="95">
        <f>Abfalldokumentation!$U983</f>
        <v>44477</v>
      </c>
      <c r="D983" s="90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103" t="str">
        <f>IFERROR(VLOOKUP(Abfalldokumentation!$O983,Artikel!A:C,3,FALSE),Abfalldokumentation!$O983)</f>
        <v>Rückstellproben</v>
      </c>
      <c r="F983" s="103" t="str">
        <f>VLOOKUP(T983,'Liste Gründe'!A:D,2,FALSE)</f>
        <v>Qualitätssicherung</v>
      </c>
      <c r="G983" s="103" t="str">
        <f>IF(ISBLANK(V983),VLOOKUP(Abfalldokumentation!$P983,'Liste Gründe'!A:D,3,FALSE),V983)</f>
        <v>Rückstellproben</v>
      </c>
      <c r="H983" s="103" t="str">
        <f>IF(ISBLANK(Abfalldokumentation!$W983),"-",Abfalldokumentation!$W983)</f>
        <v>-</v>
      </c>
      <c r="I983" s="114">
        <f t="shared" si="124"/>
        <v>40</v>
      </c>
      <c r="J983" s="103" t="str">
        <f t="shared" si="125"/>
        <v>Produkte</v>
      </c>
      <c r="K983" s="103" t="str">
        <f t="shared" si="126"/>
        <v>BUs</v>
      </c>
      <c r="L983" s="103" t="str">
        <f t="shared" si="127"/>
        <v>Symptome</v>
      </c>
      <c r="M983" s="114" t="str">
        <f>IFERROR(VLOOKUP(Abfalldokumentation!$O983,Kennzahlen!S:U,3,FALSE)*Abfalldokumentation!$B983,"0")</f>
        <v>0</v>
      </c>
      <c r="N983" s="103" t="str">
        <f>IF(ISBLANK(Q983),VLOOKUP(Abfalldokumentation!$O983,'Linien - BU'!R:S,2,FALSE),Q983)</f>
        <v>Labor</v>
      </c>
      <c r="O983" s="67" t="str">
        <f t="shared" si="118"/>
        <v>Rückstellproben</v>
      </c>
      <c r="P983" s="67">
        <f t="shared" si="119"/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AA983" s="2"/>
      <c r="AB983" s="2"/>
      <c r="AC983" s="2"/>
    </row>
    <row r="984" spans="1:29" ht="30" customHeight="1" x14ac:dyDescent="0.25">
      <c r="A984" s="104" t="str">
        <f>VLOOKUP(N984,'Linien - BU'!A:B,2,FALSE)</f>
        <v>Rest</v>
      </c>
      <c r="B984" s="115">
        <f t="shared" si="117"/>
        <v>127</v>
      </c>
      <c r="C984" s="96">
        <f>Abfalldokumentation!$U984</f>
        <v>44477</v>
      </c>
      <c r="D984" s="90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105" t="str">
        <f>IFERROR(VLOOKUP(Abfalldokumentation!$O984,Artikel!A:C,3,FALSE),Abfalldokumentation!$O984)</f>
        <v>Rückstellproben</v>
      </c>
      <c r="F984" s="105" t="str">
        <f>VLOOKUP(T984,'Liste Gründe'!A:D,2,FALSE)</f>
        <v>Qualitätssicherung</v>
      </c>
      <c r="G984" s="105" t="str">
        <f>IF(ISBLANK(V984),VLOOKUP(Abfalldokumentation!$P984,'Liste Gründe'!A:D,3,FALSE),V984)</f>
        <v>Rückstellproben</v>
      </c>
      <c r="H984" s="105" t="str">
        <f>IF(ISBLANK(Abfalldokumentation!$W984),"-",Abfalldokumentation!$W984)</f>
        <v>-</v>
      </c>
      <c r="I984" s="115">
        <f t="shared" si="124"/>
        <v>40</v>
      </c>
      <c r="J984" s="105" t="str">
        <f t="shared" si="125"/>
        <v>Produkte</v>
      </c>
      <c r="K984" s="105" t="str">
        <f t="shared" si="126"/>
        <v>BUs</v>
      </c>
      <c r="L984" s="105" t="str">
        <f t="shared" si="127"/>
        <v>Symptome</v>
      </c>
      <c r="M984" s="115" t="str">
        <f>IFERROR(VLOOKUP(Abfalldokumentation!$O984,Kennzahlen!S:U,3,FALSE)*Abfalldokumentation!$B984,"0")</f>
        <v>0</v>
      </c>
      <c r="N984" s="105" t="str">
        <f>IF(ISBLANK(Q984),VLOOKUP(Abfalldokumentation!$O984,'Linien - BU'!R:S,2,FALSE),Q984)</f>
        <v>Labor</v>
      </c>
      <c r="O984" s="67" t="str">
        <f t="shared" si="118"/>
        <v>Rückstellproben</v>
      </c>
      <c r="P984" s="67">
        <f t="shared" si="119"/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AA984" s="2"/>
      <c r="AB984" s="2"/>
      <c r="AC984" s="2"/>
    </row>
    <row r="985" spans="1:29" ht="30" customHeight="1" x14ac:dyDescent="0.25">
      <c r="A985" s="102" t="str">
        <f>VLOOKUP(N985,'Linien - BU'!A:B,2,FALSE)</f>
        <v>BU3</v>
      </c>
      <c r="B985" s="114">
        <f t="shared" si="117"/>
        <v>46</v>
      </c>
      <c r="C985" s="95">
        <f>Abfalldokumentation!$U985</f>
        <v>44477</v>
      </c>
      <c r="D985" s="90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103" t="str">
        <f>IFERROR(VLOOKUP(Abfalldokumentation!$O985,Artikel!A:C,3,FALSE),Abfalldokumentation!$O985)</f>
        <v>RW</v>
      </c>
      <c r="F985" s="103" t="str">
        <f>VLOOKUP(T985,'Liste Gründe'!A:D,2,FALSE)</f>
        <v>Linienbezogen</v>
      </c>
      <c r="G985" s="103" t="str">
        <f>IF(ISBLANK(V985),VLOOKUP(Abfalldokumentation!$P985,'Liste Gründe'!A:D,3,FALSE),V985)</f>
        <v>Maschinenabfall</v>
      </c>
      <c r="H985" s="103" t="str">
        <f>IF(ISBLANK(Abfalldokumentation!$W985),"-",Abfalldokumentation!$W985)</f>
        <v>-</v>
      </c>
      <c r="I985" s="114">
        <f t="shared" si="124"/>
        <v>40</v>
      </c>
      <c r="J985" s="103" t="str">
        <f t="shared" si="125"/>
        <v>Produkte</v>
      </c>
      <c r="K985" s="103" t="str">
        <f t="shared" si="126"/>
        <v>BUs</v>
      </c>
      <c r="L985" s="103" t="str">
        <f t="shared" si="127"/>
        <v>Symptome</v>
      </c>
      <c r="M985" s="114" t="str">
        <f>IFERROR(VLOOKUP(Abfalldokumentation!$O985,Kennzahlen!S:U,3,FALSE)*Abfalldokumentation!$B985,"0")</f>
        <v>0</v>
      </c>
      <c r="N985" s="103" t="str">
        <f>IF(ISBLANK(Q985),VLOOKUP(Abfalldokumentation!$O985,'Linien - BU'!R:S,2,FALSE),Q985)</f>
        <v>L9</v>
      </c>
      <c r="O985" s="67" t="str">
        <f t="shared" si="118"/>
        <v>RW</v>
      </c>
      <c r="P985" s="67">
        <f t="shared" si="119"/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AA985" s="2"/>
      <c r="AB985" s="2"/>
      <c r="AC985" s="2"/>
    </row>
    <row r="986" spans="1:29" ht="30" customHeight="1" x14ac:dyDescent="0.25">
      <c r="A986" s="104" t="str">
        <f>VLOOKUP(N986,'Linien - BU'!A:B,2,FALSE)</f>
        <v>BU3</v>
      </c>
      <c r="B986" s="115">
        <f t="shared" si="117"/>
        <v>14.8</v>
      </c>
      <c r="C986" s="96">
        <f>Abfalldokumentation!$U986</f>
        <v>44477</v>
      </c>
      <c r="D986" s="90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105" t="str">
        <f>IFERROR(VLOOKUP(Abfalldokumentation!$O986,Artikel!A:C,3,FALSE),Abfalldokumentation!$O986)</f>
        <v>Würfel</v>
      </c>
      <c r="F986" s="105" t="str">
        <f>VLOOKUP(T986,'Liste Gründe'!A:D,2,FALSE)</f>
        <v>Linienbezogen</v>
      </c>
      <c r="G986" s="105" t="str">
        <f>IF(ISBLANK(V986),VLOOKUP(Abfalldokumentation!$P986,'Liste Gründe'!A:D,3,FALSE),V986)</f>
        <v>Maschinenabfall</v>
      </c>
      <c r="H986" s="105" t="str">
        <f>IF(ISBLANK(Abfalldokumentation!$W986),"-",Abfalldokumentation!$W986)</f>
        <v>-</v>
      </c>
      <c r="I986" s="115">
        <f t="shared" si="124"/>
        <v>40</v>
      </c>
      <c r="J986" s="105" t="str">
        <f t="shared" si="125"/>
        <v>Produkte</v>
      </c>
      <c r="K986" s="105" t="str">
        <f t="shared" si="126"/>
        <v>BUs</v>
      </c>
      <c r="L986" s="105" t="str">
        <f t="shared" si="127"/>
        <v>Symptome</v>
      </c>
      <c r="M986" s="115" t="str">
        <f>IFERROR(VLOOKUP(Abfalldokumentation!$O986,Kennzahlen!S:U,3,FALSE)*Abfalldokumentation!$B986,"0")</f>
        <v>0</v>
      </c>
      <c r="N986" s="105" t="str">
        <f>IF(ISBLANK(Q986),VLOOKUP(Abfalldokumentation!$O986,'Linien - BU'!R:S,2,FALSE),Q986)</f>
        <v>L35</v>
      </c>
      <c r="O986" s="67" t="str">
        <f t="shared" si="118"/>
        <v>Würfel</v>
      </c>
      <c r="P986" s="67">
        <f t="shared" si="119"/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AA986" s="2"/>
      <c r="AB986" s="2"/>
      <c r="AC986" s="2"/>
    </row>
    <row r="987" spans="1:29" ht="30" customHeight="1" x14ac:dyDescent="0.25">
      <c r="A987" s="102" t="str">
        <f>VLOOKUP(N987,'Linien - BU'!A:B,2,FALSE)</f>
        <v>BU3</v>
      </c>
      <c r="B987" s="114">
        <f t="shared" si="117"/>
        <v>292</v>
      </c>
      <c r="C987" s="95">
        <f>Abfalldokumentation!$U987</f>
        <v>44480</v>
      </c>
      <c r="D987" s="90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103" t="str">
        <f>IFERROR(VLOOKUP(Abfalldokumentation!$O987,Artikel!A:C,3,FALSE),Abfalldokumentation!$O987)</f>
        <v>ABS Havarti Natur 55%</v>
      </c>
      <c r="F987" s="103" t="str">
        <f>VLOOKUP(T987,'Liste Gründe'!A:D,2,FALSE)</f>
        <v>Rest</v>
      </c>
      <c r="G987" s="103" t="str">
        <f>IF(ISBLANK(V987),VLOOKUP(Abfalldokumentation!$P987,'Liste Gründe'!A:D,3,FALSE),V987)</f>
        <v>Schmutz</v>
      </c>
      <c r="H987" s="103" t="str">
        <f>IF(ISBLANK(Abfalldokumentation!$W987),"-",Abfalldokumentation!$W987)</f>
        <v>Reklamation erhalten</v>
      </c>
      <c r="I987" s="114">
        <f t="shared" si="124"/>
        <v>41</v>
      </c>
      <c r="J987" s="103" t="str">
        <f t="shared" si="125"/>
        <v>Produkte</v>
      </c>
      <c r="K987" s="103" t="str">
        <f t="shared" si="126"/>
        <v>BUs</v>
      </c>
      <c r="L987" s="103" t="str">
        <f t="shared" si="127"/>
        <v>Symptome</v>
      </c>
      <c r="M987" s="114">
        <f>IFERROR(VLOOKUP(Abfalldokumentation!$O987,Kennzahlen!S:U,3,FALSE)*Abfalldokumentation!$B987,"0")</f>
        <v>438</v>
      </c>
      <c r="N987" s="103" t="str">
        <f>IF(ISBLANK(Q987),VLOOKUP(Abfalldokumentation!$O987,'Linien - BU'!R:S,2,FALSE),Q987)</f>
        <v>BU3</v>
      </c>
      <c r="O987" s="67">
        <f t="shared" si="118"/>
        <v>29500719</v>
      </c>
      <c r="P987" s="67">
        <f t="shared" si="119"/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AA987" s="2"/>
      <c r="AB987" s="2"/>
      <c r="AC987" s="2"/>
    </row>
    <row r="988" spans="1:29" ht="30" customHeight="1" x14ac:dyDescent="0.25">
      <c r="A988" s="104" t="str">
        <f>VLOOKUP(N988,'Linien - BU'!A:B,2,FALSE)</f>
        <v>BU3</v>
      </c>
      <c r="B988" s="115">
        <f t="shared" si="117"/>
        <v>29</v>
      </c>
      <c r="C988" s="96">
        <f>Abfalldokumentation!$U988</f>
        <v>44480</v>
      </c>
      <c r="D988" s="90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105" t="str">
        <f>IFERROR(VLOOKUP(Abfalldokumentation!$O988,Artikel!A:C,3,FALSE),Abfalldokumentation!$O988)</f>
        <v>VOS SKZ AMMERLAND</v>
      </c>
      <c r="F988" s="105" t="str">
        <f>VLOOKUP(T988,'Liste Gründe'!A:D,2,FALSE)</f>
        <v>Linienbezogen</v>
      </c>
      <c r="G988" s="105" t="str">
        <f>IF(ISBLANK(V988),VLOOKUP(Abfalldokumentation!$P988,'Liste Gründe'!A:D,3,FALSE),V988)</f>
        <v>Maschinenabfall</v>
      </c>
      <c r="H988" s="105" t="str">
        <f>IF(ISBLANK(Abfalldokumentation!$W988),"-",Abfalldokumentation!$W988)</f>
        <v>-</v>
      </c>
      <c r="I988" s="115">
        <f t="shared" si="124"/>
        <v>41</v>
      </c>
      <c r="J988" s="105" t="str">
        <f t="shared" si="125"/>
        <v>Produkte</v>
      </c>
      <c r="K988" s="105" t="str">
        <f t="shared" si="126"/>
        <v>BUs</v>
      </c>
      <c r="L988" s="105" t="str">
        <f t="shared" si="127"/>
        <v>Symptome</v>
      </c>
      <c r="M988" s="115">
        <f>IFERROR(VLOOKUP(Abfalldokumentation!$O988,Kennzahlen!S:U,3,FALSE)*Abfalldokumentation!$B988,"0")</f>
        <v>14.5</v>
      </c>
      <c r="N988" s="105" t="str">
        <f>IF(ISBLANK(Q988),VLOOKUP(Abfalldokumentation!$O988,'Linien - BU'!R:S,2,FALSE),Q988)</f>
        <v>BU3</v>
      </c>
      <c r="O988" s="67">
        <f t="shared" si="118"/>
        <v>29500879</v>
      </c>
      <c r="P988" s="67">
        <f t="shared" si="119"/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AA988" s="2"/>
      <c r="AB988" s="2"/>
      <c r="AC988" s="2"/>
    </row>
    <row r="989" spans="1:29" ht="30" customHeight="1" x14ac:dyDescent="0.25">
      <c r="A989" s="102" t="str">
        <f>VLOOKUP(N989,'Linien - BU'!A:B,2,FALSE)</f>
        <v>BU4</v>
      </c>
      <c r="B989" s="114">
        <f t="shared" si="117"/>
        <v>9</v>
      </c>
      <c r="C989" s="95">
        <f>Abfalldokumentation!$U989</f>
        <v>44480</v>
      </c>
      <c r="D989" s="90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103" t="str">
        <f>IFERROR(VLOOKUP(Abfalldokumentation!$O989,Artikel!A:C,3,FALSE),Abfalldokumentation!$O989)</f>
        <v>ABS PECO</v>
      </c>
      <c r="F989" s="103" t="str">
        <f>VLOOKUP(T989,'Liste Gründe'!A:D,2,FALSE)</f>
        <v>keinen Verwendungszweck</v>
      </c>
      <c r="G989" s="103" t="str">
        <f>IF(ISBLANK(V989),VLOOKUP(Abfalldokumentation!$P989,'Liste Gründe'!A:D,3,FALSE),V989)</f>
        <v>keinen Verwendungszweck</v>
      </c>
      <c r="H989" s="103" t="str">
        <f>IF(ISBLANK(Abfalldokumentation!$W989),"-",Abfalldokumentation!$W989)</f>
        <v>-</v>
      </c>
      <c r="I989" s="114">
        <f t="shared" si="124"/>
        <v>41</v>
      </c>
      <c r="J989" s="103" t="str">
        <f t="shared" si="125"/>
        <v>Produkte</v>
      </c>
      <c r="K989" s="103" t="str">
        <f t="shared" si="126"/>
        <v>BUs</v>
      </c>
      <c r="L989" s="103" t="str">
        <f t="shared" si="127"/>
        <v>Symptome</v>
      </c>
      <c r="M989" s="114">
        <f>IFERROR(VLOOKUP(Abfalldokumentation!$O989,Kennzahlen!S:U,3,FALSE)*Abfalldokumentation!$B989,"0")</f>
        <v>13.23529411764706</v>
      </c>
      <c r="N989" s="103" t="str">
        <f>IF(ISBLANK(Q989),VLOOKUP(Abfalldokumentation!$O989,'Linien - BU'!R:S,2,FALSE),Q989)</f>
        <v>BU4</v>
      </c>
      <c r="O989" s="67">
        <f t="shared" si="118"/>
        <v>29500891</v>
      </c>
      <c r="P989" s="67">
        <f t="shared" si="119"/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AA989" s="2"/>
      <c r="AB989" s="2"/>
      <c r="AC989" s="2"/>
    </row>
    <row r="990" spans="1:29" ht="30" customHeight="1" x14ac:dyDescent="0.25">
      <c r="A990" s="104" t="str">
        <f>VLOOKUP(N990,'Linien - BU'!A:B,2,FALSE)</f>
        <v>BU4</v>
      </c>
      <c r="B990" s="115">
        <f t="shared" si="117"/>
        <v>102</v>
      </c>
      <c r="C990" s="96">
        <f>Abfalldokumentation!$U990</f>
        <v>44480</v>
      </c>
      <c r="D990" s="90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105" t="str">
        <f>IFERROR(VLOOKUP(Abfalldokumentation!$O990,Artikel!A:C,3,FALSE),Abfalldokumentation!$O990)</f>
        <v>ABS REBLOCH</v>
      </c>
      <c r="F990" s="105" t="str">
        <f>VLOOKUP(T990,'Liste Gründe'!A:D,2,FALSE)</f>
        <v>Schimmel</v>
      </c>
      <c r="G990" s="105" t="str">
        <f>IF(ISBLANK(V990),VLOOKUP(Abfalldokumentation!$P990,'Liste Gründe'!A:D,3,FALSE),V990)</f>
        <v>zu wenig Menge für LKW</v>
      </c>
      <c r="H990" s="105" t="str">
        <f>IF(ISBLANK(Abfalldokumentation!$W990),"-",Abfalldokumentation!$W990)</f>
        <v>-</v>
      </c>
      <c r="I990" s="115">
        <f t="shared" si="124"/>
        <v>41</v>
      </c>
      <c r="J990" s="105" t="str">
        <f t="shared" si="125"/>
        <v>Produkte</v>
      </c>
      <c r="K990" s="105" t="str">
        <f t="shared" si="126"/>
        <v>BUs</v>
      </c>
      <c r="L990" s="105" t="str">
        <f t="shared" si="127"/>
        <v>Symptome</v>
      </c>
      <c r="M990" s="115">
        <f>IFERROR(VLOOKUP(Abfalldokumentation!$O990,Kennzahlen!S:U,3,FALSE)*Abfalldokumentation!$B990,"0")</f>
        <v>1.02</v>
      </c>
      <c r="N990" s="105" t="str">
        <f>IF(ISBLANK(Q990),VLOOKUP(Abfalldokumentation!$O990,'Linien - BU'!R:S,2,FALSE),Q990)</f>
        <v>BU4</v>
      </c>
      <c r="O990" s="67">
        <f t="shared" si="118"/>
        <v>29500893</v>
      </c>
      <c r="P990" s="67">
        <f t="shared" si="119"/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AA990" s="2"/>
      <c r="AB990" s="2"/>
      <c r="AC990" s="2"/>
    </row>
    <row r="991" spans="1:29" ht="30" customHeight="1" x14ac:dyDescent="0.25">
      <c r="A991" s="102" t="str">
        <f>VLOOKUP(N991,'Linien - BU'!A:B,2,FALSE)</f>
        <v>BU4</v>
      </c>
      <c r="B991" s="114">
        <f t="shared" si="117"/>
        <v>154</v>
      </c>
      <c r="C991" s="95">
        <f>Abfalldokumentation!$U991</f>
        <v>44480</v>
      </c>
      <c r="D991" s="90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103" t="str">
        <f>IFERROR(VLOOKUP(Abfalldokumentation!$O991,Artikel!A:C,3,FALSE),Abfalldokumentation!$O991)</f>
        <v>ABS REBLOCH</v>
      </c>
      <c r="F991" s="103" t="str">
        <f>VLOOKUP(T991,'Liste Gründe'!A:D,2,FALSE)</f>
        <v>keinen Verwendungszweck</v>
      </c>
      <c r="G991" s="103" t="str">
        <f>IF(ISBLANK(V991),VLOOKUP(Abfalldokumentation!$P991,'Liste Gründe'!A:D,3,FALSE),V991)</f>
        <v>keinen Verwendungszweck</v>
      </c>
      <c r="H991" s="103" t="str">
        <f>IF(ISBLANK(Abfalldokumentation!$W991),"-",Abfalldokumentation!$W991)</f>
        <v>-</v>
      </c>
      <c r="I991" s="114">
        <f t="shared" si="124"/>
        <v>41</v>
      </c>
      <c r="J991" s="103" t="str">
        <f t="shared" si="125"/>
        <v>Produkte</v>
      </c>
      <c r="K991" s="103" t="str">
        <f t="shared" si="126"/>
        <v>BUs</v>
      </c>
      <c r="L991" s="103" t="str">
        <f t="shared" si="127"/>
        <v>Symptome</v>
      </c>
      <c r="M991" s="114">
        <f>IFERROR(VLOOKUP(Abfalldokumentation!$O991,Kennzahlen!S:U,3,FALSE)*Abfalldokumentation!$B991,"0")</f>
        <v>1.54</v>
      </c>
      <c r="N991" s="103" t="str">
        <f>IF(ISBLANK(Q991),VLOOKUP(Abfalldokumentation!$O991,'Linien - BU'!R:S,2,FALSE),Q991)</f>
        <v>BU4</v>
      </c>
      <c r="O991" s="67">
        <f t="shared" si="118"/>
        <v>29500893</v>
      </c>
      <c r="P991" s="67">
        <f t="shared" si="119"/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AA991" s="2"/>
      <c r="AB991" s="2"/>
      <c r="AC991" s="2"/>
    </row>
    <row r="992" spans="1:29" ht="30" customHeight="1" x14ac:dyDescent="0.25">
      <c r="A992" s="104" t="str">
        <f>VLOOKUP(N992,'Linien - BU'!A:B,2,FALSE)</f>
        <v>BU4</v>
      </c>
      <c r="B992" s="115">
        <f t="shared" si="117"/>
        <v>452</v>
      </c>
      <c r="C992" s="96">
        <f>Abfalldokumentation!$U992</f>
        <v>44480</v>
      </c>
      <c r="D992" s="90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105" t="str">
        <f>IFERROR(VLOOKUP(Abfalldokumentation!$O992,Artikel!A:C,3,FALSE),Abfalldokumentation!$O992)</f>
        <v>ABS BACK-BLÜT</v>
      </c>
      <c r="F992" s="105" t="str">
        <f>VLOOKUP(T992,'Liste Gründe'!A:D,2,FALSE)</f>
        <v>Schimmel</v>
      </c>
      <c r="G992" s="105" t="str">
        <f>IF(ISBLANK(V992),VLOOKUP(Abfalldokumentation!$P992,'Liste Gründe'!A:D,3,FALSE),V992)</f>
        <v>zu wenig Menge für LKW</v>
      </c>
      <c r="H992" s="105" t="str">
        <f>IF(ISBLANK(Abfalldokumentation!$W992),"-",Abfalldokumentation!$W992)</f>
        <v>-</v>
      </c>
      <c r="I992" s="115">
        <f t="shared" si="124"/>
        <v>41</v>
      </c>
      <c r="J992" s="105" t="str">
        <f t="shared" si="125"/>
        <v>Produkte</v>
      </c>
      <c r="K992" s="105" t="str">
        <f t="shared" si="126"/>
        <v>BUs</v>
      </c>
      <c r="L992" s="105" t="str">
        <f t="shared" si="127"/>
        <v>Symptome</v>
      </c>
      <c r="M992" s="115" t="str">
        <f>IFERROR(VLOOKUP(Abfalldokumentation!$O992,Kennzahlen!S:U,3,FALSE)*Abfalldokumentation!$B992,"0")</f>
        <v>0</v>
      </c>
      <c r="N992" s="105" t="str">
        <f>IF(ISBLANK(Q992),VLOOKUP(Abfalldokumentation!$O992,'Linien - BU'!R:S,2,FALSE),Q992)</f>
        <v>BU4</v>
      </c>
      <c r="O992" s="67">
        <f t="shared" si="118"/>
        <v>29500894</v>
      </c>
      <c r="P992" s="67">
        <f t="shared" si="119"/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AA992" s="2"/>
      <c r="AB992" s="2"/>
      <c r="AC992" s="2"/>
    </row>
    <row r="993" spans="1:29" ht="30" customHeight="1" x14ac:dyDescent="0.25">
      <c r="A993" s="102" t="str">
        <f>VLOOKUP(N993,'Linien - BU'!A:B,2,FALSE)</f>
        <v>BU4</v>
      </c>
      <c r="B993" s="114">
        <f t="shared" si="117"/>
        <v>419</v>
      </c>
      <c r="C993" s="95">
        <f>Abfalldokumentation!$U993</f>
        <v>44480</v>
      </c>
      <c r="D993" s="90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103" t="str">
        <f>IFERROR(VLOOKUP(Abfalldokumentation!$O993,Artikel!A:C,3,FALSE),Abfalldokumentation!$O993)</f>
        <v>ABS TI-AD</v>
      </c>
      <c r="F993" s="103" t="str">
        <f>VLOOKUP(T993,'Liste Gründe'!A:D,2,FALSE)</f>
        <v>keinen Verwendungszweck</v>
      </c>
      <c r="G993" s="103" t="str">
        <f>IF(ISBLANK(V993),VLOOKUP(Abfalldokumentation!$P993,'Liste Gründe'!A:D,3,FALSE),V993)</f>
        <v>keinen Verwendungszweck</v>
      </c>
      <c r="H993" s="103" t="str">
        <f>IF(ISBLANK(Abfalldokumentation!$W993),"-",Abfalldokumentation!$W993)</f>
        <v>-</v>
      </c>
      <c r="I993" s="114">
        <f t="shared" si="124"/>
        <v>41</v>
      </c>
      <c r="J993" s="103" t="str">
        <f t="shared" si="125"/>
        <v>Produkte</v>
      </c>
      <c r="K993" s="103" t="str">
        <f t="shared" si="126"/>
        <v>BUs</v>
      </c>
      <c r="L993" s="103" t="str">
        <f t="shared" si="127"/>
        <v>Symptome</v>
      </c>
      <c r="M993" s="114">
        <f>IFERROR(VLOOKUP(Abfalldokumentation!$O993,Kennzahlen!S:U,3,FALSE)*Abfalldokumentation!$B993,"0")</f>
        <v>4.1900000000000004</v>
      </c>
      <c r="N993" s="103" t="str">
        <f>IF(ISBLANK(Q993),VLOOKUP(Abfalldokumentation!$O993,'Linien - BU'!R:S,2,FALSE),Q993)</f>
        <v>BU4</v>
      </c>
      <c r="O993" s="67">
        <f t="shared" si="118"/>
        <v>29500904</v>
      </c>
      <c r="P993" s="67">
        <f t="shared" si="119"/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AA993" s="2"/>
      <c r="AB993" s="2"/>
      <c r="AC993" s="2"/>
    </row>
    <row r="994" spans="1:29" ht="30" customHeight="1" x14ac:dyDescent="0.25">
      <c r="A994" s="104" t="str">
        <f>VLOOKUP(N994,'Linien - BU'!A:B,2,FALSE)</f>
        <v>BU4</v>
      </c>
      <c r="B994" s="115">
        <f t="shared" si="117"/>
        <v>8</v>
      </c>
      <c r="C994" s="96">
        <f>Abfalldokumentation!$U994</f>
        <v>44480</v>
      </c>
      <c r="D994" s="90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105" t="str">
        <f>IFERROR(VLOOKUP(Abfalldokumentation!$O994,Artikel!A:C,3,FALSE),Abfalldokumentation!$O994)</f>
        <v>ABS SCH-PAUL</v>
      </c>
      <c r="F994" s="105" t="str">
        <f>VLOOKUP(T994,'Liste Gründe'!A:D,2,FALSE)</f>
        <v>keinen Verwendungszweck</v>
      </c>
      <c r="G994" s="105" t="str">
        <f>IF(ISBLANK(V994),VLOOKUP(Abfalldokumentation!$P994,'Liste Gründe'!A:D,3,FALSE),V994)</f>
        <v>keinen Verwendungszweck</v>
      </c>
      <c r="H994" s="105" t="str">
        <f>IF(ISBLANK(Abfalldokumentation!$W994),"-",Abfalldokumentation!$W994)</f>
        <v>-</v>
      </c>
      <c r="I994" s="115">
        <f t="shared" si="124"/>
        <v>41</v>
      </c>
      <c r="J994" s="105" t="str">
        <f t="shared" si="125"/>
        <v>Produkte</v>
      </c>
      <c r="K994" s="105" t="str">
        <f t="shared" si="126"/>
        <v>BUs</v>
      </c>
      <c r="L994" s="105" t="str">
        <f t="shared" si="127"/>
        <v>Symptome</v>
      </c>
      <c r="M994" s="115">
        <f>IFERROR(VLOOKUP(Abfalldokumentation!$O994,Kennzahlen!S:U,3,FALSE)*Abfalldokumentation!$B994,"0")</f>
        <v>0.08</v>
      </c>
      <c r="N994" s="105" t="str">
        <f>IF(ISBLANK(Q994),VLOOKUP(Abfalldokumentation!$O994,'Linien - BU'!R:S,2,FALSE),Q994)</f>
        <v>BU4</v>
      </c>
      <c r="O994" s="67">
        <f t="shared" si="118"/>
        <v>29500906</v>
      </c>
      <c r="P994" s="67">
        <f t="shared" si="119"/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AA994" s="2"/>
      <c r="AB994" s="2"/>
      <c r="AC994" s="2"/>
    </row>
    <row r="995" spans="1:29" ht="30" customHeight="1" x14ac:dyDescent="0.25">
      <c r="A995" s="102" t="str">
        <f>VLOOKUP(N995,'Linien - BU'!A:B,2,FALSE)</f>
        <v>BU4</v>
      </c>
      <c r="B995" s="114">
        <f t="shared" si="117"/>
        <v>327</v>
      </c>
      <c r="C995" s="95">
        <f>Abfalldokumentation!$U995</f>
        <v>44480</v>
      </c>
      <c r="D995" s="90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103" t="str">
        <f>IFERROR(VLOOKUP(Abfalldokumentation!$O995,Artikel!A:C,3,FALSE),Abfalldokumentation!$O995)</f>
        <v>ABS GRUY</v>
      </c>
      <c r="F995" s="103" t="str">
        <f>VLOOKUP(T995,'Liste Gründe'!A:D,2,FALSE)</f>
        <v>keinen Verwendungszweck</v>
      </c>
      <c r="G995" s="103" t="str">
        <f>IF(ISBLANK(V995),VLOOKUP(Abfalldokumentation!$P995,'Liste Gründe'!A:D,3,FALSE),V995)</f>
        <v>keinen Verwendungszweck</v>
      </c>
      <c r="H995" s="103" t="str">
        <f>IF(ISBLANK(Abfalldokumentation!$W995),"-",Abfalldokumentation!$W995)</f>
        <v>-</v>
      </c>
      <c r="I995" s="114">
        <f t="shared" si="124"/>
        <v>41</v>
      </c>
      <c r="J995" s="103" t="str">
        <f t="shared" si="125"/>
        <v>Produkte</v>
      </c>
      <c r="K995" s="103" t="str">
        <f t="shared" si="126"/>
        <v>BUs</v>
      </c>
      <c r="L995" s="103" t="str">
        <f t="shared" si="127"/>
        <v>Symptome</v>
      </c>
      <c r="M995" s="114">
        <f>IFERROR(VLOOKUP(Abfalldokumentation!$O995,Kennzahlen!S:U,3,FALSE)*Abfalldokumentation!$B995,"0")</f>
        <v>163.5</v>
      </c>
      <c r="N995" s="103" t="str">
        <f>IF(ISBLANK(Q995),VLOOKUP(Abfalldokumentation!$O995,'Linien - BU'!R:S,2,FALSE),Q995)</f>
        <v>BU4</v>
      </c>
      <c r="O995" s="67">
        <f t="shared" si="118"/>
        <v>29500908</v>
      </c>
      <c r="P995" s="67">
        <f t="shared" si="119"/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AA995" s="2"/>
      <c r="AB995" s="2"/>
      <c r="AC995" s="2"/>
    </row>
    <row r="996" spans="1:29" ht="30" customHeight="1" x14ac:dyDescent="0.25">
      <c r="A996" s="104" t="str">
        <f>VLOOKUP(N996,'Linien - BU'!A:B,2,FALSE)</f>
        <v>BU4</v>
      </c>
      <c r="B996" s="115">
        <f t="shared" si="117"/>
        <v>24</v>
      </c>
      <c r="C996" s="96">
        <f>Abfalldokumentation!$U996</f>
        <v>44480</v>
      </c>
      <c r="D996" s="90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105" t="str">
        <f>IFERROR(VLOOKUP(Abfalldokumentation!$O996,Artikel!A:C,3,FALSE),Abfalldokumentation!$O996)</f>
        <v>ABS Unser Blütenkäse</v>
      </c>
      <c r="F996" s="105" t="str">
        <f>VLOOKUP(T996,'Liste Gründe'!A:D,2,FALSE)</f>
        <v>keinen Verwendungszweck</v>
      </c>
      <c r="G996" s="105" t="str">
        <f>IF(ISBLANK(V996),VLOOKUP(Abfalldokumentation!$P996,'Liste Gründe'!A:D,3,FALSE),V996)</f>
        <v>keinen Verwendungszweck</v>
      </c>
      <c r="H996" s="105" t="str">
        <f>IF(ISBLANK(Abfalldokumentation!$W996),"-",Abfalldokumentation!$W996)</f>
        <v>-</v>
      </c>
      <c r="I996" s="115">
        <f t="shared" si="124"/>
        <v>41</v>
      </c>
      <c r="J996" s="105" t="str">
        <f t="shared" si="125"/>
        <v>Produkte</v>
      </c>
      <c r="K996" s="105" t="str">
        <f t="shared" si="126"/>
        <v>BUs</v>
      </c>
      <c r="L996" s="105" t="str">
        <f t="shared" si="127"/>
        <v>Symptome</v>
      </c>
      <c r="M996" s="115">
        <f>IFERROR(VLOOKUP(Abfalldokumentation!$O996,Kennzahlen!S:U,3,FALSE)*Abfalldokumentation!$B996,"0")</f>
        <v>0.24</v>
      </c>
      <c r="N996" s="105" t="str">
        <f>IF(ISBLANK(Q996),VLOOKUP(Abfalldokumentation!$O996,'Linien - BU'!R:S,2,FALSE),Q996)</f>
        <v>BU4</v>
      </c>
      <c r="O996" s="67">
        <f t="shared" si="118"/>
        <v>29500910</v>
      </c>
      <c r="P996" s="67">
        <f t="shared" si="119"/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AA996" s="2"/>
      <c r="AB996" s="2"/>
      <c r="AC996" s="2"/>
    </row>
    <row r="997" spans="1:29" ht="30" customHeight="1" x14ac:dyDescent="0.25">
      <c r="A997" s="102" t="str">
        <f>VLOOKUP(N997,'Linien - BU'!A:B,2,FALSE)</f>
        <v>BU1</v>
      </c>
      <c r="B997" s="114">
        <f t="shared" si="117"/>
        <v>53</v>
      </c>
      <c r="C997" s="95">
        <f>Abfalldokumentation!$U997</f>
        <v>44480</v>
      </c>
      <c r="D997" s="90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103" t="str">
        <f>IFERROR(VLOOKUP(Abfalldokumentation!$O997,Artikel!A:C,3,FALSE),Abfalldokumentation!$O997)</f>
        <v>VOS-ABS ENTSORGUNG</v>
      </c>
      <c r="F997" s="103" t="str">
        <f>VLOOKUP(T997,'Liste Gründe'!A:D,2,FALSE)</f>
        <v>Rest</v>
      </c>
      <c r="G997" s="103" t="str">
        <f>IF(ISBLANK(V997),VLOOKUP(Abfalldokumentation!$P997,'Liste Gründe'!A:D,3,FALSE),V997)</f>
        <v>geschälte Rinde</v>
      </c>
      <c r="H997" s="103" t="str">
        <f>IF(ISBLANK(Abfalldokumentation!$W997),"-",Abfalldokumentation!$W997)</f>
        <v>-</v>
      </c>
      <c r="I997" s="114">
        <f t="shared" si="124"/>
        <v>41</v>
      </c>
      <c r="J997" s="103" t="str">
        <f t="shared" si="125"/>
        <v>Produkte</v>
      </c>
      <c r="K997" s="103" t="str">
        <f t="shared" si="126"/>
        <v>BUs</v>
      </c>
      <c r="L997" s="103" t="str">
        <f t="shared" si="127"/>
        <v>Symptome</v>
      </c>
      <c r="M997" s="114">
        <f>IFERROR(VLOOKUP(Abfalldokumentation!$O997,Kennzahlen!S:U,3,FALSE)*Abfalldokumentation!$B997,"0")</f>
        <v>0.53</v>
      </c>
      <c r="N997" s="103" t="str">
        <f>IF(ISBLANK(Q997),VLOOKUP(Abfalldokumentation!$O997,'Linien - BU'!R:S,2,FALSE),Q997)</f>
        <v>RWV</v>
      </c>
      <c r="O997" s="67">
        <f t="shared" si="118"/>
        <v>29500917</v>
      </c>
      <c r="P997" s="67">
        <f t="shared" si="119"/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AA997" s="2"/>
      <c r="AB997" s="2"/>
      <c r="AC997" s="2"/>
    </row>
    <row r="998" spans="1:29" ht="30" customHeight="1" x14ac:dyDescent="0.25">
      <c r="A998" s="104" t="str">
        <f>VLOOKUP(N998,'Linien - BU'!A:B,2,FALSE)</f>
        <v>BU1</v>
      </c>
      <c r="B998" s="115">
        <f t="shared" si="117"/>
        <v>6</v>
      </c>
      <c r="C998" s="96">
        <f>Abfalldokumentation!$U998</f>
        <v>44480</v>
      </c>
      <c r="D998" s="90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105" t="str">
        <f>IFERROR(VLOOKUP(Abfalldokumentation!$O998,Artikel!A:C,3,FALSE),Abfalldokumentation!$O998)</f>
        <v>VOS-ABS ENTSORGUNG</v>
      </c>
      <c r="F998" s="105" t="str">
        <f>VLOOKUP(T998,'Liste Gründe'!A:D,2,FALSE)</f>
        <v>Rest</v>
      </c>
      <c r="G998" s="105" t="str">
        <f>IF(ISBLANK(V998),VLOOKUP(Abfalldokumentation!$P998,'Liste Gründe'!A:D,3,FALSE),V998)</f>
        <v>geschälte Rinde</v>
      </c>
      <c r="H998" s="105" t="str">
        <f>IF(ISBLANK(Abfalldokumentation!$W998),"-",Abfalldokumentation!$W998)</f>
        <v>-</v>
      </c>
      <c r="I998" s="115">
        <f t="shared" si="124"/>
        <v>41</v>
      </c>
      <c r="J998" s="105" t="str">
        <f t="shared" si="125"/>
        <v>Produkte</v>
      </c>
      <c r="K998" s="105" t="str">
        <f t="shared" si="126"/>
        <v>BUs</v>
      </c>
      <c r="L998" s="105" t="str">
        <f t="shared" si="127"/>
        <v>Symptome</v>
      </c>
      <c r="M998" s="115">
        <f>IFERROR(VLOOKUP(Abfalldokumentation!$O998,Kennzahlen!S:U,3,FALSE)*Abfalldokumentation!$B998,"0")</f>
        <v>0.06</v>
      </c>
      <c r="N998" s="105" t="str">
        <f>IF(ISBLANK(Q998),VLOOKUP(Abfalldokumentation!$O998,'Linien - BU'!R:S,2,FALSE),Q998)</f>
        <v>RWV</v>
      </c>
      <c r="O998" s="67">
        <f t="shared" si="118"/>
        <v>29500917</v>
      </c>
      <c r="P998" s="67">
        <f t="shared" si="119"/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AA998" s="2"/>
      <c r="AB998" s="2"/>
      <c r="AC998" s="2"/>
    </row>
    <row r="999" spans="1:29" ht="30" customHeight="1" x14ac:dyDescent="0.25">
      <c r="A999" s="102" t="str">
        <f>VLOOKUP(N999,'Linien - BU'!A:B,2,FALSE)</f>
        <v>BU4</v>
      </c>
      <c r="B999" s="114">
        <f t="shared" si="117"/>
        <v>55</v>
      </c>
      <c r="C999" s="95">
        <f>Abfalldokumentation!$U999</f>
        <v>44480</v>
      </c>
      <c r="D999" s="90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103" t="str">
        <f>IFERROR(VLOOKUP(Abfalldokumentation!$O999,Artikel!A:C,3,FALSE),Abfalldokumentation!$O999)</f>
        <v>ABS OLD-AMSTERDAM</v>
      </c>
      <c r="F999" s="103" t="str">
        <f>VLOOKUP(T999,'Liste Gründe'!A:D,2,FALSE)</f>
        <v>keinen Verwendungszweck</v>
      </c>
      <c r="G999" s="103" t="str">
        <f>IF(ISBLANK(V999),VLOOKUP(Abfalldokumentation!$P999,'Liste Gründe'!A:D,3,FALSE),V999)</f>
        <v>keinen Verwendungszweck</v>
      </c>
      <c r="H999" s="103" t="str">
        <f>IF(ISBLANK(Abfalldokumentation!$W999),"-",Abfalldokumentation!$W999)</f>
        <v>-</v>
      </c>
      <c r="I999" s="114">
        <f t="shared" si="124"/>
        <v>41</v>
      </c>
      <c r="J999" s="103" t="str">
        <f t="shared" si="125"/>
        <v>Produkte</v>
      </c>
      <c r="K999" s="103" t="str">
        <f t="shared" si="126"/>
        <v>BUs</v>
      </c>
      <c r="L999" s="103" t="str">
        <f t="shared" si="127"/>
        <v>Symptome</v>
      </c>
      <c r="M999" s="114">
        <f>IFERROR(VLOOKUP(Abfalldokumentation!$O999,Kennzahlen!S:U,3,FALSE)*Abfalldokumentation!$B999,"0")</f>
        <v>5.5000000000000005E-3</v>
      </c>
      <c r="N999" s="103" t="str">
        <f>IF(ISBLANK(Q999),VLOOKUP(Abfalldokumentation!$O999,'Linien - BU'!R:S,2,FALSE),Q999)</f>
        <v>BU4</v>
      </c>
      <c r="O999" s="67">
        <f t="shared" si="118"/>
        <v>29501039</v>
      </c>
      <c r="P999" s="67">
        <f t="shared" si="119"/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AA999" s="2"/>
      <c r="AB999" s="2"/>
      <c r="AC999" s="2"/>
    </row>
    <row r="1000" spans="1:29" ht="30" customHeight="1" x14ac:dyDescent="0.25">
      <c r="A1000" s="104" t="str">
        <f>VLOOKUP(N1000,'Linien - BU'!A:B,2,FALSE)</f>
        <v>BU4</v>
      </c>
      <c r="B1000" s="115">
        <f t="shared" si="117"/>
        <v>21</v>
      </c>
      <c r="C1000" s="96">
        <f>Abfalldokumentation!$U1000</f>
        <v>44480</v>
      </c>
      <c r="D1000" s="90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105" t="str">
        <f>IFERROR(VLOOKUP(Abfalldokumentation!$O1000,Artikel!A:C,3,FALSE),Abfalldokumentation!$O1000)</f>
        <v>ABS OLD-AMSTERDAM</v>
      </c>
      <c r="F1000" s="105" t="str">
        <f>VLOOKUP(T1000,'Liste Gründe'!A:D,2,FALSE)</f>
        <v>keinen Verwendungszweck</v>
      </c>
      <c r="G1000" s="105" t="str">
        <f>IF(ISBLANK(V1000),VLOOKUP(Abfalldokumentation!$P1000,'Liste Gründe'!A:D,3,FALSE),V1000)</f>
        <v>keinen Verwendungszweck</v>
      </c>
      <c r="H1000" s="105" t="str">
        <f>IF(ISBLANK(Abfalldokumentation!$W1000),"-",Abfalldokumentation!$W1000)</f>
        <v>-</v>
      </c>
      <c r="I1000" s="115">
        <f t="shared" si="124"/>
        <v>41</v>
      </c>
      <c r="J1000" s="105" t="str">
        <f t="shared" si="125"/>
        <v>Produkte</v>
      </c>
      <c r="K1000" s="105" t="str">
        <f t="shared" si="126"/>
        <v>BUs</v>
      </c>
      <c r="L1000" s="105" t="str">
        <f t="shared" si="127"/>
        <v>Symptome</v>
      </c>
      <c r="M1000" s="115">
        <f>IFERROR(VLOOKUP(Abfalldokumentation!$O1000,Kennzahlen!S:U,3,FALSE)*Abfalldokumentation!$B1000,"0")</f>
        <v>2.1000000000000003E-3</v>
      </c>
      <c r="N1000" s="105" t="str">
        <f>IF(ISBLANK(Q1000),VLOOKUP(Abfalldokumentation!$O1000,'Linien - BU'!R:S,2,FALSE),Q1000)</f>
        <v>BU4</v>
      </c>
      <c r="O1000" s="67">
        <f t="shared" si="118"/>
        <v>29501039</v>
      </c>
      <c r="P1000" s="67">
        <f t="shared" si="119"/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AA1000" s="2"/>
      <c r="AB1000" s="2"/>
      <c r="AC1000" s="2"/>
    </row>
    <row r="1001" spans="1:29" ht="30" customHeight="1" x14ac:dyDescent="0.25">
      <c r="A1001" s="102" t="str">
        <f>VLOOKUP(N1001,'Linien - BU'!A:B,2,FALSE)</f>
        <v>BU4</v>
      </c>
      <c r="B1001" s="114">
        <f t="shared" si="117"/>
        <v>424</v>
      </c>
      <c r="C1001" s="95">
        <f>Abfalldokumentation!$U1001</f>
        <v>44480</v>
      </c>
      <c r="D1001" s="90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103" t="str">
        <f>IFERROR(VLOOKUP(Abfalldokumentation!$O1001,Artikel!A:C,3,FALSE),Abfalldokumentation!$O1001)</f>
        <v>ABS GOU-ROYAL</v>
      </c>
      <c r="F1001" s="103" t="str">
        <f>VLOOKUP(T1001,'Liste Gründe'!A:D,2,FALSE)</f>
        <v>Schimmel</v>
      </c>
      <c r="G1001" s="103" t="str">
        <f>IF(ISBLANK(V1001),VLOOKUP(Abfalldokumentation!$P1001,'Liste Gründe'!A:D,3,FALSE),V1001)</f>
        <v>zu wenig Menge für LKW</v>
      </c>
      <c r="H1001" s="103" t="str">
        <f>IF(ISBLANK(Abfalldokumentation!$W1001),"-",Abfalldokumentation!$W1001)</f>
        <v>-</v>
      </c>
      <c r="I1001" s="114">
        <f t="shared" si="124"/>
        <v>41</v>
      </c>
      <c r="J1001" s="103" t="str">
        <f t="shared" si="125"/>
        <v>Produkte</v>
      </c>
      <c r="K1001" s="103" t="str">
        <f t="shared" si="126"/>
        <v>BUs</v>
      </c>
      <c r="L1001" s="103" t="str">
        <f t="shared" si="127"/>
        <v>Symptome</v>
      </c>
      <c r="M1001" s="114" t="str">
        <f>IFERROR(VLOOKUP(Abfalldokumentation!$O1001,Kennzahlen!S:U,3,FALSE)*Abfalldokumentation!$B1001,"0")</f>
        <v>0</v>
      </c>
      <c r="N1001" s="103" t="str">
        <f>IF(ISBLANK(Q1001),VLOOKUP(Abfalldokumentation!$O1001,'Linien - BU'!R:S,2,FALSE),Q1001)</f>
        <v>BU4</v>
      </c>
      <c r="O1001" s="67">
        <f t="shared" si="118"/>
        <v>29501049</v>
      </c>
      <c r="P1001" s="67">
        <f t="shared" si="119"/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AA1001" s="2"/>
      <c r="AB1001" s="2"/>
      <c r="AC1001" s="2"/>
    </row>
    <row r="1002" spans="1:29" ht="30" customHeight="1" x14ac:dyDescent="0.25">
      <c r="A1002" s="104" t="str">
        <f>VLOOKUP(N1002,'Linien - BU'!A:B,2,FALSE)</f>
        <v>Verkauf</v>
      </c>
      <c r="B1002" s="115">
        <f t="shared" si="117"/>
        <v>474</v>
      </c>
      <c r="C1002" s="96">
        <f>Abfalldokumentation!$U1002</f>
        <v>44480</v>
      </c>
      <c r="D1002" s="90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105" t="str">
        <f>IFERROR(VLOOKUP(Abfalldokumentation!$O1002,Artikel!A:C,3,FALSE),Abfalldokumentation!$O1002)</f>
        <v>VOS GRW-SCHI-NAT ENDSTÜ</v>
      </c>
      <c r="F1002" s="105" t="str">
        <f>VLOOKUP(T1002,'Liste Gründe'!A:D,2,FALSE)</f>
        <v>Schimmel</v>
      </c>
      <c r="G1002" s="105" t="str">
        <f>IF(ISBLANK(V1002),VLOOKUP(Abfalldokumentation!$P1002,'Liste Gründe'!A:D,3,FALSE),V1002)</f>
        <v>keinen Abnehmer/kein Schälpersonal</v>
      </c>
      <c r="H1002" s="105" t="str">
        <f>IF(ISBLANK(Abfalldokumentation!$W1002),"-",Abfalldokumentation!$W1002)</f>
        <v>-</v>
      </c>
      <c r="I1002" s="115">
        <f t="shared" si="124"/>
        <v>41</v>
      </c>
      <c r="J1002" s="105" t="str">
        <f t="shared" si="125"/>
        <v>Produkte</v>
      </c>
      <c r="K1002" s="105" t="str">
        <f t="shared" si="126"/>
        <v>BUs</v>
      </c>
      <c r="L1002" s="105" t="str">
        <f t="shared" si="127"/>
        <v>Symptome</v>
      </c>
      <c r="M1002" s="115">
        <f>IFERROR(VLOOKUP(Abfalldokumentation!$O1002,Kennzahlen!S:U,3,FALSE)*Abfalldokumentation!$B1002,"0")</f>
        <v>237</v>
      </c>
      <c r="N1002" s="105" t="str">
        <f>IF(ISBLANK(Q1002),VLOOKUP(Abfalldokumentation!$O1002,'Linien - BU'!R:S,2,FALSE),Q1002)</f>
        <v>Verkauf</v>
      </c>
      <c r="O1002" s="67">
        <f t="shared" si="118"/>
        <v>29501070</v>
      </c>
      <c r="P1002" s="67">
        <f t="shared" si="119"/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AA1002" s="2"/>
      <c r="AB1002" s="2"/>
      <c r="AC1002" s="2"/>
    </row>
    <row r="1003" spans="1:29" ht="30" customHeight="1" x14ac:dyDescent="0.25">
      <c r="A1003" s="102" t="str">
        <f>VLOOKUP(N1003,'Linien - BU'!A:B,2,FALSE)</f>
        <v>BU4</v>
      </c>
      <c r="B1003" s="114">
        <f t="shared" si="117"/>
        <v>45</v>
      </c>
      <c r="C1003" s="95">
        <f>Abfalldokumentation!$U1003</f>
        <v>44480</v>
      </c>
      <c r="D1003" s="90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103" t="str">
        <f>IFERROR(VLOOKUP(Abfalldokumentation!$O1003,Artikel!A:C,3,FALSE),Abfalldokumentation!$O1003)</f>
        <v>ABS Simmentaler</v>
      </c>
      <c r="F1003" s="103" t="str">
        <f>VLOOKUP(T1003,'Liste Gründe'!A:D,2,FALSE)</f>
        <v>keinen Verwendungszweck</v>
      </c>
      <c r="G1003" s="103" t="str">
        <f>IF(ISBLANK(V1003),VLOOKUP(Abfalldokumentation!$P1003,'Liste Gründe'!A:D,3,FALSE),V1003)</f>
        <v>keinen Verwendungszweck</v>
      </c>
      <c r="H1003" s="103" t="str">
        <f>IF(ISBLANK(Abfalldokumentation!$W1003),"-",Abfalldokumentation!$W1003)</f>
        <v>-</v>
      </c>
      <c r="I1003" s="114">
        <f t="shared" si="124"/>
        <v>41</v>
      </c>
      <c r="J1003" s="103" t="str">
        <f t="shared" si="125"/>
        <v>Produkte</v>
      </c>
      <c r="K1003" s="103" t="str">
        <f t="shared" si="126"/>
        <v>BUs</v>
      </c>
      <c r="L1003" s="103" t="str">
        <f t="shared" si="127"/>
        <v>Symptome</v>
      </c>
      <c r="M1003" s="114">
        <f>IFERROR(VLOOKUP(Abfalldokumentation!$O1003,Kennzahlen!S:U,3,FALSE)*Abfalldokumentation!$B1003,"0")</f>
        <v>0.45</v>
      </c>
      <c r="N1003" s="103" t="str">
        <f>IF(ISBLANK(Q1003),VLOOKUP(Abfalldokumentation!$O1003,'Linien - BU'!R:S,2,FALSE),Q1003)</f>
        <v>BU4</v>
      </c>
      <c r="O1003" s="67">
        <f t="shared" si="118"/>
        <v>29501099</v>
      </c>
      <c r="P1003" s="67">
        <f t="shared" si="119"/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AA1003" s="2"/>
      <c r="AB1003" s="2"/>
      <c r="AC1003" s="2"/>
    </row>
    <row r="1004" spans="1:29" ht="30" customHeight="1" x14ac:dyDescent="0.25">
      <c r="A1004" s="104" t="str">
        <f>VLOOKUP(N1004,'Linien - BU'!A:B,2,FALSE)</f>
        <v>BU1</v>
      </c>
      <c r="B1004" s="115">
        <f t="shared" si="117"/>
        <v>160</v>
      </c>
      <c r="C1004" s="96">
        <f>Abfalldokumentation!$U1004</f>
        <v>44480</v>
      </c>
      <c r="D1004" s="90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105" t="str">
        <f>IFERROR(VLOOKUP(Abfalldokumentation!$O1004,Artikel!A:C,3,FALSE),Abfalldokumentation!$O1004)</f>
        <v>ABS 45-48% Konventionel</v>
      </c>
      <c r="F1004" s="105" t="str">
        <f>VLOOKUP(T1004,'Liste Gründe'!A:D,2,FALSE)</f>
        <v>Qualitätsprobleme</v>
      </c>
      <c r="G1004" s="105" t="str">
        <f>IF(ISBLANK(V1004),VLOOKUP(Abfalldokumentation!$P1004,'Liste Gründe'!A:D,3,FALSE),V1004)</f>
        <v>Produkt durchwässert</v>
      </c>
      <c r="H1004" s="105" t="str">
        <f>IF(ISBLANK(Abfalldokumentation!$W1004),"-",Abfalldokumentation!$W1004)</f>
        <v>-</v>
      </c>
      <c r="I1004" s="115">
        <f t="shared" si="124"/>
        <v>41</v>
      </c>
      <c r="J1004" s="105" t="str">
        <f t="shared" si="125"/>
        <v>Produkte</v>
      </c>
      <c r="K1004" s="105" t="str">
        <f t="shared" si="126"/>
        <v>BUs</v>
      </c>
      <c r="L1004" s="105" t="str">
        <f t="shared" si="127"/>
        <v>Symptome</v>
      </c>
      <c r="M1004" s="115">
        <f>IFERROR(VLOOKUP(Abfalldokumentation!$O1004,Kennzahlen!S:U,3,FALSE)*Abfalldokumentation!$B1004,"0")</f>
        <v>322.81599999999997</v>
      </c>
      <c r="N1004" s="105" t="str">
        <f>IF(ISBLANK(Q1004),VLOOKUP(Abfalldokumentation!$O1004,'Linien - BU'!R:S,2,FALSE),Q1004)</f>
        <v>Schmelze</v>
      </c>
      <c r="O1004" s="67">
        <f t="shared" si="118"/>
        <v>29600004</v>
      </c>
      <c r="P1004" s="67">
        <f t="shared" si="119"/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AA1004" s="2"/>
      <c r="AB1004" s="2"/>
      <c r="AC1004" s="2"/>
    </row>
    <row r="1005" spans="1:29" ht="30" customHeight="1" x14ac:dyDescent="0.25">
      <c r="A1005" s="102" t="str">
        <f>VLOOKUP(N1005,'Linien - BU'!A:B,2,FALSE)</f>
        <v>BU3</v>
      </c>
      <c r="B1005" s="114">
        <f t="shared" si="117"/>
        <v>369</v>
      </c>
      <c r="C1005" s="95">
        <f>Abfalldokumentation!$U1005</f>
        <v>44480</v>
      </c>
      <c r="D1005" s="90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103" t="str">
        <f>IFERROR(VLOOKUP(Abfalldokumentation!$O1005,Artikel!A:C,3,FALSE),Abfalldokumentation!$O1005)</f>
        <v>VOS VEG-SCH MILD</v>
      </c>
      <c r="F1005" s="103" t="str">
        <f>VLOOKUP(T1005,'Liste Gründe'!A:D,2,FALSE)</f>
        <v>Rest</v>
      </c>
      <c r="G1005" s="103" t="str">
        <f>IF(ISBLANK(V1005),VLOOKUP(Abfalldokumentation!$P1005,'Liste Gründe'!A:D,3,FALSE),V1005)</f>
        <v>Schmutz</v>
      </c>
      <c r="H1005" s="103" t="str">
        <f>IF(ISBLANK(Abfalldokumentation!$W1005),"-",Abfalldokumentation!$W1005)</f>
        <v>-</v>
      </c>
      <c r="I1005" s="114">
        <f t="shared" si="124"/>
        <v>41</v>
      </c>
      <c r="J1005" s="103" t="str">
        <f t="shared" si="125"/>
        <v>Produkte</v>
      </c>
      <c r="K1005" s="103" t="str">
        <f t="shared" si="126"/>
        <v>BUs</v>
      </c>
      <c r="L1005" s="103" t="str">
        <f t="shared" si="127"/>
        <v>Symptome</v>
      </c>
      <c r="M1005" s="114">
        <f>IFERROR(VLOOKUP(Abfalldokumentation!$O1005,Kennzahlen!S:U,3,FALSE)*Abfalldokumentation!$B1005,"0")</f>
        <v>184.5</v>
      </c>
      <c r="N1005" s="103" t="str">
        <f>IF(ISBLANK(Q1005),VLOOKUP(Abfalldokumentation!$O1005,'Linien - BU'!R:S,2,FALSE),Q1005)</f>
        <v>BU3</v>
      </c>
      <c r="O1005" s="67">
        <f t="shared" si="118"/>
        <v>29900002</v>
      </c>
      <c r="P1005" s="67">
        <f t="shared" si="119"/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AA1005" s="2"/>
      <c r="AB1005" s="2"/>
      <c r="AC1005" s="2"/>
    </row>
    <row r="1006" spans="1:29" ht="30" customHeight="1" x14ac:dyDescent="0.25">
      <c r="A1006" s="104" t="str">
        <f>VLOOKUP(N1006,'Linien - BU'!A:B,2,FALSE)</f>
        <v>BU4</v>
      </c>
      <c r="B1006" s="115">
        <f t="shared" si="117"/>
        <v>246</v>
      </c>
      <c r="C1006" s="96">
        <f>Abfalldokumentation!$U1006</f>
        <v>44480</v>
      </c>
      <c r="D1006" s="90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105" t="str">
        <f>IFERROR(VLOOKUP(Abfalldokumentation!$O1006,Artikel!A:C,3,FALSE),Abfalldokumentation!$O1006)</f>
        <v>ABS JARLSBERG-VAKU</v>
      </c>
      <c r="F1006" s="105" t="str">
        <f>VLOOKUP(T1006,'Liste Gründe'!A:D,2,FALSE)</f>
        <v>Schimmel</v>
      </c>
      <c r="G1006" s="105" t="str">
        <f>IF(ISBLANK(V1006),VLOOKUP(Abfalldokumentation!$P1006,'Liste Gründe'!A:D,3,FALSE),V1006)</f>
        <v>zu wenig Menge für LKW</v>
      </c>
      <c r="H1006" s="105" t="str">
        <f>IF(ISBLANK(Abfalldokumentation!$W1006),"-",Abfalldokumentation!$W1006)</f>
        <v>-</v>
      </c>
      <c r="I1006" s="115">
        <f t="shared" si="124"/>
        <v>41</v>
      </c>
      <c r="J1006" s="105" t="str">
        <f t="shared" si="125"/>
        <v>Produkte</v>
      </c>
      <c r="K1006" s="105" t="str">
        <f t="shared" si="126"/>
        <v>BUs</v>
      </c>
      <c r="L1006" s="105" t="str">
        <f t="shared" si="127"/>
        <v>Symptome</v>
      </c>
      <c r="M1006" s="115" t="str">
        <f>IFERROR(VLOOKUP(Abfalldokumentation!$O1006,Kennzahlen!S:U,3,FALSE)*Abfalldokumentation!$B1006,"0")</f>
        <v>0</v>
      </c>
      <c r="N1006" s="105" t="str">
        <f>IF(ISBLANK(Q1006),VLOOKUP(Abfalldokumentation!$O1006,'Linien - BU'!R:S,2,FALSE),Q1006)</f>
        <v>BU4</v>
      </c>
      <c r="O1006" s="67">
        <f t="shared" si="118"/>
        <v>49500192</v>
      </c>
      <c r="P1006" s="67">
        <f t="shared" si="119"/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AA1006" s="2"/>
      <c r="AB1006" s="2"/>
      <c r="AC1006" s="2"/>
    </row>
    <row r="1007" spans="1:29" ht="30" customHeight="1" x14ac:dyDescent="0.25">
      <c r="A1007" s="102" t="str">
        <f>VLOOKUP(N1007,'Linien - BU'!A:B,2,FALSE)</f>
        <v>BU2</v>
      </c>
      <c r="B1007" s="114">
        <f t="shared" si="117"/>
        <v>60</v>
      </c>
      <c r="C1007" s="95">
        <f>Abfalldokumentation!$U1007</f>
        <v>44480</v>
      </c>
      <c r="D1007" s="90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103" t="str">
        <f>IFERROR(VLOOKUP(Abfalldokumentation!$O1007,Artikel!A:C,3,FALSE),Abfalldokumentation!$O1007)</f>
        <v>Blöcke</v>
      </c>
      <c r="F1007" s="103" t="str">
        <f>VLOOKUP(T1007,'Liste Gründe'!A:D,2,FALSE)</f>
        <v>Schimmel</v>
      </c>
      <c r="G1007" s="103" t="str">
        <f>IF(ISBLANK(V1007),VLOOKUP(Abfalldokumentation!$P1007,'Liste Gründe'!A:D,3,FALSE),V1007)</f>
        <v>Luftzieher/Folienriss durch Transport</v>
      </c>
      <c r="H1007" s="103" t="str">
        <f>IF(ISBLANK(Abfalldokumentation!$W1007),"-",Abfalldokumentation!$W1007)</f>
        <v>-</v>
      </c>
      <c r="I1007" s="114">
        <f t="shared" si="124"/>
        <v>41</v>
      </c>
      <c r="J1007" s="103" t="str">
        <f t="shared" si="125"/>
        <v>Produkte</v>
      </c>
      <c r="K1007" s="103" t="str">
        <f t="shared" si="126"/>
        <v>BUs</v>
      </c>
      <c r="L1007" s="103" t="str">
        <f t="shared" si="127"/>
        <v>Symptome</v>
      </c>
      <c r="M1007" s="114" t="str">
        <f>IFERROR(VLOOKUP(Abfalldokumentation!$O1007,Kennzahlen!S:U,3,FALSE)*Abfalldokumentation!$B1007,"0")</f>
        <v>0</v>
      </c>
      <c r="N1007" s="103" t="str">
        <f>IF(ISBLANK(Q1007),VLOOKUP(Abfalldokumentation!$O1007,'Linien - BU'!R:S,2,FALSE),Q1007)</f>
        <v>BU2</v>
      </c>
      <c r="O1007" s="67" t="str">
        <f t="shared" si="118"/>
        <v>Blöcke</v>
      </c>
      <c r="P1007" s="67">
        <f t="shared" si="119"/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AA1007" s="2"/>
      <c r="AB1007" s="2"/>
      <c r="AC1007" s="2"/>
    </row>
    <row r="1008" spans="1:29" ht="30" customHeight="1" x14ac:dyDescent="0.25">
      <c r="A1008" s="104" t="str">
        <f>VLOOKUP(N1008,'Linien - BU'!A:B,2,FALSE)</f>
        <v>BU2</v>
      </c>
      <c r="B1008" s="115">
        <f t="shared" si="117"/>
        <v>15</v>
      </c>
      <c r="C1008" s="96">
        <f>Abfalldokumentation!$U1008</f>
        <v>44480</v>
      </c>
      <c r="D1008" s="90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105" t="str">
        <f>IFERROR(VLOOKUP(Abfalldokumentation!$O1008,Artikel!A:C,3,FALSE),Abfalldokumentation!$O1008)</f>
        <v>Blöcke</v>
      </c>
      <c r="F1008" s="105" t="str">
        <f>VLOOKUP(T1008,'Liste Gründe'!A:D,2,FALSE)</f>
        <v>Linienbezogen</v>
      </c>
      <c r="G1008" s="105" t="str">
        <f>IF(ISBLANK(V1008),VLOOKUP(Abfalldokumentation!$P1008,'Liste Gründe'!A:D,3,FALSE),V1008)</f>
        <v>Maschinenabfall</v>
      </c>
      <c r="H1008" s="105" t="str">
        <f>IF(ISBLANK(Abfalldokumentation!$W1008),"-",Abfalldokumentation!$W1008)</f>
        <v>-</v>
      </c>
      <c r="I1008" s="115">
        <f t="shared" si="124"/>
        <v>41</v>
      </c>
      <c r="J1008" s="105" t="str">
        <f t="shared" si="125"/>
        <v>Produkte</v>
      </c>
      <c r="K1008" s="105" t="str">
        <f t="shared" si="126"/>
        <v>BUs</v>
      </c>
      <c r="L1008" s="105" t="str">
        <f t="shared" si="127"/>
        <v>Symptome</v>
      </c>
      <c r="M1008" s="115" t="str">
        <f>IFERROR(VLOOKUP(Abfalldokumentation!$O1008,Kennzahlen!S:U,3,FALSE)*Abfalldokumentation!$B1008,"0")</f>
        <v>0</v>
      </c>
      <c r="N1008" s="105" t="str">
        <f>IF(ISBLANK(Q1008),VLOOKUP(Abfalldokumentation!$O1008,'Linien - BU'!R:S,2,FALSE),Q1008)</f>
        <v>BU2</v>
      </c>
      <c r="O1008" s="67" t="str">
        <f t="shared" si="118"/>
        <v>Blöcke</v>
      </c>
      <c r="P1008" s="67">
        <f t="shared" si="119"/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AA1008" s="2"/>
      <c r="AB1008" s="2"/>
      <c r="AC1008" s="2"/>
    </row>
    <row r="1009" spans="1:29" ht="30" customHeight="1" x14ac:dyDescent="0.25">
      <c r="A1009" s="102" t="str">
        <f>VLOOKUP(N1009,'Linien - BU'!A:B,2,FALSE)</f>
        <v>BU1</v>
      </c>
      <c r="B1009" s="114">
        <f t="shared" si="117"/>
        <v>136</v>
      </c>
      <c r="C1009" s="95">
        <f>Abfalldokumentation!$U1009</f>
        <v>44480</v>
      </c>
      <c r="D1009" s="90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103" t="str">
        <f>IFERROR(VLOOKUP(Abfalldokumentation!$O1009,Artikel!A:C,3,FALSE),Abfalldokumentation!$O1009)</f>
        <v>Diverse Nüsse</v>
      </c>
      <c r="F1009" s="103" t="str">
        <f>VLOOKUP(T1009,'Liste Gründe'!A:D,2,FALSE)</f>
        <v>keinen Verwendungszweck</v>
      </c>
      <c r="G1009" s="103" t="str">
        <f>IF(ISBLANK(V1009),VLOOKUP(Abfalldokumentation!$P1009,'Liste Gründe'!A:D,3,FALSE),V1009)</f>
        <v>weniger Produktion als geplant</v>
      </c>
      <c r="H1009" s="103" t="str">
        <f>IF(ISBLANK(Abfalldokumentation!$W1009),"-",Abfalldokumentation!$W1009)</f>
        <v>-</v>
      </c>
      <c r="I1009" s="114">
        <f t="shared" si="124"/>
        <v>41</v>
      </c>
      <c r="J1009" s="103" t="str">
        <f t="shared" si="125"/>
        <v>Produkte</v>
      </c>
      <c r="K1009" s="103" t="str">
        <f t="shared" si="126"/>
        <v>BUs</v>
      </c>
      <c r="L1009" s="103" t="str">
        <f t="shared" si="127"/>
        <v>Symptome</v>
      </c>
      <c r="M1009" s="114" t="str">
        <f>IFERROR(VLOOKUP(Abfalldokumentation!$O1009,Kennzahlen!S:U,3,FALSE)*Abfalldokumentation!$B1009,"0")</f>
        <v>0</v>
      </c>
      <c r="N1009" s="103" t="str">
        <f>IF(ISBLANK(Q1009),VLOOKUP(Abfalldokumentation!$O1009,'Linien - BU'!R:S,2,FALSE),Q1009)</f>
        <v>Schmelze</v>
      </c>
      <c r="O1009" s="67" t="str">
        <f t="shared" si="118"/>
        <v>Diverse Nüsse</v>
      </c>
      <c r="P1009" s="67">
        <f t="shared" si="119"/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AA1009" s="2"/>
      <c r="AB1009" s="2"/>
      <c r="AC1009" s="2"/>
    </row>
    <row r="1010" spans="1:29" ht="30" customHeight="1" x14ac:dyDescent="0.25">
      <c r="A1010" s="104" t="str">
        <f>VLOOKUP(N1010,'Linien - BU'!A:B,2,FALSE)</f>
        <v>BU3</v>
      </c>
      <c r="B1010" s="115">
        <f t="shared" si="117"/>
        <v>25</v>
      </c>
      <c r="C1010" s="96">
        <f>Abfalldokumentation!$U1010</f>
        <v>44480</v>
      </c>
      <c r="D1010" s="90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105" t="str">
        <f>IFERROR(VLOOKUP(Abfalldokumentation!$O1010,Artikel!A:C,3,FALSE),Abfalldokumentation!$O1010)</f>
        <v>Diverses</v>
      </c>
      <c r="F1010" s="105" t="str">
        <f>VLOOKUP(T1010,'Liste Gründe'!A:D,2,FALSE)</f>
        <v>Linienbezogen</v>
      </c>
      <c r="G1010" s="105" t="str">
        <f>IF(ISBLANK(V1010),VLOOKUP(Abfalldokumentation!$P1010,'Liste Gründe'!A:D,3,FALSE),V1010)</f>
        <v>Maschinenabfall</v>
      </c>
      <c r="H1010" s="105" t="str">
        <f>IF(ISBLANK(Abfalldokumentation!$W1010),"-",Abfalldokumentation!$W1010)</f>
        <v>-</v>
      </c>
      <c r="I1010" s="115">
        <f t="shared" si="124"/>
        <v>41</v>
      </c>
      <c r="J1010" s="105" t="str">
        <f t="shared" si="125"/>
        <v>Produkte</v>
      </c>
      <c r="K1010" s="105" t="str">
        <f t="shared" si="126"/>
        <v>BUs</v>
      </c>
      <c r="L1010" s="105" t="str">
        <f t="shared" si="127"/>
        <v>Symptome</v>
      </c>
      <c r="M1010" s="115" t="str">
        <f>IFERROR(VLOOKUP(Abfalldokumentation!$O1010,Kennzahlen!S:U,3,FALSE)*Abfalldokumentation!$B1010,"0")</f>
        <v>0</v>
      </c>
      <c r="N1010" s="105" t="str">
        <f>IF(ISBLANK(Q1010),VLOOKUP(Abfalldokumentation!$O1010,'Linien - BU'!R:S,2,FALSE),Q1010)</f>
        <v>WVP</v>
      </c>
      <c r="O1010" s="67" t="str">
        <f t="shared" si="118"/>
        <v>Diverses</v>
      </c>
      <c r="P1010" s="67">
        <f t="shared" si="119"/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AA1010" s="2"/>
      <c r="AB1010" s="2"/>
      <c r="AC1010" s="2"/>
    </row>
    <row r="1011" spans="1:29" ht="30" customHeight="1" x14ac:dyDescent="0.25">
      <c r="A1011" s="102" t="str">
        <f>VLOOKUP(N1011,'Linien - BU'!A:B,2,FALSE)</f>
        <v>BU4</v>
      </c>
      <c r="B1011" s="114">
        <f t="shared" si="117"/>
        <v>30</v>
      </c>
      <c r="C1011" s="95">
        <f>Abfalldokumentation!$U1011</f>
        <v>44480</v>
      </c>
      <c r="D1011" s="90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103" t="str">
        <f>IFERROR(VLOOKUP(Abfalldokumentation!$O1011,Artikel!A:C,3,FALSE),Abfalldokumentation!$O1011)</f>
        <v>Diverses</v>
      </c>
      <c r="F1011" s="103" t="str">
        <f>VLOOKUP(T1011,'Liste Gründe'!A:D,2,FALSE)</f>
        <v>Linienbezogen</v>
      </c>
      <c r="G1011" s="103" t="str">
        <f>IF(ISBLANK(V1011),VLOOKUP(Abfalldokumentation!$P1011,'Liste Gründe'!A:D,3,FALSE),V1011)</f>
        <v>Maschinenabfall</v>
      </c>
      <c r="H1011" s="103" t="str">
        <f>IF(ISBLANK(Abfalldokumentation!$W1011),"-",Abfalldokumentation!$W1011)</f>
        <v>-</v>
      </c>
      <c r="I1011" s="114">
        <f t="shared" si="124"/>
        <v>41</v>
      </c>
      <c r="J1011" s="103" t="str">
        <f t="shared" si="125"/>
        <v>Produkte</v>
      </c>
      <c r="K1011" s="103" t="str">
        <f t="shared" si="126"/>
        <v>BUs</v>
      </c>
      <c r="L1011" s="103" t="str">
        <f t="shared" si="127"/>
        <v>Symptome</v>
      </c>
      <c r="M1011" s="114" t="str">
        <f>IFERROR(VLOOKUP(Abfalldokumentation!$O1011,Kennzahlen!S:U,3,FALSE)*Abfalldokumentation!$B1011,"0")</f>
        <v>0</v>
      </c>
      <c r="N1011" s="103" t="str">
        <f>IF(ISBLANK(Q1011),VLOOKUP(Abfalldokumentation!$O1011,'Linien - BU'!R:S,2,FALSE),Q1011)</f>
        <v>BU4</v>
      </c>
      <c r="O1011" s="67" t="str">
        <f t="shared" si="118"/>
        <v>Diverses</v>
      </c>
      <c r="P1011" s="67">
        <f t="shared" si="119"/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AA1011" s="2"/>
      <c r="AB1011" s="2"/>
      <c r="AC1011" s="2"/>
    </row>
    <row r="1012" spans="1:29" ht="30" customHeight="1" x14ac:dyDescent="0.25">
      <c r="A1012" s="104" t="str">
        <f>VLOOKUP(N1012,'Linien - BU'!A:B,2,FALSE)</f>
        <v>BU2</v>
      </c>
      <c r="B1012" s="115">
        <f t="shared" si="117"/>
        <v>65</v>
      </c>
      <c r="C1012" s="96">
        <f>Abfalldokumentation!$U1012</f>
        <v>44480</v>
      </c>
      <c r="D1012" s="90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105" t="str">
        <f>IFERROR(VLOOKUP(Abfalldokumentation!$O1012,Artikel!A:C,3,FALSE),Abfalldokumentation!$O1012)</f>
        <v>Diverses</v>
      </c>
      <c r="F1012" s="105" t="str">
        <f>VLOOKUP(T1012,'Liste Gründe'!A:D,2,FALSE)</f>
        <v>Linienbezogen</v>
      </c>
      <c r="G1012" s="105" t="str">
        <f>IF(ISBLANK(V1012),VLOOKUP(Abfalldokumentation!$P1012,'Liste Gründe'!A:D,3,FALSE),V1012)</f>
        <v>Maschinenabfall</v>
      </c>
      <c r="H1012" s="105" t="str">
        <f>IF(ISBLANK(Abfalldokumentation!$W1012),"-",Abfalldokumentation!$W1012)</f>
        <v>-</v>
      </c>
      <c r="I1012" s="115">
        <f t="shared" si="124"/>
        <v>41</v>
      </c>
      <c r="J1012" s="105" t="str">
        <f t="shared" si="125"/>
        <v>Produkte</v>
      </c>
      <c r="K1012" s="105" t="str">
        <f t="shared" si="126"/>
        <v>BUs</v>
      </c>
      <c r="L1012" s="105" t="str">
        <f t="shared" si="127"/>
        <v>Symptome</v>
      </c>
      <c r="M1012" s="115" t="str">
        <f>IFERROR(VLOOKUP(Abfalldokumentation!$O1012,Kennzahlen!S:U,3,FALSE)*Abfalldokumentation!$B1012,"0")</f>
        <v>0</v>
      </c>
      <c r="N1012" s="105" t="str">
        <f>IF(ISBLANK(Q1012),VLOOKUP(Abfalldokumentation!$O1012,'Linien - BU'!R:S,2,FALSE),Q1012)</f>
        <v>BU2</v>
      </c>
      <c r="O1012" s="67" t="str">
        <f t="shared" si="118"/>
        <v>Diverses</v>
      </c>
      <c r="P1012" s="67">
        <f t="shared" si="119"/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AA1012" s="2"/>
      <c r="AB1012" s="2"/>
      <c r="AC1012" s="2"/>
    </row>
    <row r="1013" spans="1:29" ht="30" customHeight="1" x14ac:dyDescent="0.25">
      <c r="A1013" s="102" t="str">
        <f>VLOOKUP(N1013,'Linien - BU'!A:B,2,FALSE)</f>
        <v>BU1</v>
      </c>
      <c r="B1013" s="114">
        <f t="shared" si="117"/>
        <v>357</v>
      </c>
      <c r="C1013" s="95">
        <f>Abfalldokumentation!$U1013</f>
        <v>44480</v>
      </c>
      <c r="D1013" s="90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103" t="str">
        <f>IFERROR(VLOOKUP(Abfalldokumentation!$O1013,Artikel!A:C,3,FALSE),Abfalldokumentation!$O1013)</f>
        <v>Diverses</v>
      </c>
      <c r="F1013" s="103" t="str">
        <f>VLOOKUP(T1013,'Liste Gründe'!A:D,2,FALSE)</f>
        <v>Linienbezogen</v>
      </c>
      <c r="G1013" s="103" t="str">
        <f>IF(ISBLANK(V1013),VLOOKUP(Abfalldokumentation!$P1013,'Liste Gründe'!A:D,3,FALSE),V1013)</f>
        <v>Maschinenabfall</v>
      </c>
      <c r="H1013" s="103" t="str">
        <f>IF(ISBLANK(Abfalldokumentation!$W1013),"-",Abfalldokumentation!$W1013)</f>
        <v>-</v>
      </c>
      <c r="I1013" s="114">
        <f t="shared" si="124"/>
        <v>41</v>
      </c>
      <c r="J1013" s="103" t="str">
        <f t="shared" si="125"/>
        <v>Produkte</v>
      </c>
      <c r="K1013" s="103" t="str">
        <f t="shared" si="126"/>
        <v>BUs</v>
      </c>
      <c r="L1013" s="103" t="str">
        <f t="shared" si="127"/>
        <v>Symptome</v>
      </c>
      <c r="M1013" s="114" t="str">
        <f>IFERROR(VLOOKUP(Abfalldokumentation!$O1013,Kennzahlen!S:U,3,FALSE)*Abfalldokumentation!$B1013,"0")</f>
        <v>0</v>
      </c>
      <c r="N1013" s="103" t="str">
        <f>IF(ISBLANK(Q1013),VLOOKUP(Abfalldokumentation!$O1013,'Linien - BU'!R:S,2,FALSE),Q1013)</f>
        <v>Abfüllung</v>
      </c>
      <c r="O1013" s="67" t="str">
        <f t="shared" si="118"/>
        <v>Diverses</v>
      </c>
      <c r="P1013" s="67">
        <f t="shared" si="119"/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AA1013" s="2"/>
      <c r="AB1013" s="2"/>
      <c r="AC1013" s="2"/>
    </row>
    <row r="1014" spans="1:29" ht="30" customHeight="1" x14ac:dyDescent="0.25">
      <c r="A1014" s="104" t="str">
        <f>VLOOKUP(N1014,'Linien - BU'!A:B,2,FALSE)</f>
        <v>BU1</v>
      </c>
      <c r="B1014" s="115">
        <f t="shared" si="117"/>
        <v>193</v>
      </c>
      <c r="C1014" s="96">
        <f>Abfalldokumentation!$U1014</f>
        <v>44480</v>
      </c>
      <c r="D1014" s="90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105" t="str">
        <f>IFERROR(VLOOKUP(Abfalldokumentation!$O1014,Artikel!A:C,3,FALSE),Abfalldokumentation!$O1014)</f>
        <v>Diverses</v>
      </c>
      <c r="F1014" s="105" t="str">
        <f>VLOOKUP(T1014,'Liste Gründe'!A:D,2,FALSE)</f>
        <v>Linienbezogen</v>
      </c>
      <c r="G1014" s="105" t="str">
        <f>IF(ISBLANK(V1014),VLOOKUP(Abfalldokumentation!$P1014,'Liste Gründe'!A:D,3,FALSE),V1014)</f>
        <v>Maschinenabfall</v>
      </c>
      <c r="H1014" s="105" t="str">
        <f>IF(ISBLANK(Abfalldokumentation!$W1014),"-",Abfalldokumentation!$W1014)</f>
        <v>-</v>
      </c>
      <c r="I1014" s="115">
        <f t="shared" si="124"/>
        <v>41</v>
      </c>
      <c r="J1014" s="105" t="str">
        <f t="shared" si="125"/>
        <v>Produkte</v>
      </c>
      <c r="K1014" s="105" t="str">
        <f t="shared" si="126"/>
        <v>BUs</v>
      </c>
      <c r="L1014" s="105" t="str">
        <f t="shared" si="127"/>
        <v>Symptome</v>
      </c>
      <c r="M1014" s="115" t="str">
        <f>IFERROR(VLOOKUP(Abfalldokumentation!$O1014,Kennzahlen!S:U,3,FALSE)*Abfalldokumentation!$B1014,"0")</f>
        <v>0</v>
      </c>
      <c r="N1014" s="105" t="str">
        <f>IF(ISBLANK(Q1014),VLOOKUP(Abfalldokumentation!$O1014,'Linien - BU'!R:S,2,FALSE),Q1014)</f>
        <v>Abfüllung</v>
      </c>
      <c r="O1014" s="67" t="str">
        <f t="shared" si="118"/>
        <v>Diverses</v>
      </c>
      <c r="P1014" s="67">
        <f t="shared" si="119"/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AA1014" s="2"/>
      <c r="AB1014" s="2"/>
      <c r="AC1014" s="2"/>
    </row>
    <row r="1015" spans="1:29" ht="30" customHeight="1" x14ac:dyDescent="0.25">
      <c r="A1015" s="102" t="str">
        <f>VLOOKUP(N1015,'Linien - BU'!A:B,2,FALSE)</f>
        <v>BU1</v>
      </c>
      <c r="B1015" s="114">
        <f t="shared" si="117"/>
        <v>20.5</v>
      </c>
      <c r="C1015" s="95">
        <f>Abfalldokumentation!$U1015</f>
        <v>44480</v>
      </c>
      <c r="D1015" s="90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103" t="str">
        <f>IFERROR(VLOOKUP(Abfalldokumentation!$O1015,Artikel!A:C,3,FALSE),Abfalldokumentation!$O1015)</f>
        <v>Diverses</v>
      </c>
      <c r="F1015" s="103" t="str">
        <f>VLOOKUP(T1015,'Liste Gründe'!A:D,2,FALSE)</f>
        <v>Verpackungsfehler</v>
      </c>
      <c r="G1015" s="103" t="str">
        <f>IF(ISBLANK(V1015),VLOOKUP(Abfalldokumentation!$P1015,'Liste Gründe'!A:D,3,FALSE),V1015)</f>
        <v>kein SSC</v>
      </c>
      <c r="H1015" s="103" t="str">
        <f>IF(ISBLANK(Abfalldokumentation!$W1015),"-",Abfalldokumentation!$W1015)</f>
        <v>-</v>
      </c>
      <c r="I1015" s="114">
        <f t="shared" si="124"/>
        <v>41</v>
      </c>
      <c r="J1015" s="103" t="str">
        <f t="shared" si="125"/>
        <v>Produkte</v>
      </c>
      <c r="K1015" s="103" t="str">
        <f t="shared" si="126"/>
        <v>BUs</v>
      </c>
      <c r="L1015" s="103" t="str">
        <f t="shared" si="127"/>
        <v>Symptome</v>
      </c>
      <c r="M1015" s="114" t="str">
        <f>IFERROR(VLOOKUP(Abfalldokumentation!$O1015,Kennzahlen!S:U,3,FALSE)*Abfalldokumentation!$B1015,"0")</f>
        <v>0</v>
      </c>
      <c r="N1015" s="103" t="str">
        <f>IF(ISBLANK(Q1015),VLOOKUP(Abfalldokumentation!$O1015,'Linien - BU'!R:S,2,FALSE),Q1015)</f>
        <v>Abfüllung</v>
      </c>
      <c r="O1015" s="67" t="str">
        <f t="shared" si="118"/>
        <v>Diverses</v>
      </c>
      <c r="P1015" s="67">
        <f t="shared" si="119"/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AA1015" s="2"/>
      <c r="AB1015" s="2"/>
      <c r="AC1015" s="2"/>
    </row>
    <row r="1016" spans="1:29" ht="30" customHeight="1" x14ac:dyDescent="0.25">
      <c r="A1016" s="104" t="str">
        <f>VLOOKUP(N1016,'Linien - BU'!A:B,2,FALSE)</f>
        <v>BU2</v>
      </c>
      <c r="B1016" s="115">
        <f t="shared" si="117"/>
        <v>98</v>
      </c>
      <c r="C1016" s="96">
        <f>Abfalldokumentation!$U1016</f>
        <v>44480</v>
      </c>
      <c r="D1016" s="90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105" t="str">
        <f>IFERROR(VLOOKUP(Abfalldokumentation!$O1016,Artikel!A:C,3,FALSE),Abfalldokumentation!$O1016)</f>
        <v>Diverses</v>
      </c>
      <c r="F1016" s="105" t="str">
        <f>VLOOKUP(T1016,'Liste Gründe'!A:D,2,FALSE)</f>
        <v>Linienbezogen</v>
      </c>
      <c r="G1016" s="105" t="str">
        <f>IF(ISBLANK(V1016),VLOOKUP(Abfalldokumentation!$P1016,'Liste Gründe'!A:D,3,FALSE),V1016)</f>
        <v>Maschinenabfall</v>
      </c>
      <c r="H1016" s="105" t="str">
        <f>IF(ISBLANK(Abfalldokumentation!$W1016),"-",Abfalldokumentation!$W1016)</f>
        <v>-</v>
      </c>
      <c r="I1016" s="115">
        <f t="shared" si="124"/>
        <v>41</v>
      </c>
      <c r="J1016" s="105" t="str">
        <f t="shared" si="125"/>
        <v>Produkte</v>
      </c>
      <c r="K1016" s="105" t="str">
        <f t="shared" si="126"/>
        <v>BUs</v>
      </c>
      <c r="L1016" s="105" t="str">
        <f t="shared" si="127"/>
        <v>Symptome</v>
      </c>
      <c r="M1016" s="115" t="str">
        <f>IFERROR(VLOOKUP(Abfalldokumentation!$O1016,Kennzahlen!S:U,3,FALSE)*Abfalldokumentation!$B1016,"0")</f>
        <v>0</v>
      </c>
      <c r="N1016" s="105" t="str">
        <f>IF(ISBLANK(Q1016),VLOOKUP(Abfalldokumentation!$O1016,'Linien - BU'!R:S,2,FALSE),Q1016)</f>
        <v>BU2</v>
      </c>
      <c r="O1016" s="67" t="str">
        <f t="shared" si="118"/>
        <v>Diverses</v>
      </c>
      <c r="P1016" s="67">
        <f t="shared" si="119"/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AA1016" s="2"/>
      <c r="AB1016" s="2"/>
      <c r="AC1016" s="2"/>
    </row>
    <row r="1017" spans="1:29" ht="30" customHeight="1" x14ac:dyDescent="0.25">
      <c r="A1017" s="102" t="str">
        <f>VLOOKUP(N1017,'Linien - BU'!A:B,2,FALSE)</f>
        <v>BU3</v>
      </c>
      <c r="B1017" s="114">
        <f t="shared" si="117"/>
        <v>32</v>
      </c>
      <c r="C1017" s="95">
        <f>Abfalldokumentation!$U1017</f>
        <v>44480</v>
      </c>
      <c r="D1017" s="90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103" t="str">
        <f>IFERROR(VLOOKUP(Abfalldokumentation!$O1017,Artikel!A:C,3,FALSE),Abfalldokumentation!$O1017)</f>
        <v>Diverses</v>
      </c>
      <c r="F1017" s="103" t="str">
        <f>VLOOKUP(T1017,'Liste Gründe'!A:D,2,FALSE)</f>
        <v>Linienbezogen</v>
      </c>
      <c r="G1017" s="103" t="str">
        <f>IF(ISBLANK(V1017),VLOOKUP(Abfalldokumentation!$P1017,'Liste Gründe'!A:D,3,FALSE),V1017)</f>
        <v>Maschinenabfall</v>
      </c>
      <c r="H1017" s="103" t="str">
        <f>IF(ISBLANK(Abfalldokumentation!$W1017),"-",Abfalldokumentation!$W1017)</f>
        <v>-</v>
      </c>
      <c r="I1017" s="114">
        <f t="shared" si="124"/>
        <v>41</v>
      </c>
      <c r="J1017" s="103" t="str">
        <f t="shared" si="125"/>
        <v>Produkte</v>
      </c>
      <c r="K1017" s="103" t="str">
        <f t="shared" si="126"/>
        <v>BUs</v>
      </c>
      <c r="L1017" s="103" t="str">
        <f t="shared" si="127"/>
        <v>Symptome</v>
      </c>
      <c r="M1017" s="114" t="str">
        <f>IFERROR(VLOOKUP(Abfalldokumentation!$O1017,Kennzahlen!S:U,3,FALSE)*Abfalldokumentation!$B1017,"0")</f>
        <v>0</v>
      </c>
      <c r="N1017" s="103" t="str">
        <f>IF(ISBLANK(Q1017),VLOOKUP(Abfalldokumentation!$O1017,'Linien - BU'!R:S,2,FALSE),Q1017)</f>
        <v>L35</v>
      </c>
      <c r="O1017" s="67" t="str">
        <f t="shared" si="118"/>
        <v>Diverses</v>
      </c>
      <c r="P1017" s="67">
        <f t="shared" si="119"/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AA1017" s="2"/>
      <c r="AB1017" s="2"/>
      <c r="AC1017" s="2"/>
    </row>
    <row r="1018" spans="1:29" ht="30" customHeight="1" x14ac:dyDescent="0.25">
      <c r="A1018" s="104" t="str">
        <f>VLOOKUP(N1018,'Linien - BU'!A:B,2,FALSE)</f>
        <v>BU3</v>
      </c>
      <c r="B1018" s="115">
        <f t="shared" si="117"/>
        <v>7</v>
      </c>
      <c r="C1018" s="96">
        <f>Abfalldokumentation!$U1018</f>
        <v>44480</v>
      </c>
      <c r="D1018" s="90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105" t="str">
        <f>IFERROR(VLOOKUP(Abfalldokumentation!$O1018,Artikel!A:C,3,FALSE),Abfalldokumentation!$O1018)</f>
        <v>Diverses</v>
      </c>
      <c r="F1018" s="105" t="str">
        <f>VLOOKUP(T1018,'Liste Gründe'!A:D,2,FALSE)</f>
        <v>Linienbezogen</v>
      </c>
      <c r="G1018" s="105" t="str">
        <f>IF(ISBLANK(V1018),VLOOKUP(Abfalldokumentation!$P1018,'Liste Gründe'!A:D,3,FALSE),V1018)</f>
        <v>Maschinenabfall</v>
      </c>
      <c r="H1018" s="105" t="str">
        <f>IF(ISBLANK(Abfalldokumentation!$W1018),"-",Abfalldokumentation!$W1018)</f>
        <v>-</v>
      </c>
      <c r="I1018" s="115">
        <f t="shared" si="124"/>
        <v>41</v>
      </c>
      <c r="J1018" s="105" t="str">
        <f t="shared" si="125"/>
        <v>Produkte</v>
      </c>
      <c r="K1018" s="105" t="str">
        <f t="shared" si="126"/>
        <v>BUs</v>
      </c>
      <c r="L1018" s="105" t="str">
        <f t="shared" si="127"/>
        <v>Symptome</v>
      </c>
      <c r="M1018" s="115" t="str">
        <f>IFERROR(VLOOKUP(Abfalldokumentation!$O1018,Kennzahlen!S:U,3,FALSE)*Abfalldokumentation!$B1018,"0")</f>
        <v>0</v>
      </c>
      <c r="N1018" s="105" t="str">
        <f>IF(ISBLANK(Q1018),VLOOKUP(Abfalldokumentation!$O1018,'Linien - BU'!R:S,2,FALSE),Q1018)</f>
        <v>L9</v>
      </c>
      <c r="O1018" s="67" t="str">
        <f t="shared" si="118"/>
        <v>Diverses</v>
      </c>
      <c r="P1018" s="67">
        <f t="shared" si="119"/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AA1018" s="2"/>
      <c r="AB1018" s="2"/>
      <c r="AC1018" s="2"/>
    </row>
    <row r="1019" spans="1:29" ht="30" customHeight="1" x14ac:dyDescent="0.25">
      <c r="A1019" s="102" t="str">
        <f>VLOOKUP(N1019,'Linien - BU'!A:B,2,FALSE)</f>
        <v>BU4</v>
      </c>
      <c r="B1019" s="114">
        <f t="shared" si="117"/>
        <v>28</v>
      </c>
      <c r="C1019" s="95">
        <f>Abfalldokumentation!$U1019</f>
        <v>44480</v>
      </c>
      <c r="D1019" s="90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103" t="str">
        <f>IFERROR(VLOOKUP(Abfalldokumentation!$O1019,Artikel!A:C,3,FALSE),Abfalldokumentation!$O1019)</f>
        <v>Diverses</v>
      </c>
      <c r="F1019" s="103" t="str">
        <f>VLOOKUP(T1019,'Liste Gründe'!A:D,2,FALSE)</f>
        <v>Linienbezogen</v>
      </c>
      <c r="G1019" s="103" t="str">
        <f>IF(ISBLANK(V1019),VLOOKUP(Abfalldokumentation!$P1019,'Liste Gründe'!A:D,3,FALSE),V1019)</f>
        <v>Maschinenabfall</v>
      </c>
      <c r="H1019" s="103" t="str">
        <f>IF(ISBLANK(Abfalldokumentation!$W1019),"-",Abfalldokumentation!$W1019)</f>
        <v>-</v>
      </c>
      <c r="I1019" s="114">
        <f t="shared" si="124"/>
        <v>41</v>
      </c>
      <c r="J1019" s="103" t="str">
        <f t="shared" si="125"/>
        <v>Produkte</v>
      </c>
      <c r="K1019" s="103" t="str">
        <f t="shared" si="126"/>
        <v>BUs</v>
      </c>
      <c r="L1019" s="103" t="str">
        <f t="shared" si="127"/>
        <v>Symptome</v>
      </c>
      <c r="M1019" s="114" t="str">
        <f>IFERROR(VLOOKUP(Abfalldokumentation!$O1019,Kennzahlen!S:U,3,FALSE)*Abfalldokumentation!$B1019,"0")</f>
        <v>0</v>
      </c>
      <c r="N1019" s="103" t="str">
        <f>IF(ISBLANK(Q1019),VLOOKUP(Abfalldokumentation!$O1019,'Linien - BU'!R:S,2,FALSE),Q1019)</f>
        <v>BU4</v>
      </c>
      <c r="O1019" s="67" t="str">
        <f t="shared" si="118"/>
        <v>Diverses</v>
      </c>
      <c r="P1019" s="67">
        <f t="shared" si="119"/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AA1019" s="2"/>
      <c r="AB1019" s="2"/>
      <c r="AC1019" s="2"/>
    </row>
    <row r="1020" spans="1:29" ht="30" customHeight="1" x14ac:dyDescent="0.25">
      <c r="A1020" s="104" t="str">
        <f>VLOOKUP(N1020,'Linien - BU'!A:B,2,FALSE)</f>
        <v>Rest</v>
      </c>
      <c r="B1020" s="115">
        <f t="shared" si="117"/>
        <v>14</v>
      </c>
      <c r="C1020" s="96">
        <f>Abfalldokumentation!$U1020</f>
        <v>44480</v>
      </c>
      <c r="D1020" s="90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105" t="str">
        <f>IFERROR(VLOOKUP(Abfalldokumentation!$O1020,Artikel!A:C,3,FALSE),Abfalldokumentation!$O1020)</f>
        <v>Diverses</v>
      </c>
      <c r="F1020" s="105" t="str">
        <f>VLOOKUP(T1020,'Liste Gründe'!A:D,2,FALSE)</f>
        <v>Qualitätssicherung</v>
      </c>
      <c r="G1020" s="105" t="str">
        <f>IF(ISBLANK(V1020),VLOOKUP(Abfalldokumentation!$P1020,'Liste Gründe'!A:D,3,FALSE),V1020)</f>
        <v>Sensorik</v>
      </c>
      <c r="H1020" s="105" t="str">
        <f>IF(ISBLANK(Abfalldokumentation!$W1020),"-",Abfalldokumentation!$W1020)</f>
        <v>Rinde Extra</v>
      </c>
      <c r="I1020" s="115">
        <f t="shared" si="124"/>
        <v>41</v>
      </c>
      <c r="J1020" s="105" t="str">
        <f t="shared" si="125"/>
        <v>Produkte</v>
      </c>
      <c r="K1020" s="105" t="str">
        <f t="shared" si="126"/>
        <v>BUs</v>
      </c>
      <c r="L1020" s="105" t="str">
        <f t="shared" si="127"/>
        <v>Symptome</v>
      </c>
      <c r="M1020" s="115" t="str">
        <f>IFERROR(VLOOKUP(Abfalldokumentation!$O1020,Kennzahlen!S:U,3,FALSE)*Abfalldokumentation!$B1020,"0")</f>
        <v>0</v>
      </c>
      <c r="N1020" s="105" t="str">
        <f>IF(ISBLANK(Q1020),VLOOKUP(Abfalldokumentation!$O1020,'Linien - BU'!R:S,2,FALSE),Q1020)</f>
        <v>QM</v>
      </c>
      <c r="O1020" s="67" t="str">
        <f t="shared" si="118"/>
        <v>Diverses</v>
      </c>
      <c r="P1020" s="67">
        <f t="shared" si="119"/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AA1020" s="2"/>
      <c r="AB1020" s="2"/>
      <c r="AC1020" s="2"/>
    </row>
    <row r="1021" spans="1:29" ht="30" customHeight="1" x14ac:dyDescent="0.25">
      <c r="A1021" s="102" t="str">
        <f>VLOOKUP(N1021,'Linien - BU'!A:B,2,FALSE)</f>
        <v>BU1</v>
      </c>
      <c r="B1021" s="114">
        <f t="shared" si="117"/>
        <v>156</v>
      </c>
      <c r="C1021" s="95">
        <f>Abfalldokumentation!$U1021</f>
        <v>44480</v>
      </c>
      <c r="D1021" s="90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103" t="str">
        <f>IFERROR(VLOOKUP(Abfalldokumentation!$O1021,Artikel!A:C,3,FALSE),Abfalldokumentation!$O1021)</f>
        <v>Diverses</v>
      </c>
      <c r="F1021" s="103" t="str">
        <f>VLOOKUP(T1021,'Liste Gründe'!A:D,2,FALSE)</f>
        <v>Linienbezogen</v>
      </c>
      <c r="G1021" s="103" t="str">
        <f>IF(ISBLANK(V1021),VLOOKUP(Abfalldokumentation!$P1021,'Liste Gründe'!A:D,3,FALSE),V1021)</f>
        <v>Reinigung</v>
      </c>
      <c r="H1021" s="103" t="str">
        <f>IF(ISBLANK(Abfalldokumentation!$W1021),"-",Abfalldokumentation!$W1021)</f>
        <v>-</v>
      </c>
      <c r="I1021" s="114">
        <f t="shared" si="124"/>
        <v>41</v>
      </c>
      <c r="J1021" s="103" t="str">
        <f t="shared" si="125"/>
        <v>Produkte</v>
      </c>
      <c r="K1021" s="103" t="str">
        <f t="shared" si="126"/>
        <v>BUs</v>
      </c>
      <c r="L1021" s="103" t="str">
        <f t="shared" si="127"/>
        <v>Symptome</v>
      </c>
      <c r="M1021" s="114" t="str">
        <f>IFERROR(VLOOKUP(Abfalldokumentation!$O1021,Kennzahlen!S:U,3,FALSE)*Abfalldokumentation!$B1021,"0")</f>
        <v>0</v>
      </c>
      <c r="N1021" s="103" t="str">
        <f>IF(ISBLANK(Q1021),VLOOKUP(Abfalldokumentation!$O1021,'Linien - BU'!R:S,2,FALSE),Q1021)</f>
        <v>Abfüllung</v>
      </c>
      <c r="O1021" s="67" t="str">
        <f t="shared" si="118"/>
        <v>Diverses</v>
      </c>
      <c r="P1021" s="67">
        <f t="shared" si="119"/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AA1021" s="2"/>
      <c r="AB1021" s="2"/>
      <c r="AC1021" s="2"/>
    </row>
    <row r="1022" spans="1:29" ht="30" customHeight="1" x14ac:dyDescent="0.25">
      <c r="A1022" s="104" t="str">
        <f>VLOOKUP(N1022,'Linien - BU'!A:B,2,FALSE)</f>
        <v>Rest</v>
      </c>
      <c r="B1022" s="115">
        <f t="shared" si="117"/>
        <v>80</v>
      </c>
      <c r="C1022" s="96">
        <f>Abfalldokumentation!$U1022</f>
        <v>44480</v>
      </c>
      <c r="D1022" s="90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105" t="str">
        <f>IFERROR(VLOOKUP(Abfalldokumentation!$O1022,Artikel!A:C,3,FALSE),Abfalldokumentation!$O1022)</f>
        <v>Diverses</v>
      </c>
      <c r="F1022" s="105" t="str">
        <f>VLOOKUP(T1022,'Liste Gründe'!A:D,2,FALSE)</f>
        <v>Qualitätssicherung</v>
      </c>
      <c r="G1022" s="105" t="str">
        <f>IF(ISBLANK(V1022),VLOOKUP(Abfalldokumentation!$P1022,'Liste Gründe'!A:D,3,FALSE),V1022)</f>
        <v>Laborproben</v>
      </c>
      <c r="H1022" s="105" t="str">
        <f>IF(ISBLANK(Abfalldokumentation!$W1022),"-",Abfalldokumentation!$W1022)</f>
        <v>-</v>
      </c>
      <c r="I1022" s="115">
        <f t="shared" si="124"/>
        <v>41</v>
      </c>
      <c r="J1022" s="105" t="str">
        <f t="shared" si="125"/>
        <v>Produkte</v>
      </c>
      <c r="K1022" s="105" t="str">
        <f t="shared" si="126"/>
        <v>BUs</v>
      </c>
      <c r="L1022" s="105" t="str">
        <f t="shared" si="127"/>
        <v>Symptome</v>
      </c>
      <c r="M1022" s="115" t="str">
        <f>IFERROR(VLOOKUP(Abfalldokumentation!$O1022,Kennzahlen!S:U,3,FALSE)*Abfalldokumentation!$B1022,"0")</f>
        <v>0</v>
      </c>
      <c r="N1022" s="105" t="str">
        <f>IF(ISBLANK(Q1022),VLOOKUP(Abfalldokumentation!$O1022,'Linien - BU'!R:S,2,FALSE),Q1022)</f>
        <v>Labor</v>
      </c>
      <c r="O1022" s="67" t="str">
        <f t="shared" si="118"/>
        <v>Diverses</v>
      </c>
      <c r="P1022" s="67">
        <f t="shared" si="119"/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AA1022" s="2"/>
      <c r="AB1022" s="2"/>
      <c r="AC1022" s="2"/>
    </row>
    <row r="1023" spans="1:29" ht="30" customHeight="1" x14ac:dyDescent="0.25">
      <c r="A1023" s="102" t="str">
        <f>VLOOKUP(N1023,'Linien - BU'!A:B,2,FALSE)</f>
        <v>Rest</v>
      </c>
      <c r="B1023" s="114">
        <f t="shared" si="117"/>
        <v>18</v>
      </c>
      <c r="C1023" s="95">
        <f>Abfalldokumentation!$U1023</f>
        <v>44480</v>
      </c>
      <c r="D1023" s="90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103" t="str">
        <f>IFERROR(VLOOKUP(Abfalldokumentation!$O1023,Artikel!A:C,3,FALSE),Abfalldokumentation!$O1023)</f>
        <v>Diverses</v>
      </c>
      <c r="F1023" s="103" t="str">
        <f>VLOOKUP(T1023,'Liste Gründe'!A:D,2,FALSE)</f>
        <v>Qualitätssicherung</v>
      </c>
      <c r="G1023" s="103" t="str">
        <f>IF(ISBLANK(V1023),VLOOKUP(Abfalldokumentation!$P1023,'Liste Gründe'!A:D,3,FALSE),V1023)</f>
        <v>Einwaage</v>
      </c>
      <c r="H1023" s="103" t="str">
        <f>IF(ISBLANK(Abfalldokumentation!$W1023),"-",Abfalldokumentation!$W1023)</f>
        <v>-</v>
      </c>
      <c r="I1023" s="114">
        <f t="shared" si="124"/>
        <v>41</v>
      </c>
      <c r="J1023" s="103" t="str">
        <f t="shared" si="125"/>
        <v>Produkte</v>
      </c>
      <c r="K1023" s="103" t="str">
        <f t="shared" si="126"/>
        <v>BUs</v>
      </c>
      <c r="L1023" s="103" t="str">
        <f t="shared" si="127"/>
        <v>Symptome</v>
      </c>
      <c r="M1023" s="114" t="str">
        <f>IFERROR(VLOOKUP(Abfalldokumentation!$O1023,Kennzahlen!S:U,3,FALSE)*Abfalldokumentation!$B1023,"0")</f>
        <v>0</v>
      </c>
      <c r="N1023" s="103" t="str">
        <f>IF(ISBLANK(Q1023),VLOOKUP(Abfalldokumentation!$O1023,'Linien - BU'!R:S,2,FALSE),Q1023)</f>
        <v>LAbor</v>
      </c>
      <c r="O1023" s="67" t="str">
        <f t="shared" si="118"/>
        <v>Diverses</v>
      </c>
      <c r="P1023" s="67">
        <f t="shared" si="119"/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AA1023" s="2"/>
      <c r="AB1023" s="2"/>
      <c r="AC1023" s="2"/>
    </row>
    <row r="1024" spans="1:29" ht="30" customHeight="1" x14ac:dyDescent="0.25">
      <c r="A1024" s="104" t="str">
        <f>VLOOKUP(N1024,'Linien - BU'!A:B,2,FALSE)</f>
        <v>Rest</v>
      </c>
      <c r="B1024" s="115">
        <f t="shared" si="117"/>
        <v>1.5</v>
      </c>
      <c r="C1024" s="96">
        <f>Abfalldokumentation!$U1024</f>
        <v>44480</v>
      </c>
      <c r="D1024" s="90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105" t="str">
        <f>IFERROR(VLOOKUP(Abfalldokumentation!$O1024,Artikel!A:C,3,FALSE),Abfalldokumentation!$O1024)</f>
        <v>Diverses</v>
      </c>
      <c r="F1024" s="105" t="str">
        <f>VLOOKUP(T1024,'Liste Gründe'!A:D,2,FALSE)</f>
        <v>Qualitätssicherung</v>
      </c>
      <c r="G1024" s="105" t="str">
        <f>IF(ISBLANK(V1024),VLOOKUP(Abfalldokumentation!$P1024,'Liste Gründe'!A:D,3,FALSE),V1024)</f>
        <v>Sensorik</v>
      </c>
      <c r="H1024" s="105" t="str">
        <f>IF(ISBLANK(Abfalldokumentation!$W1024),"-",Abfalldokumentation!$W1024)</f>
        <v>mehr VOS als Rework</v>
      </c>
      <c r="I1024" s="115">
        <f t="shared" si="124"/>
        <v>41</v>
      </c>
      <c r="J1024" s="105" t="str">
        <f t="shared" si="125"/>
        <v>Produkte</v>
      </c>
      <c r="K1024" s="105" t="str">
        <f t="shared" si="126"/>
        <v>BUs</v>
      </c>
      <c r="L1024" s="105" t="str">
        <f t="shared" si="127"/>
        <v>Symptome</v>
      </c>
      <c r="M1024" s="115" t="str">
        <f>IFERROR(VLOOKUP(Abfalldokumentation!$O1024,Kennzahlen!S:U,3,FALSE)*Abfalldokumentation!$B1024,"0")</f>
        <v>0</v>
      </c>
      <c r="N1024" s="105" t="str">
        <f>IF(ISBLANK(Q1024),VLOOKUP(Abfalldokumentation!$O1024,'Linien - BU'!R:S,2,FALSE),Q1024)</f>
        <v>Labor</v>
      </c>
      <c r="O1024" s="67" t="str">
        <f t="shared" si="118"/>
        <v>Diverses</v>
      </c>
      <c r="P1024" s="67">
        <f t="shared" si="119"/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AA1024" s="2"/>
      <c r="AB1024" s="2"/>
      <c r="AC1024" s="2"/>
    </row>
    <row r="1025" spans="1:29" ht="30" customHeight="1" x14ac:dyDescent="0.25">
      <c r="A1025" s="102" t="str">
        <f>VLOOKUP(N1025,'Linien - BU'!A:B,2,FALSE)</f>
        <v>BU3</v>
      </c>
      <c r="B1025" s="114">
        <f t="shared" si="117"/>
        <v>20</v>
      </c>
      <c r="C1025" s="95">
        <f>Abfalldokumentation!$U1025</f>
        <v>44480</v>
      </c>
      <c r="D1025" s="90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103" t="str">
        <f>IFERROR(VLOOKUP(Abfalldokumentation!$O1025,Artikel!A:C,3,FALSE),Abfalldokumentation!$O1025)</f>
        <v>ganze Wurst</v>
      </c>
      <c r="F1025" s="103" t="str">
        <f>VLOOKUP(T1025,'Liste Gründe'!A:D,2,FALSE)</f>
        <v>Linienbezogen</v>
      </c>
      <c r="G1025" s="103" t="str">
        <f>IF(ISBLANK(V1025),VLOOKUP(Abfalldokumentation!$P1025,'Liste Gründe'!A:D,3,FALSE),V1025)</f>
        <v>Bodenabfall Abfüllung</v>
      </c>
      <c r="H1025" s="103" t="str">
        <f>IF(ISBLANK(Abfalldokumentation!$W1025),"-",Abfalldokumentation!$W1025)</f>
        <v>-</v>
      </c>
      <c r="I1025" s="114">
        <f t="shared" si="124"/>
        <v>41</v>
      </c>
      <c r="J1025" s="103" t="str">
        <f t="shared" si="125"/>
        <v>Produkte</v>
      </c>
      <c r="K1025" s="103" t="str">
        <f t="shared" si="126"/>
        <v>BUs</v>
      </c>
      <c r="L1025" s="103" t="str">
        <f t="shared" si="127"/>
        <v>Symptome</v>
      </c>
      <c r="M1025" s="114" t="str">
        <f>IFERROR(VLOOKUP(Abfalldokumentation!$O1025,Kennzahlen!S:U,3,FALSE)*Abfalldokumentation!$B1025,"0")</f>
        <v>0</v>
      </c>
      <c r="N1025" s="103" t="str">
        <f>IF(ISBLANK(Q1025),VLOOKUP(Abfalldokumentation!$O1025,'Linien - BU'!R:S,2,FALSE),Q1025)</f>
        <v>BU3</v>
      </c>
      <c r="O1025" s="67" t="str">
        <f t="shared" si="118"/>
        <v>ganze Wurst</v>
      </c>
      <c r="P1025" s="67">
        <f t="shared" si="119"/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AA1025" s="2"/>
      <c r="AB1025" s="2"/>
      <c r="AC1025" s="2"/>
    </row>
    <row r="1026" spans="1:29" ht="30" customHeight="1" x14ac:dyDescent="0.25">
      <c r="A1026" s="104" t="str">
        <f>VLOOKUP(N1026,'Linien - BU'!A:B,2,FALSE)</f>
        <v>BU1</v>
      </c>
      <c r="B1026" s="115">
        <f t="shared" ref="B1026:B1089" si="128">S1026</f>
        <v>30</v>
      </c>
      <c r="C1026" s="96">
        <f>Abfalldokumentation!$U1026</f>
        <v>44480</v>
      </c>
      <c r="D1026" s="90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105" t="str">
        <f>IFERROR(VLOOKUP(Abfalldokumentation!$O1026,Artikel!A:C,3,FALSE),Abfalldokumentation!$O1026)</f>
        <v>ganze Wurst Gourme Natur</v>
      </c>
      <c r="F1026" s="105" t="str">
        <f>VLOOKUP(T1026,'Liste Gründe'!A:D,2,FALSE)</f>
        <v>Linienbezogen</v>
      </c>
      <c r="G1026" s="105" t="str">
        <f>IF(ISBLANK(V1026),VLOOKUP(Abfalldokumentation!$P1026,'Liste Gründe'!A:D,3,FALSE),V1026)</f>
        <v>Bodenabfall Abfüllung</v>
      </c>
      <c r="H1026" s="105" t="str">
        <f>IF(ISBLANK(Abfalldokumentation!$W1026),"-",Abfalldokumentation!$W1026)</f>
        <v>-</v>
      </c>
      <c r="I1026" s="115">
        <f t="shared" ref="I1026:I1089" si="129">_xlfn.ISOWEEKNUM(C1026)</f>
        <v>41</v>
      </c>
      <c r="J1026" s="105" t="str">
        <f t="shared" ref="J1026:J1089" si="130">"Produkte"</f>
        <v>Produkte</v>
      </c>
      <c r="K1026" s="105" t="str">
        <f t="shared" ref="K1026:K1089" si="131">"BUs"</f>
        <v>BUs</v>
      </c>
      <c r="L1026" s="105" t="str">
        <f t="shared" ref="L1026:L1089" si="132">"Symptome"</f>
        <v>Symptome</v>
      </c>
      <c r="M1026" s="115" t="str">
        <f>IFERROR(VLOOKUP(Abfalldokumentation!$O1026,Kennzahlen!S:U,3,FALSE)*Abfalldokumentation!$B1026,"0")</f>
        <v>0</v>
      </c>
      <c r="N1026" s="105" t="str">
        <f>IF(ISBLANK(Q1026),VLOOKUP(Abfalldokumentation!$O1026,'Linien - BU'!R:S,2,FALSE),Q1026)</f>
        <v>Räucherei</v>
      </c>
      <c r="O1026" s="67" t="str">
        <f t="shared" ref="O1026:O1089" si="133">R1026</f>
        <v>ganze Wurst Gourme Natur</v>
      </c>
      <c r="P1026" s="67">
        <f t="shared" ref="P1026:P1089" si="134"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AA1026" s="2"/>
      <c r="AB1026" s="2"/>
      <c r="AC1026" s="2"/>
    </row>
    <row r="1027" spans="1:29" ht="30" customHeight="1" x14ac:dyDescent="0.25">
      <c r="A1027" s="102" t="str">
        <f>VLOOKUP(N1027,'Linien - BU'!A:B,2,FALSE)</f>
        <v>BU1</v>
      </c>
      <c r="B1027" s="114">
        <f t="shared" si="128"/>
        <v>20</v>
      </c>
      <c r="C1027" s="95">
        <f>Abfalldokumentation!$U1027</f>
        <v>44480</v>
      </c>
      <c r="D1027" s="90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103" t="str">
        <f>IFERROR(VLOOKUP(Abfalldokumentation!$O1027,Artikel!A:C,3,FALSE),Abfalldokumentation!$O1027)</f>
        <v>ganze Wurst Gourme Schinken</v>
      </c>
      <c r="F1027" s="103" t="str">
        <f>VLOOKUP(T1027,'Liste Gründe'!A:D,2,FALSE)</f>
        <v>Linienbezogen</v>
      </c>
      <c r="G1027" s="103" t="str">
        <f>IF(ISBLANK(V1027),VLOOKUP(Abfalldokumentation!$P1027,'Liste Gründe'!A:D,3,FALSE),V1027)</f>
        <v>Bodenabfall Abfüllung</v>
      </c>
      <c r="H1027" s="103" t="str">
        <f>IF(ISBLANK(Abfalldokumentation!$W1027),"-",Abfalldokumentation!$W1027)</f>
        <v>-</v>
      </c>
      <c r="I1027" s="114">
        <f t="shared" si="129"/>
        <v>41</v>
      </c>
      <c r="J1027" s="103" t="str">
        <f t="shared" si="130"/>
        <v>Produkte</v>
      </c>
      <c r="K1027" s="103" t="str">
        <f t="shared" si="131"/>
        <v>BUs</v>
      </c>
      <c r="L1027" s="103" t="str">
        <f t="shared" si="132"/>
        <v>Symptome</v>
      </c>
      <c r="M1027" s="114" t="str">
        <f>IFERROR(VLOOKUP(Abfalldokumentation!$O1027,Kennzahlen!S:U,3,FALSE)*Abfalldokumentation!$B1027,"0")</f>
        <v>0</v>
      </c>
      <c r="N1027" s="103" t="str">
        <f>IF(ISBLANK(Q1027),VLOOKUP(Abfalldokumentation!$O1027,'Linien - BU'!R:S,2,FALSE),Q1027)</f>
        <v>Räucherei</v>
      </c>
      <c r="O1027" s="67" t="str">
        <f t="shared" si="133"/>
        <v>ganze Wurst Gourme Schinken</v>
      </c>
      <c r="P1027" s="67">
        <f t="shared" si="134"/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AA1027" s="2"/>
      <c r="AB1027" s="2"/>
      <c r="AC1027" s="2"/>
    </row>
    <row r="1028" spans="1:29" ht="30" customHeight="1" x14ac:dyDescent="0.25">
      <c r="A1028" s="104" t="str">
        <f>VLOOKUP(N1028,'Linien - BU'!A:B,2,FALSE)</f>
        <v>BU1</v>
      </c>
      <c r="B1028" s="115">
        <f t="shared" si="128"/>
        <v>7</v>
      </c>
      <c r="C1028" s="96">
        <f>Abfalldokumentation!$U1028</f>
        <v>44481</v>
      </c>
      <c r="D1028" s="90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105" t="str">
        <f>IFERROR(VLOOKUP(Abfalldokumentation!$O1028,Artikel!A:C,3,FALSE),Abfalldokumentation!$O1028)</f>
        <v>VOS SKZ Gouda Premium W</v>
      </c>
      <c r="F1028" s="105" t="str">
        <f>VLOOKUP(T1028,'Liste Gründe'!A:D,2,FALSE)</f>
        <v>Schimmel</v>
      </c>
      <c r="G1028" s="105" t="str">
        <f>IF(ISBLANK(V1028),VLOOKUP(Abfalldokumentation!$P1028,'Liste Gründe'!A:D,3,FALSE),V1028)</f>
        <v>keine Verarbeitung</v>
      </c>
      <c r="H1028" s="105" t="str">
        <f>IF(ISBLANK(Abfalldokumentation!$W1028),"-",Abfalldokumentation!$W1028)</f>
        <v>-</v>
      </c>
      <c r="I1028" s="115">
        <f t="shared" si="129"/>
        <v>41</v>
      </c>
      <c r="J1028" s="105" t="str">
        <f t="shared" si="130"/>
        <v>Produkte</v>
      </c>
      <c r="K1028" s="105" t="str">
        <f t="shared" si="131"/>
        <v>BUs</v>
      </c>
      <c r="L1028" s="105" t="str">
        <f t="shared" si="132"/>
        <v>Symptome</v>
      </c>
      <c r="M1028" s="115">
        <f>IFERROR(VLOOKUP(Abfalldokumentation!$O1028,Kennzahlen!S:U,3,FALSE)*Abfalldokumentation!$B1028,"0")</f>
        <v>3.5</v>
      </c>
      <c r="N1028" s="105" t="str">
        <f>IF(ISBLANK(Q1028),VLOOKUP(Abfalldokumentation!$O1028,'Linien - BU'!R:S,2,FALSE),Q1028)</f>
        <v>Schmelze</v>
      </c>
      <c r="O1028" s="67">
        <f t="shared" si="133"/>
        <v>29500598</v>
      </c>
      <c r="P1028" s="67">
        <f t="shared" si="134"/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AA1028" s="2"/>
      <c r="AB1028" s="2"/>
      <c r="AC1028" s="2"/>
    </row>
    <row r="1029" spans="1:29" ht="30" customHeight="1" x14ac:dyDescent="0.25">
      <c r="A1029" s="102" t="str">
        <f>VLOOKUP(N1029,'Linien - BU'!A:B,2,FALSE)</f>
        <v>BU3</v>
      </c>
      <c r="B1029" s="114">
        <f t="shared" si="128"/>
        <v>424</v>
      </c>
      <c r="C1029" s="95">
        <f>Abfalldokumentation!$U1029</f>
        <v>44481</v>
      </c>
      <c r="D1029" s="90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103" t="str">
        <f>IFERROR(VLOOKUP(Abfalldokumentation!$O1029,Artikel!A:C,3,FALSE),Abfalldokumentation!$O1029)</f>
        <v>VOS Würste Jalapeno nat</v>
      </c>
      <c r="F1029" s="103" t="str">
        <f>VLOOKUP(T1029,'Liste Gründe'!A:D,2,FALSE)</f>
        <v>Schimmel</v>
      </c>
      <c r="G1029" s="103" t="str">
        <f>IF(ISBLANK(V1029),VLOOKUP(Abfalldokumentation!$P1029,'Liste Gründe'!A:D,3,FALSE),V1029)</f>
        <v>spezifischer Einsatz</v>
      </c>
      <c r="H1029" s="103" t="str">
        <f>IF(ISBLANK(Abfalldokumentation!$W1029),"-",Abfalldokumentation!$W1029)</f>
        <v>-</v>
      </c>
      <c r="I1029" s="114">
        <f t="shared" si="129"/>
        <v>41</v>
      </c>
      <c r="J1029" s="103" t="str">
        <f t="shared" si="130"/>
        <v>Produkte</v>
      </c>
      <c r="K1029" s="103" t="str">
        <f t="shared" si="131"/>
        <v>BUs</v>
      </c>
      <c r="L1029" s="103" t="str">
        <f t="shared" si="132"/>
        <v>Symptome</v>
      </c>
      <c r="M1029" s="114">
        <f>IFERROR(VLOOKUP(Abfalldokumentation!$O1029,Kennzahlen!S:U,3,FALSE)*Abfalldokumentation!$B1029,"0")</f>
        <v>212</v>
      </c>
      <c r="N1029" s="103" t="str">
        <f>IF(ISBLANK(Q1029),VLOOKUP(Abfalldokumentation!$O1029,'Linien - BU'!R:S,2,FALSE),Q1029)</f>
        <v>bu3</v>
      </c>
      <c r="O1029" s="67">
        <f t="shared" si="133"/>
        <v>29500606</v>
      </c>
      <c r="P1029" s="67">
        <f t="shared" si="134"/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AA1029" s="2"/>
      <c r="AB1029" s="2"/>
      <c r="AC1029" s="2"/>
    </row>
    <row r="1030" spans="1:29" ht="30" customHeight="1" x14ac:dyDescent="0.25">
      <c r="A1030" s="104" t="str">
        <f>VLOOKUP(N1030,'Linien - BU'!A:B,2,FALSE)</f>
        <v>BU3</v>
      </c>
      <c r="B1030" s="115">
        <f t="shared" si="128"/>
        <v>30</v>
      </c>
      <c r="C1030" s="96">
        <f>Abfalldokumentation!$U1030</f>
        <v>44481</v>
      </c>
      <c r="D1030" s="90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105" t="str">
        <f>IFERROR(VLOOKUP(Abfalldokumentation!$O1030,Artikel!A:C,3,FALSE),Abfalldokumentation!$O1030)</f>
        <v>ABS Havarti Natur 30%</v>
      </c>
      <c r="F1030" s="105" t="str">
        <f>VLOOKUP(T1030,'Liste Gründe'!A:D,2,FALSE)</f>
        <v>Schimmel</v>
      </c>
      <c r="G1030" s="105" t="str">
        <f>IF(ISBLANK(V1030),VLOOKUP(Abfalldokumentation!$P1030,'Liste Gründe'!A:D,3,FALSE),V1030)</f>
        <v>spezifischer Einsatz</v>
      </c>
      <c r="H1030" s="105" t="str">
        <f>IF(ISBLANK(Abfalldokumentation!$W1030),"-",Abfalldokumentation!$W1030)</f>
        <v>nur für Vorschmelzwürste</v>
      </c>
      <c r="I1030" s="115">
        <f t="shared" si="129"/>
        <v>41</v>
      </c>
      <c r="J1030" s="105" t="str">
        <f t="shared" si="130"/>
        <v>Produkte</v>
      </c>
      <c r="K1030" s="105" t="str">
        <f t="shared" si="131"/>
        <v>BUs</v>
      </c>
      <c r="L1030" s="105" t="str">
        <f t="shared" si="132"/>
        <v>Symptome</v>
      </c>
      <c r="M1030" s="115" t="str">
        <f>IFERROR(VLOOKUP(Abfalldokumentation!$O1030,Kennzahlen!S:U,3,FALSE)*Abfalldokumentation!$B1030,"0")</f>
        <v>0</v>
      </c>
      <c r="N1030" s="105" t="str">
        <f>IF(ISBLANK(Q1030),VLOOKUP(Abfalldokumentation!$O1030,'Linien - BU'!R:S,2,FALSE),Q1030)</f>
        <v>bu3</v>
      </c>
      <c r="O1030" s="67">
        <f t="shared" si="133"/>
        <v>29500734</v>
      </c>
      <c r="P1030" s="67">
        <f t="shared" si="134"/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AA1030" s="2"/>
      <c r="AB1030" s="2"/>
      <c r="AC1030" s="2"/>
    </row>
    <row r="1031" spans="1:29" ht="30" customHeight="1" x14ac:dyDescent="0.25">
      <c r="A1031" s="102" t="str">
        <f>VLOOKUP(N1031,'Linien - BU'!A:B,2,FALSE)</f>
        <v>BU1</v>
      </c>
      <c r="B1031" s="114">
        <f t="shared" si="128"/>
        <v>39</v>
      </c>
      <c r="C1031" s="95">
        <f>Abfalldokumentation!$U1031</f>
        <v>44481</v>
      </c>
      <c r="D1031" s="90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103" t="str">
        <f>IFERROR(VLOOKUP(Abfalldokumentation!$O1031,Artikel!A:C,3,FALSE),Abfalldokumentation!$O1031)</f>
        <v>VOS-ABS ENTSORGUNG</v>
      </c>
      <c r="F1031" s="103" t="str">
        <f>VLOOKUP(T1031,'Liste Gründe'!A:D,2,FALSE)</f>
        <v>Rest</v>
      </c>
      <c r="G1031" s="103" t="str">
        <f>IF(ISBLANK(V1031),VLOOKUP(Abfalldokumentation!$P1031,'Liste Gründe'!A:D,3,FALSE),V1031)</f>
        <v>Rinde Maasdamer</v>
      </c>
      <c r="H1031" s="103" t="str">
        <f>IF(ISBLANK(Abfalldokumentation!$W1031),"-",Abfalldokumentation!$W1031)</f>
        <v>-</v>
      </c>
      <c r="I1031" s="114">
        <f t="shared" si="129"/>
        <v>41</v>
      </c>
      <c r="J1031" s="103" t="str">
        <f t="shared" si="130"/>
        <v>Produkte</v>
      </c>
      <c r="K1031" s="103" t="str">
        <f t="shared" si="131"/>
        <v>BUs</v>
      </c>
      <c r="L1031" s="103" t="str">
        <f t="shared" si="132"/>
        <v>Symptome</v>
      </c>
      <c r="M1031" s="114">
        <f>IFERROR(VLOOKUP(Abfalldokumentation!$O1031,Kennzahlen!S:U,3,FALSE)*Abfalldokumentation!$B1031,"0")</f>
        <v>0.39</v>
      </c>
      <c r="N1031" s="103" t="str">
        <f>IF(ISBLANK(Q1031),VLOOKUP(Abfalldokumentation!$O1031,'Linien - BU'!R:S,2,FALSE),Q1031)</f>
        <v>RWV</v>
      </c>
      <c r="O1031" s="67">
        <f t="shared" si="133"/>
        <v>29500917</v>
      </c>
      <c r="P1031" s="67">
        <f t="shared" si="134"/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AA1031" s="2"/>
      <c r="AB1031" s="2"/>
      <c r="AC1031" s="2"/>
    </row>
    <row r="1032" spans="1:29" ht="30" customHeight="1" x14ac:dyDescent="0.25">
      <c r="A1032" s="104" t="str">
        <f>VLOOKUP(N1032,'Linien - BU'!A:B,2,FALSE)</f>
        <v>BU1</v>
      </c>
      <c r="B1032" s="115">
        <f t="shared" si="128"/>
        <v>17</v>
      </c>
      <c r="C1032" s="96">
        <f>Abfalldokumentation!$U1032</f>
        <v>44481</v>
      </c>
      <c r="D1032" s="90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105" t="str">
        <f>IFERROR(VLOOKUP(Abfalldokumentation!$O1032,Artikel!A:C,3,FALSE),Abfalldokumentation!$O1032)</f>
        <v>VOS-ABS ENTSORGUNG</v>
      </c>
      <c r="F1032" s="105" t="str">
        <f>VLOOKUP(T1032,'Liste Gründe'!A:D,2,FALSE)</f>
        <v>Rest</v>
      </c>
      <c r="G1032" s="105" t="str">
        <f>IF(ISBLANK(V1032),VLOOKUP(Abfalldokumentation!$P1032,'Liste Gründe'!A:D,3,FALSE),V1032)</f>
        <v>geschälte Rinde</v>
      </c>
      <c r="H1032" s="105" t="str">
        <f>IF(ISBLANK(Abfalldokumentation!$W1032),"-",Abfalldokumentation!$W1032)</f>
        <v>mehr VOS als Rework</v>
      </c>
      <c r="I1032" s="115">
        <f t="shared" si="129"/>
        <v>41</v>
      </c>
      <c r="J1032" s="105" t="str">
        <f t="shared" si="130"/>
        <v>Produkte</v>
      </c>
      <c r="K1032" s="105" t="str">
        <f t="shared" si="131"/>
        <v>BUs</v>
      </c>
      <c r="L1032" s="105" t="str">
        <f t="shared" si="132"/>
        <v>Symptome</v>
      </c>
      <c r="M1032" s="115">
        <f>IFERROR(VLOOKUP(Abfalldokumentation!$O1032,Kennzahlen!S:U,3,FALSE)*Abfalldokumentation!$B1032,"0")</f>
        <v>0.17</v>
      </c>
      <c r="N1032" s="105" t="str">
        <f>IF(ISBLANK(Q1032),VLOOKUP(Abfalldokumentation!$O1032,'Linien - BU'!R:S,2,FALSE),Q1032)</f>
        <v>RWV</v>
      </c>
      <c r="O1032" s="67">
        <f t="shared" si="133"/>
        <v>29500917</v>
      </c>
      <c r="P1032" s="67">
        <f t="shared" si="134"/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AA1032" s="2"/>
      <c r="AB1032" s="2"/>
      <c r="AC1032" s="2"/>
    </row>
    <row r="1033" spans="1:29" ht="30" customHeight="1" x14ac:dyDescent="0.25">
      <c r="A1033" s="102" t="str">
        <f>VLOOKUP(N1033,'Linien - BU'!A:B,2,FALSE)</f>
        <v>BU1</v>
      </c>
      <c r="B1033" s="114">
        <f t="shared" si="128"/>
        <v>11</v>
      </c>
      <c r="C1033" s="95">
        <f>Abfalldokumentation!$U1033</f>
        <v>44481</v>
      </c>
      <c r="D1033" s="90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103" t="str">
        <f>IFERROR(VLOOKUP(Abfalldokumentation!$O1033,Artikel!A:C,3,FALSE),Abfalldokumentation!$O1033)</f>
        <v>VOS SKZ-GOU</v>
      </c>
      <c r="F1033" s="103" t="str">
        <f>VLOOKUP(T1033,'Liste Gründe'!A:D,2,FALSE)</f>
        <v>Schimmel</v>
      </c>
      <c r="G1033" s="103" t="str">
        <f>IF(ISBLANK(V1033),VLOOKUP(Abfalldokumentation!$P1033,'Liste Gründe'!A:D,3,FALSE),V1033)</f>
        <v>keine Verarbeitung</v>
      </c>
      <c r="H1033" s="103" t="str">
        <f>IF(ISBLANK(Abfalldokumentation!$W1033),"-",Abfalldokumentation!$W1033)</f>
        <v>-</v>
      </c>
      <c r="I1033" s="114">
        <f t="shared" si="129"/>
        <v>41</v>
      </c>
      <c r="J1033" s="103" t="str">
        <f t="shared" si="130"/>
        <v>Produkte</v>
      </c>
      <c r="K1033" s="103" t="str">
        <f t="shared" si="131"/>
        <v>BUs</v>
      </c>
      <c r="L1033" s="103" t="str">
        <f t="shared" si="132"/>
        <v>Symptome</v>
      </c>
      <c r="M1033" s="114">
        <f>IFERROR(VLOOKUP(Abfalldokumentation!$O1033,Kennzahlen!S:U,3,FALSE)*Abfalldokumentation!$B1033,"0")</f>
        <v>5.5</v>
      </c>
      <c r="N1033" s="103" t="str">
        <f>IF(ISBLANK(Q1033),VLOOKUP(Abfalldokumentation!$O1033,'Linien - BU'!R:S,2,FALSE),Q1033)</f>
        <v>Schmelze</v>
      </c>
      <c r="O1033" s="67">
        <f t="shared" si="133"/>
        <v>29500918</v>
      </c>
      <c r="P1033" s="67">
        <f t="shared" si="134"/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AA1033" s="2"/>
      <c r="AB1033" s="2"/>
      <c r="AC1033" s="2"/>
    </row>
    <row r="1034" spans="1:29" ht="30" customHeight="1" x14ac:dyDescent="0.25">
      <c r="A1034" s="104" t="str">
        <f>VLOOKUP(N1034,'Linien - BU'!A:B,2,FALSE)</f>
        <v>BU1</v>
      </c>
      <c r="B1034" s="115">
        <f t="shared" si="128"/>
        <v>95</v>
      </c>
      <c r="C1034" s="96">
        <f>Abfalldokumentation!$U1034</f>
        <v>44481</v>
      </c>
      <c r="D1034" s="90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105" t="str">
        <f>IFERROR(VLOOKUP(Abfalldokumentation!$O1034,Artikel!A:C,3,FALSE),Abfalldokumentation!$O1034)</f>
        <v>VOS URW-NUSS-OGT</v>
      </c>
      <c r="F1034" s="105" t="str">
        <f>VLOOKUP(T1034,'Liste Gründe'!A:D,2,FALSE)</f>
        <v>Schimmel</v>
      </c>
      <c r="G1034" s="105" t="str">
        <f>IF(ISBLANK(V1034),VLOOKUP(Abfalldokumentation!$P1034,'Liste Gründe'!A:D,3,FALSE),V1034)</f>
        <v>keine Verarbeitung</v>
      </c>
      <c r="H1034" s="105" t="str">
        <f>IF(ISBLANK(Abfalldokumentation!$W1034),"-",Abfalldokumentation!$W1034)</f>
        <v>-</v>
      </c>
      <c r="I1034" s="115">
        <f t="shared" si="129"/>
        <v>41</v>
      </c>
      <c r="J1034" s="105" t="str">
        <f t="shared" si="130"/>
        <v>Produkte</v>
      </c>
      <c r="K1034" s="105" t="str">
        <f t="shared" si="131"/>
        <v>BUs</v>
      </c>
      <c r="L1034" s="105" t="str">
        <f t="shared" si="132"/>
        <v>Symptome</v>
      </c>
      <c r="M1034" s="115">
        <f>IFERROR(VLOOKUP(Abfalldokumentation!$O1034,Kennzahlen!S:U,3,FALSE)*Abfalldokumentation!$B1034,"0")</f>
        <v>47.5</v>
      </c>
      <c r="N1034" s="105" t="str">
        <f>IF(ISBLANK(Q1034),VLOOKUP(Abfalldokumentation!$O1034,'Linien - BU'!R:S,2,FALSE),Q1034)</f>
        <v>Schmelze</v>
      </c>
      <c r="O1034" s="67">
        <f t="shared" si="133"/>
        <v>29500943</v>
      </c>
      <c r="P1034" s="67">
        <f t="shared" si="134"/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AA1034" s="2"/>
      <c r="AB1034" s="2"/>
      <c r="AC1034" s="2"/>
    </row>
    <row r="1035" spans="1:29" ht="30" customHeight="1" x14ac:dyDescent="0.25">
      <c r="A1035" s="102" t="str">
        <f>VLOOKUP(N1035,'Linien - BU'!A:B,2,FALSE)</f>
        <v>BU1</v>
      </c>
      <c r="B1035" s="114">
        <f t="shared" si="128"/>
        <v>19</v>
      </c>
      <c r="C1035" s="95">
        <f>Abfalldokumentation!$U1035</f>
        <v>44481</v>
      </c>
      <c r="D1035" s="90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103" t="str">
        <f>IFERROR(VLOOKUP(Abfalldokumentation!$O1035,Artikel!A:C,3,FALSE),Abfalldokumentation!$O1035)</f>
        <v>VOS URW-VS-SPICKER-NATU</v>
      </c>
      <c r="F1035" s="103" t="str">
        <f>VLOOKUP(T1035,'Liste Gründe'!A:D,2,FALSE)</f>
        <v>Schimmel</v>
      </c>
      <c r="G1035" s="103" t="str">
        <f>IF(ISBLANK(V1035),VLOOKUP(Abfalldokumentation!$P1035,'Liste Gründe'!A:D,3,FALSE),V1035)</f>
        <v>keine Verarbeitung</v>
      </c>
      <c r="H1035" s="103" t="str">
        <f>IF(ISBLANK(Abfalldokumentation!$W1035),"-",Abfalldokumentation!$W1035)</f>
        <v>-</v>
      </c>
      <c r="I1035" s="114">
        <f t="shared" si="129"/>
        <v>41</v>
      </c>
      <c r="J1035" s="103" t="str">
        <f t="shared" si="130"/>
        <v>Produkte</v>
      </c>
      <c r="K1035" s="103" t="str">
        <f t="shared" si="131"/>
        <v>BUs</v>
      </c>
      <c r="L1035" s="103" t="str">
        <f t="shared" si="132"/>
        <v>Symptome</v>
      </c>
      <c r="M1035" s="114">
        <f>IFERROR(VLOOKUP(Abfalldokumentation!$O1035,Kennzahlen!S:U,3,FALSE)*Abfalldokumentation!$B1035,"0")</f>
        <v>9.5</v>
      </c>
      <c r="N1035" s="103" t="str">
        <f>IF(ISBLANK(Q1035),VLOOKUP(Abfalldokumentation!$O1035,'Linien - BU'!R:S,2,FALSE),Q1035)</f>
        <v>Schmelze</v>
      </c>
      <c r="O1035" s="67">
        <f t="shared" si="133"/>
        <v>29500948</v>
      </c>
      <c r="P1035" s="67">
        <f t="shared" si="134"/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AA1035" s="2"/>
      <c r="AB1035" s="2"/>
      <c r="AC1035" s="2"/>
    </row>
    <row r="1036" spans="1:29" ht="30" customHeight="1" x14ac:dyDescent="0.25">
      <c r="A1036" s="104" t="str">
        <f>VLOOKUP(N1036,'Linien - BU'!A:B,2,FALSE)</f>
        <v>BU1</v>
      </c>
      <c r="B1036" s="115">
        <f t="shared" si="128"/>
        <v>3</v>
      </c>
      <c r="C1036" s="96">
        <f>Abfalldokumentation!$U1036</f>
        <v>44481</v>
      </c>
      <c r="D1036" s="90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105" t="str">
        <f>IFERROR(VLOOKUP(Abfalldokumentation!$O1036,Artikel!A:C,3,FALSE),Abfalldokumentation!$O1036)</f>
        <v>VOS URW-VS-SCHI</v>
      </c>
      <c r="F1036" s="105" t="str">
        <f>VLOOKUP(T1036,'Liste Gründe'!A:D,2,FALSE)</f>
        <v>Schimmel</v>
      </c>
      <c r="G1036" s="105" t="str">
        <f>IF(ISBLANK(V1036),VLOOKUP(Abfalldokumentation!$P1036,'Liste Gründe'!A:D,3,FALSE),V1036)</f>
        <v>keine Verarbeitung</v>
      </c>
      <c r="H1036" s="105" t="str">
        <f>IF(ISBLANK(Abfalldokumentation!$W1036),"-",Abfalldokumentation!$W1036)</f>
        <v>-</v>
      </c>
      <c r="I1036" s="115">
        <f t="shared" si="129"/>
        <v>41</v>
      </c>
      <c r="J1036" s="105" t="str">
        <f t="shared" si="130"/>
        <v>Produkte</v>
      </c>
      <c r="K1036" s="105" t="str">
        <f t="shared" si="131"/>
        <v>BUs</v>
      </c>
      <c r="L1036" s="105" t="str">
        <f t="shared" si="132"/>
        <v>Symptome</v>
      </c>
      <c r="M1036" s="115">
        <f>IFERROR(VLOOKUP(Abfalldokumentation!$O1036,Kennzahlen!S:U,3,FALSE)*Abfalldokumentation!$B1036,"0")</f>
        <v>1.5</v>
      </c>
      <c r="N1036" s="105" t="str">
        <f>IF(ISBLANK(Q1036),VLOOKUP(Abfalldokumentation!$O1036,'Linien - BU'!R:S,2,FALSE),Q1036)</f>
        <v>Schmelze</v>
      </c>
      <c r="O1036" s="67">
        <f t="shared" si="133"/>
        <v>29500949</v>
      </c>
      <c r="P1036" s="67">
        <f t="shared" si="134"/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AA1036" s="2"/>
      <c r="AB1036" s="2"/>
      <c r="AC1036" s="2"/>
    </row>
    <row r="1037" spans="1:29" ht="30" customHeight="1" x14ac:dyDescent="0.25">
      <c r="A1037" s="102" t="str">
        <f>VLOOKUP(N1037,'Linien - BU'!A:B,2,FALSE)</f>
        <v>BU3</v>
      </c>
      <c r="B1037" s="114">
        <f t="shared" si="128"/>
        <v>20</v>
      </c>
      <c r="C1037" s="95">
        <f>Abfalldokumentation!$U1037</f>
        <v>44481</v>
      </c>
      <c r="D1037" s="90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103" t="str">
        <f>IFERROR(VLOOKUP(Abfalldokumentation!$O1037,Artikel!A:C,3,FALSE),Abfalldokumentation!$O1037)</f>
        <v>ABS BERGK BERGLANDMILCH</v>
      </c>
      <c r="F1037" s="103" t="str">
        <f>VLOOKUP(T1037,'Liste Gründe'!A:D,2,FALSE)</f>
        <v>Schimmel</v>
      </c>
      <c r="G1037" s="103" t="str">
        <f>IF(ISBLANK(V1037),VLOOKUP(Abfalldokumentation!$P1037,'Liste Gründe'!A:D,3,FALSE),V1037)</f>
        <v>Schimmel</v>
      </c>
      <c r="H1037" s="103" t="str">
        <f>IF(ISBLANK(Abfalldokumentation!$W1037),"-",Abfalldokumentation!$W1037)</f>
        <v>Endstücke</v>
      </c>
      <c r="I1037" s="114">
        <f t="shared" si="129"/>
        <v>41</v>
      </c>
      <c r="J1037" s="103" t="str">
        <f t="shared" si="130"/>
        <v>Produkte</v>
      </c>
      <c r="K1037" s="103" t="str">
        <f t="shared" si="131"/>
        <v>BUs</v>
      </c>
      <c r="L1037" s="103" t="str">
        <f t="shared" si="132"/>
        <v>Symptome</v>
      </c>
      <c r="M1037" s="114" t="str">
        <f>IFERROR(VLOOKUP(Abfalldokumentation!$O1037,Kennzahlen!S:U,3,FALSE)*Abfalldokumentation!$B1037,"0")</f>
        <v>0</v>
      </c>
      <c r="N1037" s="103" t="str">
        <f>IF(ISBLANK(Q1037),VLOOKUP(Abfalldokumentation!$O1037,'Linien - BU'!R:S,2,FALSE),Q1037)</f>
        <v>BU3</v>
      </c>
      <c r="O1037" s="67">
        <f t="shared" si="133"/>
        <v>29500967</v>
      </c>
      <c r="P1037" s="67">
        <f t="shared" si="134"/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AA1037" s="2"/>
      <c r="AB1037" s="2"/>
      <c r="AC1037" s="2"/>
    </row>
    <row r="1038" spans="1:29" ht="30" customHeight="1" x14ac:dyDescent="0.25">
      <c r="A1038" s="104" t="str">
        <f>VLOOKUP(N1038,'Linien - BU'!A:B,2,FALSE)</f>
        <v>Verkauf</v>
      </c>
      <c r="B1038" s="115">
        <f t="shared" si="128"/>
        <v>30</v>
      </c>
      <c r="C1038" s="96">
        <f>Abfalldokumentation!$U1038</f>
        <v>44481</v>
      </c>
      <c r="D1038" s="90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105" t="str">
        <f>IFERROR(VLOOKUP(Abfalldokumentation!$O1038,Artikel!A:C,3,FALSE),Abfalldokumentation!$O1038)</f>
        <v>VOS GRW-CHILI-NAT ENDST</v>
      </c>
      <c r="F1038" s="105" t="str">
        <f>VLOOKUP(T1038,'Liste Gründe'!A:D,2,FALSE)</f>
        <v>Schimmel</v>
      </c>
      <c r="G1038" s="105" t="str">
        <f>IF(ISBLANK(V1038),VLOOKUP(Abfalldokumentation!$P1038,'Liste Gründe'!A:D,3,FALSE),V1038)</f>
        <v>keinen Abnehmer/kein Schälpersonal</v>
      </c>
      <c r="H1038" s="105" t="str">
        <f>IF(ISBLANK(Abfalldokumentation!$W1038),"-",Abfalldokumentation!$W1038)</f>
        <v>mehr VOS als Rework</v>
      </c>
      <c r="I1038" s="115">
        <f t="shared" si="129"/>
        <v>41</v>
      </c>
      <c r="J1038" s="105" t="str">
        <f t="shared" si="130"/>
        <v>Produkte</v>
      </c>
      <c r="K1038" s="105" t="str">
        <f t="shared" si="131"/>
        <v>BUs</v>
      </c>
      <c r="L1038" s="105" t="str">
        <f t="shared" si="132"/>
        <v>Symptome</v>
      </c>
      <c r="M1038" s="115">
        <f>IFERROR(VLOOKUP(Abfalldokumentation!$O1038,Kennzahlen!S:U,3,FALSE)*Abfalldokumentation!$B1038,"0")</f>
        <v>15</v>
      </c>
      <c r="N1038" s="105" t="str">
        <f>IF(ISBLANK(Q1038),VLOOKUP(Abfalldokumentation!$O1038,'Linien - BU'!R:S,2,FALSE),Q1038)</f>
        <v>Verkauf</v>
      </c>
      <c r="O1038" s="67">
        <f t="shared" si="133"/>
        <v>29501079</v>
      </c>
      <c r="P1038" s="67">
        <f t="shared" si="134"/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AA1038" s="2"/>
      <c r="AB1038" s="2"/>
      <c r="AC1038" s="2"/>
    </row>
    <row r="1039" spans="1:29" ht="30" customHeight="1" x14ac:dyDescent="0.25">
      <c r="A1039" s="102" t="str">
        <f>VLOOKUP(N1039,'Linien - BU'!A:B,2,FALSE)</f>
        <v>BU3</v>
      </c>
      <c r="B1039" s="114">
        <f t="shared" si="128"/>
        <v>257</v>
      </c>
      <c r="C1039" s="95">
        <f>Abfalldokumentation!$U1039</f>
        <v>44481</v>
      </c>
      <c r="D1039" s="90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103" t="str">
        <f>IFERROR(VLOOKUP(Abfalldokumentation!$O1039,Artikel!A:C,3,FALSE),Abfalldokumentation!$O1039)</f>
        <v>VOS VEG-SCH MILD</v>
      </c>
      <c r="F1039" s="103" t="str">
        <f>VLOOKUP(T1039,'Liste Gründe'!A:D,2,FALSE)</f>
        <v>Schimmel</v>
      </c>
      <c r="G1039" s="103" t="str">
        <f>IF(ISBLANK(V1039),VLOOKUP(Abfalldokumentation!$P1039,'Liste Gründe'!A:D,3,FALSE),V1039)</f>
        <v>VOS &gt; Einsatz</v>
      </c>
      <c r="H1039" s="103" t="str">
        <f>IF(ISBLANK(Abfalldokumentation!$W1039),"-",Abfalldokumentation!$W1039)</f>
        <v>-</v>
      </c>
      <c r="I1039" s="114">
        <f t="shared" si="129"/>
        <v>41</v>
      </c>
      <c r="J1039" s="103" t="str">
        <f t="shared" si="130"/>
        <v>Produkte</v>
      </c>
      <c r="K1039" s="103" t="str">
        <f t="shared" si="131"/>
        <v>BUs</v>
      </c>
      <c r="L1039" s="103" t="str">
        <f t="shared" si="132"/>
        <v>Symptome</v>
      </c>
      <c r="M1039" s="114">
        <f>IFERROR(VLOOKUP(Abfalldokumentation!$O1039,Kennzahlen!S:U,3,FALSE)*Abfalldokumentation!$B1039,"0")</f>
        <v>128.5</v>
      </c>
      <c r="N1039" s="103" t="str">
        <f>IF(ISBLANK(Q1039),VLOOKUP(Abfalldokumentation!$O1039,'Linien - BU'!R:S,2,FALSE),Q1039)</f>
        <v>Bu3</v>
      </c>
      <c r="O1039" s="67">
        <f t="shared" si="133"/>
        <v>29900002</v>
      </c>
      <c r="P1039" s="67">
        <f t="shared" si="134"/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AA1039" s="2"/>
      <c r="AB1039" s="2"/>
      <c r="AC1039" s="2"/>
    </row>
    <row r="1040" spans="1:29" ht="30" customHeight="1" x14ac:dyDescent="0.25">
      <c r="A1040" s="104" t="str">
        <f>VLOOKUP(N1040,'Linien - BU'!A:B,2,FALSE)</f>
        <v>BU3</v>
      </c>
      <c r="B1040" s="115">
        <f t="shared" si="128"/>
        <v>240</v>
      </c>
      <c r="C1040" s="96">
        <f>Abfalldokumentation!$U1040</f>
        <v>44481</v>
      </c>
      <c r="D1040" s="90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105" t="str">
        <f>IFERROR(VLOOKUP(Abfalldokumentation!$O1040,Artikel!A:C,3,FALSE),Abfalldokumentation!$O1040)</f>
        <v>VOS VEG-SCH WÜRZIG</v>
      </c>
      <c r="F1040" s="105" t="str">
        <f>VLOOKUP(T1040,'Liste Gründe'!A:D,2,FALSE)</f>
        <v>Schimmel</v>
      </c>
      <c r="G1040" s="105" t="str">
        <f>IF(ISBLANK(V1040),VLOOKUP(Abfalldokumentation!$P1040,'Liste Gründe'!A:D,3,FALSE),V1040)</f>
        <v>VOS &gt; Einsatz</v>
      </c>
      <c r="H1040" s="105" t="str">
        <f>IF(ISBLANK(Abfalldokumentation!$W1040),"-",Abfalldokumentation!$W1040)</f>
        <v>-</v>
      </c>
      <c r="I1040" s="115">
        <f t="shared" si="129"/>
        <v>41</v>
      </c>
      <c r="J1040" s="105" t="str">
        <f t="shared" si="130"/>
        <v>Produkte</v>
      </c>
      <c r="K1040" s="105" t="str">
        <f t="shared" si="131"/>
        <v>BUs</v>
      </c>
      <c r="L1040" s="105" t="str">
        <f t="shared" si="132"/>
        <v>Symptome</v>
      </c>
      <c r="M1040" s="115">
        <f>IFERROR(VLOOKUP(Abfalldokumentation!$O1040,Kennzahlen!S:U,3,FALSE)*Abfalldokumentation!$B1040,"0")</f>
        <v>120</v>
      </c>
      <c r="N1040" s="105" t="str">
        <f>IF(ISBLANK(Q1040),VLOOKUP(Abfalldokumentation!$O1040,'Linien - BU'!R:S,2,FALSE),Q1040)</f>
        <v>Bu3</v>
      </c>
      <c r="O1040" s="67">
        <f t="shared" si="133"/>
        <v>29900003</v>
      </c>
      <c r="P1040" s="67">
        <f t="shared" si="134"/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AA1040" s="2"/>
      <c r="AB1040" s="2"/>
      <c r="AC1040" s="2"/>
    </row>
    <row r="1041" spans="1:29" ht="30" customHeight="1" x14ac:dyDescent="0.25">
      <c r="A1041" s="102" t="str">
        <f>VLOOKUP(N1041,'Linien - BU'!A:B,2,FALSE)</f>
        <v>Verkauf</v>
      </c>
      <c r="B1041" s="114">
        <f t="shared" si="128"/>
        <v>162</v>
      </c>
      <c r="C1041" s="95">
        <f>Abfalldokumentation!$U1041</f>
        <v>44481</v>
      </c>
      <c r="D1041" s="90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103" t="str">
        <f>IFERROR(VLOOKUP(Abfalldokumentation!$O1041,Artikel!A:C,3,FALSE),Abfalldokumentation!$O1041)</f>
        <v>RÄU-END RW-CHILI 200G Z</v>
      </c>
      <c r="F1041" s="103" t="str">
        <f>VLOOKUP(T1041,'Liste Gründe'!A:D,2,FALSE)</f>
        <v>Schimmel</v>
      </c>
      <c r="G1041" s="103" t="str">
        <f>IF(ISBLANK(V1041),VLOOKUP(Abfalldokumentation!$P1041,'Liste Gründe'!A:D,3,FALSE),V1041)</f>
        <v>keinen Abnehmer</v>
      </c>
      <c r="H1041" s="103" t="str">
        <f>IF(ISBLANK(Abfalldokumentation!$W1041),"-",Abfalldokumentation!$W1041)</f>
        <v>-</v>
      </c>
      <c r="I1041" s="114">
        <f t="shared" si="129"/>
        <v>41</v>
      </c>
      <c r="J1041" s="103" t="str">
        <f t="shared" si="130"/>
        <v>Produkte</v>
      </c>
      <c r="K1041" s="103" t="str">
        <f t="shared" si="131"/>
        <v>BUs</v>
      </c>
      <c r="L1041" s="103" t="str">
        <f t="shared" si="132"/>
        <v>Symptome</v>
      </c>
      <c r="M1041" s="114">
        <f>IFERROR(VLOOKUP(Abfalldokumentation!$O1041,Kennzahlen!S:U,3,FALSE)*Abfalldokumentation!$B1041,"0")</f>
        <v>59.389199999999995</v>
      </c>
      <c r="N1041" s="103" t="str">
        <f>IF(ISBLANK(Q1041),VLOOKUP(Abfalldokumentation!$O1041,'Linien - BU'!R:S,2,FALSE),Q1041)</f>
        <v>Verkauf</v>
      </c>
      <c r="O1041" s="67">
        <f t="shared" si="133"/>
        <v>49500213</v>
      </c>
      <c r="P1041" s="67">
        <f t="shared" si="134"/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AA1041" s="2"/>
      <c r="AB1041" s="2"/>
      <c r="AC1041" s="2"/>
    </row>
    <row r="1042" spans="1:29" ht="30" customHeight="1" x14ac:dyDescent="0.25">
      <c r="A1042" s="104" t="str">
        <f>VLOOKUP(N1042,'Linien - BU'!A:B,2,FALSE)</f>
        <v>BU3</v>
      </c>
      <c r="B1042" s="115">
        <f t="shared" si="128"/>
        <v>253</v>
      </c>
      <c r="C1042" s="96">
        <f>Abfalldokumentation!$U1042</f>
        <v>44481</v>
      </c>
      <c r="D1042" s="90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105" t="str">
        <f>IFERROR(VLOOKUP(Abfalldokumentation!$O1042,Artikel!A:C,3,FALSE),Abfalldokumentation!$O1042)</f>
        <v>VOS VEG-SCH-MILD-VAKU</v>
      </c>
      <c r="F1042" s="105" t="str">
        <f>VLOOKUP(T1042,'Liste Gründe'!A:D,2,FALSE)</f>
        <v>Schimmel</v>
      </c>
      <c r="G1042" s="105" t="str">
        <f>IF(ISBLANK(V1042),VLOOKUP(Abfalldokumentation!$P1042,'Liste Gründe'!A:D,3,FALSE),V1042)</f>
        <v>VOS &gt; Einsatz</v>
      </c>
      <c r="H1042" s="105" t="str">
        <f>IF(ISBLANK(Abfalldokumentation!$W1042),"-",Abfalldokumentation!$W1042)</f>
        <v>-</v>
      </c>
      <c r="I1042" s="115">
        <f t="shared" si="129"/>
        <v>41</v>
      </c>
      <c r="J1042" s="105" t="str">
        <f t="shared" si="130"/>
        <v>Produkte</v>
      </c>
      <c r="K1042" s="105" t="str">
        <f t="shared" si="131"/>
        <v>BUs</v>
      </c>
      <c r="L1042" s="105" t="str">
        <f t="shared" si="132"/>
        <v>Symptome</v>
      </c>
      <c r="M1042" s="115">
        <f>IFERROR(VLOOKUP(Abfalldokumentation!$O1042,Kennzahlen!S:U,3,FALSE)*Abfalldokumentation!$B1042,"0")</f>
        <v>130.042</v>
      </c>
      <c r="N1042" s="105" t="str">
        <f>IF(ISBLANK(Q1042),VLOOKUP(Abfalldokumentation!$O1042,'Linien - BU'!R:S,2,FALSE),Q1042)</f>
        <v>bu3</v>
      </c>
      <c r="O1042" s="67">
        <f t="shared" si="133"/>
        <v>49900001</v>
      </c>
      <c r="P1042" s="67">
        <f t="shared" si="134"/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AA1042" s="2"/>
      <c r="AB1042" s="2"/>
      <c r="AC1042" s="2"/>
    </row>
    <row r="1043" spans="1:29" ht="30" customHeight="1" x14ac:dyDescent="0.25">
      <c r="A1043" s="102" t="str">
        <f>VLOOKUP(N1043,'Linien - BU'!A:B,2,FALSE)</f>
        <v>BU3</v>
      </c>
      <c r="B1043" s="114">
        <f t="shared" si="128"/>
        <v>348</v>
      </c>
      <c r="C1043" s="95">
        <f>Abfalldokumentation!$U1043</f>
        <v>44481</v>
      </c>
      <c r="D1043" s="90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103" t="str">
        <f>IFERROR(VLOOKUP(Abfalldokumentation!$O1043,Artikel!A:C,3,FALSE),Abfalldokumentation!$O1043)</f>
        <v>VOS VEG-SCH-WÜRZIG-VAKU</v>
      </c>
      <c r="F1043" s="103" t="str">
        <f>VLOOKUP(T1043,'Liste Gründe'!A:D,2,FALSE)</f>
        <v>Schimmel</v>
      </c>
      <c r="G1043" s="103" t="str">
        <f>IF(ISBLANK(V1043),VLOOKUP(Abfalldokumentation!$P1043,'Liste Gründe'!A:D,3,FALSE),V1043)</f>
        <v>VOS &gt; Einsatz</v>
      </c>
      <c r="H1043" s="103" t="str">
        <f>IF(ISBLANK(Abfalldokumentation!$W1043),"-",Abfalldokumentation!$W1043)</f>
        <v>-</v>
      </c>
      <c r="I1043" s="114">
        <f t="shared" si="129"/>
        <v>41</v>
      </c>
      <c r="J1043" s="103" t="str">
        <f t="shared" si="130"/>
        <v>Produkte</v>
      </c>
      <c r="K1043" s="103" t="str">
        <f t="shared" si="131"/>
        <v>BUs</v>
      </c>
      <c r="L1043" s="103" t="str">
        <f t="shared" si="132"/>
        <v>Symptome</v>
      </c>
      <c r="M1043" s="114">
        <f>IFERROR(VLOOKUP(Abfalldokumentation!$O1043,Kennzahlen!S:U,3,FALSE)*Abfalldokumentation!$B1043,"0")</f>
        <v>178.87200000000001</v>
      </c>
      <c r="N1043" s="103" t="str">
        <f>IF(ISBLANK(Q1043),VLOOKUP(Abfalldokumentation!$O1043,'Linien - BU'!R:S,2,FALSE),Q1043)</f>
        <v>bu3</v>
      </c>
      <c r="O1043" s="67">
        <f t="shared" si="133"/>
        <v>49900002</v>
      </c>
      <c r="P1043" s="67">
        <f t="shared" si="134"/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AA1043" s="2"/>
      <c r="AB1043" s="2"/>
      <c r="AC1043" s="2"/>
    </row>
    <row r="1044" spans="1:29" ht="30" customHeight="1" x14ac:dyDescent="0.25">
      <c r="A1044" s="104" t="str">
        <f>VLOOKUP(N1044,'Linien - BU'!A:B,2,FALSE)</f>
        <v>Verkauf</v>
      </c>
      <c r="B1044" s="115">
        <f t="shared" si="128"/>
        <v>1831</v>
      </c>
      <c r="C1044" s="96">
        <f>Abfalldokumentation!$U1044</f>
        <v>44481</v>
      </c>
      <c r="D1044" s="90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105" t="str">
        <f>IFERROR(VLOOKUP(Abfalldokumentation!$O1044,Artikel!A:C,3,FALSE),Abfalldokumentation!$O1044)</f>
        <v>Abschnitte Landkäse Ber</v>
      </c>
      <c r="F1044" s="105" t="str">
        <f>VLOOKUP(T1044,'Liste Gründe'!A:D,2,FALSE)</f>
        <v>Schimmel</v>
      </c>
      <c r="G1044" s="105" t="str">
        <f>IF(ISBLANK(V1044),VLOOKUP(Abfalldokumentation!$P1044,'Liste Gründe'!A:D,3,FALSE),V1044)</f>
        <v>Abnehmer ist kurzfristig abgesprungen</v>
      </c>
      <c r="H1044" s="105" t="str">
        <f>IF(ISBLANK(Abfalldokumentation!$W1044),"-",Abfalldokumentation!$W1044)</f>
        <v>-</v>
      </c>
      <c r="I1044" s="115">
        <f t="shared" si="129"/>
        <v>41</v>
      </c>
      <c r="J1044" s="105" t="str">
        <f t="shared" si="130"/>
        <v>Produkte</v>
      </c>
      <c r="K1044" s="105" t="str">
        <f t="shared" si="131"/>
        <v>BUs</v>
      </c>
      <c r="L1044" s="105" t="str">
        <f t="shared" si="132"/>
        <v>Symptome</v>
      </c>
      <c r="M1044" s="115">
        <f>IFERROR(VLOOKUP(Abfalldokumentation!$O1044,Kennzahlen!S:U,3,FALSE)*Abfalldokumentation!$B1044,"0")</f>
        <v>1914.6767000000002</v>
      </c>
      <c r="N1044" s="105" t="str">
        <f>IF(ISBLANK(Q1044),VLOOKUP(Abfalldokumentation!$O1044,'Linien - BU'!R:S,2,FALSE),Q1044)</f>
        <v>Verkauf</v>
      </c>
      <c r="O1044" s="67">
        <f t="shared" si="133"/>
        <v>59500051</v>
      </c>
      <c r="P1044" s="67">
        <f t="shared" si="134"/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AA1044" s="2"/>
      <c r="AB1044" s="2"/>
      <c r="AC1044" s="2"/>
    </row>
    <row r="1045" spans="1:29" ht="30" customHeight="1" x14ac:dyDescent="0.25">
      <c r="A1045" s="102" t="str">
        <f>VLOOKUP(N1045,'Linien - BU'!A:B,2,FALSE)</f>
        <v>BU1</v>
      </c>
      <c r="B1045" s="114">
        <f t="shared" si="128"/>
        <v>258</v>
      </c>
      <c r="C1045" s="95">
        <f>Abfalldokumentation!$U1045</f>
        <v>44481</v>
      </c>
      <c r="D1045" s="90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103" t="str">
        <f>IFERROR(VLOOKUP(Abfalldokumentation!$O1045,Artikel!A:C,3,FALSE),Abfalldokumentation!$O1045)</f>
        <v>Diverses</v>
      </c>
      <c r="F1045" s="103" t="str">
        <f>VLOOKUP(T1045,'Liste Gründe'!A:D,2,FALSE)</f>
        <v>Linienbezogen</v>
      </c>
      <c r="G1045" s="103" t="str">
        <f>IF(ISBLANK(V1045),VLOOKUP(Abfalldokumentation!$P1045,'Liste Gründe'!A:D,3,FALSE),V1045)</f>
        <v>Maschinenabfall</v>
      </c>
      <c r="H1045" s="103" t="str">
        <f>IF(ISBLANK(Abfalldokumentation!$W1045),"-",Abfalldokumentation!$W1045)</f>
        <v>mehr VOS als Rework</v>
      </c>
      <c r="I1045" s="114">
        <f t="shared" si="129"/>
        <v>41</v>
      </c>
      <c r="J1045" s="103" t="str">
        <f t="shared" si="130"/>
        <v>Produkte</v>
      </c>
      <c r="K1045" s="103" t="str">
        <f t="shared" si="131"/>
        <v>BUs</v>
      </c>
      <c r="L1045" s="103" t="str">
        <f t="shared" si="132"/>
        <v>Symptome</v>
      </c>
      <c r="M1045" s="114" t="str">
        <f>IFERROR(VLOOKUP(Abfalldokumentation!$O1045,Kennzahlen!S:U,3,FALSE)*Abfalldokumentation!$B1045,"0")</f>
        <v>0</v>
      </c>
      <c r="N1045" s="103" t="str">
        <f>IF(ISBLANK(Q1045),VLOOKUP(Abfalldokumentation!$O1045,'Linien - BU'!R:S,2,FALSE),Q1045)</f>
        <v>Abfüllung</v>
      </c>
      <c r="O1045" s="67" t="str">
        <f t="shared" si="133"/>
        <v>Diverses</v>
      </c>
      <c r="P1045" s="67">
        <f t="shared" si="134"/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AA1045" s="2"/>
      <c r="AB1045" s="2"/>
      <c r="AC1045" s="2"/>
    </row>
    <row r="1046" spans="1:29" ht="30" customHeight="1" x14ac:dyDescent="0.25">
      <c r="A1046" s="104" t="str">
        <f>VLOOKUP(N1046,'Linien - BU'!A:B,2,FALSE)</f>
        <v>BU4</v>
      </c>
      <c r="B1046" s="115">
        <f t="shared" si="128"/>
        <v>20</v>
      </c>
      <c r="C1046" s="96">
        <f>Abfalldokumentation!$U1046</f>
        <v>44481</v>
      </c>
      <c r="D1046" s="90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105" t="str">
        <f>IFERROR(VLOOKUP(Abfalldokumentation!$O1046,Artikel!A:C,3,FALSE),Abfalldokumentation!$O1046)</f>
        <v>Diverses</v>
      </c>
      <c r="F1046" s="105" t="str">
        <f>VLOOKUP(T1046,'Liste Gründe'!A:D,2,FALSE)</f>
        <v>Linienbezogen</v>
      </c>
      <c r="G1046" s="105" t="str">
        <f>IF(ISBLANK(V1046),VLOOKUP(Abfalldokumentation!$P1046,'Liste Gründe'!A:D,3,FALSE),V1046)</f>
        <v>Maschinenabfall</v>
      </c>
      <c r="H1046" s="105" t="str">
        <f>IF(ISBLANK(Abfalldokumentation!$W1046),"-",Abfalldokumentation!$W1046)</f>
        <v>-</v>
      </c>
      <c r="I1046" s="115">
        <f t="shared" si="129"/>
        <v>41</v>
      </c>
      <c r="J1046" s="105" t="str">
        <f t="shared" si="130"/>
        <v>Produkte</v>
      </c>
      <c r="K1046" s="105" t="str">
        <f t="shared" si="131"/>
        <v>BUs</v>
      </c>
      <c r="L1046" s="105" t="str">
        <f t="shared" si="132"/>
        <v>Symptome</v>
      </c>
      <c r="M1046" s="115" t="str">
        <f>IFERROR(VLOOKUP(Abfalldokumentation!$O1046,Kennzahlen!S:U,3,FALSE)*Abfalldokumentation!$B1046,"0")</f>
        <v>0</v>
      </c>
      <c r="N1046" s="105" t="str">
        <f>IF(ISBLANK(Q1046),VLOOKUP(Abfalldokumentation!$O1046,'Linien - BU'!R:S,2,FALSE),Q1046)</f>
        <v>bu4</v>
      </c>
      <c r="O1046" s="67" t="str">
        <f t="shared" si="133"/>
        <v>Diverses</v>
      </c>
      <c r="P1046" s="67">
        <f t="shared" si="134"/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AA1046" s="2"/>
      <c r="AB1046" s="2"/>
      <c r="AC1046" s="2"/>
    </row>
    <row r="1047" spans="1:29" ht="30" customHeight="1" x14ac:dyDescent="0.25">
      <c r="A1047" s="102" t="str">
        <f>VLOOKUP(N1047,'Linien - BU'!A:B,2,FALSE)</f>
        <v>BU3</v>
      </c>
      <c r="B1047" s="114">
        <f t="shared" si="128"/>
        <v>26</v>
      </c>
      <c r="C1047" s="95">
        <f>Abfalldokumentation!$U1047</f>
        <v>44481</v>
      </c>
      <c r="D1047" s="90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103" t="str">
        <f>IFERROR(VLOOKUP(Abfalldokumentation!$O1047,Artikel!A:C,3,FALSE),Abfalldokumentation!$O1047)</f>
        <v>Diverses</v>
      </c>
      <c r="F1047" s="103" t="str">
        <f>VLOOKUP(T1047,'Liste Gründe'!A:D,2,FALSE)</f>
        <v>Linienbezogen</v>
      </c>
      <c r="G1047" s="103" t="str">
        <f>IF(ISBLANK(V1047),VLOOKUP(Abfalldokumentation!$P1047,'Liste Gründe'!A:D,3,FALSE),V1047)</f>
        <v>Maschinenabfall</v>
      </c>
      <c r="H1047" s="103" t="str">
        <f>IF(ISBLANK(Abfalldokumentation!$W1047),"-",Abfalldokumentation!$W1047)</f>
        <v>spezifischer Einsatz</v>
      </c>
      <c r="I1047" s="114">
        <f t="shared" si="129"/>
        <v>41</v>
      </c>
      <c r="J1047" s="103" t="str">
        <f t="shared" si="130"/>
        <v>Produkte</v>
      </c>
      <c r="K1047" s="103" t="str">
        <f t="shared" si="131"/>
        <v>BUs</v>
      </c>
      <c r="L1047" s="103" t="str">
        <f t="shared" si="132"/>
        <v>Symptome</v>
      </c>
      <c r="M1047" s="114" t="str">
        <f>IFERROR(VLOOKUP(Abfalldokumentation!$O1047,Kennzahlen!S:U,3,FALSE)*Abfalldokumentation!$B1047,"0")</f>
        <v>0</v>
      </c>
      <c r="N1047" s="103" t="str">
        <f>IF(ISBLANK(Q1047),VLOOKUP(Abfalldokumentation!$O1047,'Linien - BU'!R:S,2,FALSE),Q1047)</f>
        <v>l33</v>
      </c>
      <c r="O1047" s="67" t="str">
        <f t="shared" si="133"/>
        <v>Diverses</v>
      </c>
      <c r="P1047" s="67">
        <f t="shared" si="134"/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AA1047" s="2"/>
      <c r="AB1047" s="2"/>
      <c r="AC1047" s="2"/>
    </row>
    <row r="1048" spans="1:29" ht="30" customHeight="1" x14ac:dyDescent="0.25">
      <c r="A1048" s="104" t="str">
        <f>VLOOKUP(N1048,'Linien - BU'!A:B,2,FALSE)</f>
        <v>Rest</v>
      </c>
      <c r="B1048" s="115">
        <f t="shared" si="128"/>
        <v>2</v>
      </c>
      <c r="C1048" s="96">
        <f>Abfalldokumentation!$U1048</f>
        <v>44481</v>
      </c>
      <c r="D1048" s="90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105" t="str">
        <f>IFERROR(VLOOKUP(Abfalldokumentation!$O1048,Artikel!A:C,3,FALSE),Abfalldokumentation!$O1048)</f>
        <v>Laborproben</v>
      </c>
      <c r="F1048" s="105" t="str">
        <f>VLOOKUP(T1048,'Liste Gründe'!A:D,2,FALSE)</f>
        <v>Qualitätssicherung</v>
      </c>
      <c r="G1048" s="105" t="str">
        <f>IF(ISBLANK(V1048),VLOOKUP(Abfalldokumentation!$P1048,'Liste Gründe'!A:D,3,FALSE),V1048)</f>
        <v>Sensorik</v>
      </c>
      <c r="H1048" s="105" t="str">
        <f>IF(ISBLANK(Abfalldokumentation!$W1048),"-",Abfalldokumentation!$W1048)</f>
        <v>-</v>
      </c>
      <c r="I1048" s="115">
        <f t="shared" si="129"/>
        <v>41</v>
      </c>
      <c r="J1048" s="105" t="str">
        <f t="shared" si="130"/>
        <v>Produkte</v>
      </c>
      <c r="K1048" s="105" t="str">
        <f t="shared" si="131"/>
        <v>BUs</v>
      </c>
      <c r="L1048" s="105" t="str">
        <f t="shared" si="132"/>
        <v>Symptome</v>
      </c>
      <c r="M1048" s="115" t="str">
        <f>IFERROR(VLOOKUP(Abfalldokumentation!$O1048,Kennzahlen!S:U,3,FALSE)*Abfalldokumentation!$B1048,"0")</f>
        <v>0</v>
      </c>
      <c r="N1048" s="105" t="str">
        <f>IF(ISBLANK(Q1048),VLOOKUP(Abfalldokumentation!$O1048,'Linien - BU'!R:S,2,FALSE),Q1048)</f>
        <v>Labor</v>
      </c>
      <c r="O1048" s="67" t="str">
        <f t="shared" si="133"/>
        <v>Laborproben</v>
      </c>
      <c r="P1048" s="67">
        <f t="shared" si="134"/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AA1048" s="2"/>
      <c r="AB1048" s="2"/>
      <c r="AC1048" s="2"/>
    </row>
    <row r="1049" spans="1:29" ht="30" customHeight="1" x14ac:dyDescent="0.25">
      <c r="A1049" s="102" t="str">
        <f>VLOOKUP(N1049,'Linien - BU'!A:B,2,FALSE)</f>
        <v>Rest</v>
      </c>
      <c r="B1049" s="114">
        <f t="shared" si="128"/>
        <v>147</v>
      </c>
      <c r="C1049" s="95">
        <f>Abfalldokumentation!$U1049</f>
        <v>44481</v>
      </c>
      <c r="D1049" s="90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103" t="str">
        <f>IFERROR(VLOOKUP(Abfalldokumentation!$O1049,Artikel!A:C,3,FALSE),Abfalldokumentation!$O1049)</f>
        <v>Laborproben</v>
      </c>
      <c r="F1049" s="103" t="str">
        <f>VLOOKUP(T1049,'Liste Gründe'!A:D,2,FALSE)</f>
        <v>Qualitätssicherung</v>
      </c>
      <c r="G1049" s="103" t="str">
        <f>IF(ISBLANK(V1049),VLOOKUP(Abfalldokumentation!$P1049,'Liste Gründe'!A:D,3,FALSE),V1049)</f>
        <v>Laborproben</v>
      </c>
      <c r="H1049" s="103" t="str">
        <f>IF(ISBLANK(Abfalldokumentation!$W1049),"-",Abfalldokumentation!$W1049)</f>
        <v>-</v>
      </c>
      <c r="I1049" s="114">
        <f t="shared" si="129"/>
        <v>41</v>
      </c>
      <c r="J1049" s="103" t="str">
        <f t="shared" si="130"/>
        <v>Produkte</v>
      </c>
      <c r="K1049" s="103" t="str">
        <f t="shared" si="131"/>
        <v>BUs</v>
      </c>
      <c r="L1049" s="103" t="str">
        <f t="shared" si="132"/>
        <v>Symptome</v>
      </c>
      <c r="M1049" s="114" t="str">
        <f>IFERROR(VLOOKUP(Abfalldokumentation!$O1049,Kennzahlen!S:U,3,FALSE)*Abfalldokumentation!$B1049,"0")</f>
        <v>0</v>
      </c>
      <c r="N1049" s="103" t="str">
        <f>IF(ISBLANK(Q1049),VLOOKUP(Abfalldokumentation!$O1049,'Linien - BU'!R:S,2,FALSE),Q1049)</f>
        <v>Labor</v>
      </c>
      <c r="O1049" s="67" t="str">
        <f t="shared" si="133"/>
        <v>Laborproben</v>
      </c>
      <c r="P1049" s="67">
        <f t="shared" si="134"/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AA1049" s="2"/>
      <c r="AB1049" s="2"/>
      <c r="AC1049" s="2"/>
    </row>
    <row r="1050" spans="1:29" ht="30" customHeight="1" x14ac:dyDescent="0.25">
      <c r="A1050" s="104" t="str">
        <f>VLOOKUP(N1050,'Linien - BU'!A:B,2,FALSE)</f>
        <v>BU3</v>
      </c>
      <c r="B1050" s="115">
        <f t="shared" si="128"/>
        <v>333</v>
      </c>
      <c r="C1050" s="96">
        <f>Abfalldokumentation!$U1050</f>
        <v>44481</v>
      </c>
      <c r="D1050" s="90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105" t="str">
        <f>IFERROR(VLOOKUP(Abfalldokumentation!$O1050,Artikel!A:C,3,FALSE),Abfalldokumentation!$O1050)</f>
        <v>Vorschmelz Diverses</v>
      </c>
      <c r="F1050" s="105" t="str">
        <f>VLOOKUP(T1050,'Liste Gründe'!A:D,2,FALSE)</f>
        <v>Schimmel</v>
      </c>
      <c r="G1050" s="105" t="str">
        <f>IF(ISBLANK(V1050),VLOOKUP(Abfalldokumentation!$P1050,'Liste Gründe'!A:D,3,FALSE),V1050)</f>
        <v>Schimmel</v>
      </c>
      <c r="H1050" s="105" t="str">
        <f>IF(ISBLANK(Abfalldokumentation!$W1050),"-",Abfalldokumentation!$W1050)</f>
        <v>mehr VOS als Rework</v>
      </c>
      <c r="I1050" s="115">
        <f t="shared" si="129"/>
        <v>41</v>
      </c>
      <c r="J1050" s="105" t="str">
        <f t="shared" si="130"/>
        <v>Produkte</v>
      </c>
      <c r="K1050" s="105" t="str">
        <f t="shared" si="131"/>
        <v>BUs</v>
      </c>
      <c r="L1050" s="105" t="str">
        <f t="shared" si="132"/>
        <v>Symptome</v>
      </c>
      <c r="M1050" s="115" t="str">
        <f>IFERROR(VLOOKUP(Abfalldokumentation!$O1050,Kennzahlen!S:U,3,FALSE)*Abfalldokumentation!$B1050,"0")</f>
        <v>0</v>
      </c>
      <c r="N1050" s="105" t="str">
        <f>IF(ISBLANK(Q1050),VLOOKUP(Abfalldokumentation!$O1050,'Linien - BU'!R:S,2,FALSE),Q1050)</f>
        <v>bu3</v>
      </c>
      <c r="O1050" s="67" t="str">
        <f t="shared" si="133"/>
        <v>Vorschmelz Diverses</v>
      </c>
      <c r="P1050" s="67">
        <f t="shared" si="134"/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AA1050" s="2"/>
      <c r="AB1050" s="2"/>
      <c r="AC1050" s="2"/>
    </row>
    <row r="1051" spans="1:29" ht="30" customHeight="1" x14ac:dyDescent="0.25">
      <c r="A1051" s="102" t="str">
        <f>VLOOKUP(N1051,'Linien - BU'!A:B,2,FALSE)</f>
        <v>BU1</v>
      </c>
      <c r="B1051" s="114">
        <f t="shared" si="128"/>
        <v>50</v>
      </c>
      <c r="C1051" s="95">
        <f>Abfalldokumentation!$U1051</f>
        <v>44482</v>
      </c>
      <c r="D1051" s="90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103" t="str">
        <f>IFERROR(VLOOKUP(Abfalldokumentation!$O1051,Artikel!A:C,3,FALSE),Abfalldokumentation!$O1051)</f>
        <v>Konzentrat in Würsten 1</v>
      </c>
      <c r="F1051" s="103" t="str">
        <f>VLOOKUP(T1051,'Liste Gründe'!A:D,2,FALSE)</f>
        <v>Linienbezogen</v>
      </c>
      <c r="G1051" s="103" t="str">
        <f>IF(ISBLANK(V1051),VLOOKUP(Abfalldokumentation!$P1051,'Liste Gründe'!A:D,3,FALSE),V1051)</f>
        <v>Bodenabfall Abfüllung</v>
      </c>
      <c r="H1051" s="103" t="str">
        <f>IF(ISBLANK(Abfalldokumentation!$W1051),"-",Abfalldokumentation!$W1051)</f>
        <v>-</v>
      </c>
      <c r="I1051" s="114">
        <f t="shared" si="129"/>
        <v>41</v>
      </c>
      <c r="J1051" s="103" t="str">
        <f t="shared" si="130"/>
        <v>Produkte</v>
      </c>
      <c r="K1051" s="103" t="str">
        <f t="shared" si="131"/>
        <v>BUs</v>
      </c>
      <c r="L1051" s="103" t="str">
        <f t="shared" si="132"/>
        <v>Symptome</v>
      </c>
      <c r="M1051" s="114" t="str">
        <f>IFERROR(VLOOKUP(Abfalldokumentation!$O1051,Kennzahlen!S:U,3,FALSE)*Abfalldokumentation!$B1051,"0")</f>
        <v>0</v>
      </c>
      <c r="N1051" s="103" t="str">
        <f>IF(ISBLANK(Q1051),VLOOKUP(Abfalldokumentation!$O1051,'Linien - BU'!R:S,2,FALSE),Q1051)</f>
        <v>Abfüllung</v>
      </c>
      <c r="O1051" s="67">
        <f t="shared" si="133"/>
        <v>24000493</v>
      </c>
      <c r="P1051" s="67">
        <f t="shared" si="134"/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AA1051" s="2"/>
      <c r="AB1051" s="2"/>
      <c r="AC1051" s="2"/>
    </row>
    <row r="1052" spans="1:29" ht="30" customHeight="1" x14ac:dyDescent="0.25">
      <c r="A1052" s="104" t="str">
        <f>VLOOKUP(N1052,'Linien - BU'!A:B,2,FALSE)</f>
        <v>BU3</v>
      </c>
      <c r="B1052" s="115">
        <f t="shared" si="128"/>
        <v>20</v>
      </c>
      <c r="C1052" s="96">
        <f>Abfalldokumentation!$U1052</f>
        <v>44482</v>
      </c>
      <c r="D1052" s="90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105" t="str">
        <f>IFERROR(VLOOKUP(Abfalldokumentation!$O1052,Artikel!A:C,3,FALSE),Abfalldokumentation!$O1052)</f>
        <v>VOS Räucher Schinken</v>
      </c>
      <c r="F1052" s="105" t="str">
        <f>VLOOKUP(T1052,'Liste Gründe'!A:D,2,FALSE)</f>
        <v>Schimmel</v>
      </c>
      <c r="G1052" s="105" t="str">
        <f>IF(ISBLANK(V1052),VLOOKUP(Abfalldokumentation!$P1052,'Liste Gründe'!A:D,3,FALSE),V1052)</f>
        <v>Schimmel</v>
      </c>
      <c r="H1052" s="105" t="str">
        <f>IF(ISBLANK(Abfalldokumentation!$W1052),"-",Abfalldokumentation!$W1052)</f>
        <v>-</v>
      </c>
      <c r="I1052" s="115">
        <f t="shared" si="129"/>
        <v>41</v>
      </c>
      <c r="J1052" s="105" t="str">
        <f t="shared" si="130"/>
        <v>Produkte</v>
      </c>
      <c r="K1052" s="105" t="str">
        <f t="shared" si="131"/>
        <v>BUs</v>
      </c>
      <c r="L1052" s="105" t="str">
        <f t="shared" si="132"/>
        <v>Symptome</v>
      </c>
      <c r="M1052" s="115">
        <f>IFERROR(VLOOKUP(Abfalldokumentation!$O1052,Kennzahlen!S:U,3,FALSE)*Abfalldokumentation!$B1052,"0")</f>
        <v>10</v>
      </c>
      <c r="N1052" s="105" t="str">
        <f>IF(ISBLANK(Q1052),VLOOKUP(Abfalldokumentation!$O1052,'Linien - BU'!R:S,2,FALSE),Q1052)</f>
        <v>WVP</v>
      </c>
      <c r="O1052" s="67">
        <f t="shared" si="133"/>
        <v>29500490</v>
      </c>
      <c r="P1052" s="67">
        <f t="shared" si="134"/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AA1052" s="2"/>
      <c r="AB1052" s="2"/>
      <c r="AC1052" s="2"/>
    </row>
    <row r="1053" spans="1:29" ht="30" customHeight="1" x14ac:dyDescent="0.25">
      <c r="A1053" s="102" t="str">
        <f>VLOOKUP(N1053,'Linien - BU'!A:B,2,FALSE)</f>
        <v>BU1</v>
      </c>
      <c r="B1053" s="114">
        <f t="shared" si="128"/>
        <v>19</v>
      </c>
      <c r="C1053" s="95">
        <f>Abfalldokumentation!$U1053</f>
        <v>44482</v>
      </c>
      <c r="D1053" s="90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103" t="str">
        <f>IFERROR(VLOOKUP(Abfalldokumentation!$O1053,Artikel!A:C,3,FALSE),Abfalldokumentation!$O1053)</f>
        <v>VOS-ABS ENTSORGUNG</v>
      </c>
      <c r="F1053" s="103" t="str">
        <f>VLOOKUP(T1053,'Liste Gründe'!A:D,2,FALSE)</f>
        <v>Rest</v>
      </c>
      <c r="G1053" s="103" t="str">
        <f>IF(ISBLANK(V1053),VLOOKUP(Abfalldokumentation!$P1053,'Liste Gründe'!A:D,3,FALSE),V1053)</f>
        <v>geschälte Rinde</v>
      </c>
      <c r="H1053" s="103" t="str">
        <f>IF(ISBLANK(Abfalldokumentation!$W1053),"-",Abfalldokumentation!$W1053)</f>
        <v>-</v>
      </c>
      <c r="I1053" s="114">
        <f t="shared" si="129"/>
        <v>41</v>
      </c>
      <c r="J1053" s="103" t="str">
        <f t="shared" si="130"/>
        <v>Produkte</v>
      </c>
      <c r="K1053" s="103" t="str">
        <f t="shared" si="131"/>
        <v>BUs</v>
      </c>
      <c r="L1053" s="103" t="str">
        <f t="shared" si="132"/>
        <v>Symptome</v>
      </c>
      <c r="M1053" s="114">
        <f>IFERROR(VLOOKUP(Abfalldokumentation!$O1053,Kennzahlen!S:U,3,FALSE)*Abfalldokumentation!$B1053,"0")</f>
        <v>0.19</v>
      </c>
      <c r="N1053" s="103" t="str">
        <f>IF(ISBLANK(Q1053),VLOOKUP(Abfalldokumentation!$O1053,'Linien - BU'!R:S,2,FALSE),Q1053)</f>
        <v>RWV</v>
      </c>
      <c r="O1053" s="67">
        <f t="shared" si="133"/>
        <v>29500917</v>
      </c>
      <c r="P1053" s="67">
        <f t="shared" si="134"/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AA1053" s="2"/>
      <c r="AB1053" s="2"/>
      <c r="AC1053" s="2"/>
    </row>
    <row r="1054" spans="1:29" ht="30" customHeight="1" x14ac:dyDescent="0.25">
      <c r="A1054" s="104" t="str">
        <f>VLOOKUP(N1054,'Linien - BU'!A:B,2,FALSE)</f>
        <v>BU1</v>
      </c>
      <c r="B1054" s="115">
        <f t="shared" si="128"/>
        <v>8</v>
      </c>
      <c r="C1054" s="96">
        <f>Abfalldokumentation!$U1054</f>
        <v>44482</v>
      </c>
      <c r="D1054" s="90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105" t="str">
        <f>IFERROR(VLOOKUP(Abfalldokumentation!$O1054,Artikel!A:C,3,FALSE),Abfalldokumentation!$O1054)</f>
        <v>VOS-ABS ENTSORGUNG</v>
      </c>
      <c r="F1054" s="105" t="str">
        <f>VLOOKUP(T1054,'Liste Gründe'!A:D,2,FALSE)</f>
        <v>Rest</v>
      </c>
      <c r="G1054" s="105" t="str">
        <f>IF(ISBLANK(V1054),VLOOKUP(Abfalldokumentation!$P1054,'Liste Gründe'!A:D,3,FALSE),V1054)</f>
        <v>geschälte Rinde</v>
      </c>
      <c r="H1054" s="105" t="str">
        <f>IF(ISBLANK(Abfalldokumentation!$W1054),"-",Abfalldokumentation!$W1054)</f>
        <v>-</v>
      </c>
      <c r="I1054" s="115">
        <f t="shared" si="129"/>
        <v>41</v>
      </c>
      <c r="J1054" s="105" t="str">
        <f t="shared" si="130"/>
        <v>Produkte</v>
      </c>
      <c r="K1054" s="105" t="str">
        <f t="shared" si="131"/>
        <v>BUs</v>
      </c>
      <c r="L1054" s="105" t="str">
        <f t="shared" si="132"/>
        <v>Symptome</v>
      </c>
      <c r="M1054" s="115">
        <f>IFERROR(VLOOKUP(Abfalldokumentation!$O1054,Kennzahlen!S:U,3,FALSE)*Abfalldokumentation!$B1054,"0")</f>
        <v>0.08</v>
      </c>
      <c r="N1054" s="105" t="str">
        <f>IF(ISBLANK(Q1054),VLOOKUP(Abfalldokumentation!$O1054,'Linien - BU'!R:S,2,FALSE),Q1054)</f>
        <v>RWV</v>
      </c>
      <c r="O1054" s="67">
        <f t="shared" si="133"/>
        <v>29500917</v>
      </c>
      <c r="P1054" s="67">
        <f t="shared" si="134"/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AA1054" s="2"/>
      <c r="AB1054" s="2"/>
      <c r="AC1054" s="2"/>
    </row>
    <row r="1055" spans="1:29" ht="30" customHeight="1" x14ac:dyDescent="0.25">
      <c r="A1055" s="102" t="str">
        <f>VLOOKUP(N1055,'Linien - BU'!A:B,2,FALSE)</f>
        <v>BU1</v>
      </c>
      <c r="B1055" s="114">
        <f t="shared" si="128"/>
        <v>25</v>
      </c>
      <c r="C1055" s="95">
        <f>Abfalldokumentation!$U1055</f>
        <v>44482</v>
      </c>
      <c r="D1055" s="90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103" t="str">
        <f>IFERROR(VLOOKUP(Abfalldokumentation!$O1055,Artikel!A:C,3,FALSE),Abfalldokumentation!$O1055)</f>
        <v>Würste 6700g Schinken R</v>
      </c>
      <c r="F1055" s="103" t="str">
        <f>VLOOKUP(T1055,'Liste Gründe'!A:D,2,FALSE)</f>
        <v>Rest</v>
      </c>
      <c r="G1055" s="103" t="str">
        <f>IF(ISBLANK(V1055),VLOOKUP(Abfalldokumentation!$P1055,'Liste Gründe'!A:D,3,FALSE),V1055)</f>
        <v>Metall</v>
      </c>
      <c r="H1055" s="103" t="str">
        <f>IF(ISBLANK(Abfalldokumentation!$W1055),"-",Abfalldokumentation!$W1055)</f>
        <v>-</v>
      </c>
      <c r="I1055" s="114">
        <f t="shared" si="129"/>
        <v>41</v>
      </c>
      <c r="J1055" s="103" t="str">
        <f t="shared" si="130"/>
        <v>Produkte</v>
      </c>
      <c r="K1055" s="103" t="str">
        <f t="shared" si="131"/>
        <v>BUs</v>
      </c>
      <c r="L1055" s="103" t="str">
        <f t="shared" si="132"/>
        <v>Symptome</v>
      </c>
      <c r="M1055" s="114" t="str">
        <f>IFERROR(VLOOKUP(Abfalldokumentation!$O1055,Kennzahlen!S:U,3,FALSE)*Abfalldokumentation!$B1055,"0")</f>
        <v>0</v>
      </c>
      <c r="N1055" s="103" t="str">
        <f>IF(ISBLANK(Q1055),VLOOKUP(Abfalldokumentation!$O1055,'Linien - BU'!R:S,2,FALSE),Q1055)</f>
        <v>Abfüllung</v>
      </c>
      <c r="O1055" s="67">
        <f t="shared" si="133"/>
        <v>32000022</v>
      </c>
      <c r="P1055" s="67">
        <f t="shared" si="134"/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AA1055" s="2"/>
      <c r="AB1055" s="2"/>
      <c r="AC1055" s="2"/>
    </row>
    <row r="1056" spans="1:29" ht="30" customHeight="1" x14ac:dyDescent="0.25">
      <c r="A1056" s="104" t="str">
        <f>VLOOKUP(N1056,'Linien - BU'!A:B,2,FALSE)</f>
        <v>BU1</v>
      </c>
      <c r="B1056" s="115">
        <f t="shared" si="128"/>
        <v>25</v>
      </c>
      <c r="C1056" s="96">
        <f>Abfalldokumentation!$U1056</f>
        <v>44482</v>
      </c>
      <c r="D1056" s="90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105" t="str">
        <f>IFERROR(VLOOKUP(Abfalldokumentation!$O1056,Artikel!A:C,3,FALSE),Abfalldokumentation!$O1056)</f>
        <v>Würste 9300g Räucher na</v>
      </c>
      <c r="F1056" s="105" t="str">
        <f>VLOOKUP(T1056,'Liste Gründe'!A:D,2,FALSE)</f>
        <v>Linienbezogen</v>
      </c>
      <c r="G1056" s="105" t="str">
        <f>IF(ISBLANK(V1056),VLOOKUP(Abfalldokumentation!$P1056,'Liste Gründe'!A:D,3,FALSE),V1056)</f>
        <v>Bodenabfall Abfüllung</v>
      </c>
      <c r="H1056" s="105" t="str">
        <f>IF(ISBLANK(Abfalldokumentation!$W1056),"-",Abfalldokumentation!$W1056)</f>
        <v>-</v>
      </c>
      <c r="I1056" s="115">
        <f t="shared" si="129"/>
        <v>41</v>
      </c>
      <c r="J1056" s="105" t="str">
        <f t="shared" si="130"/>
        <v>Produkte</v>
      </c>
      <c r="K1056" s="105" t="str">
        <f t="shared" si="131"/>
        <v>BUs</v>
      </c>
      <c r="L1056" s="105" t="str">
        <f t="shared" si="132"/>
        <v>Symptome</v>
      </c>
      <c r="M1056" s="115" t="str">
        <f>IFERROR(VLOOKUP(Abfalldokumentation!$O1056,Kennzahlen!S:U,3,FALSE)*Abfalldokumentation!$B1056,"0")</f>
        <v>0</v>
      </c>
      <c r="N1056" s="105" t="str">
        <f>IF(ISBLANK(Q1056),VLOOKUP(Abfalldokumentation!$O1056,'Linien - BU'!R:S,2,FALSE),Q1056)</f>
        <v>Abfüllung</v>
      </c>
      <c r="O1056" s="67">
        <f t="shared" si="133"/>
        <v>32000027</v>
      </c>
      <c r="P1056" s="67">
        <f t="shared" si="134"/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AA1056" s="2"/>
      <c r="AB1056" s="2"/>
      <c r="AC1056" s="2"/>
    </row>
    <row r="1057" spans="1:29" ht="30" customHeight="1" x14ac:dyDescent="0.25">
      <c r="A1057" s="102" t="str">
        <f>VLOOKUP(N1057,'Linien - BU'!A:B,2,FALSE)</f>
        <v>BU1</v>
      </c>
      <c r="B1057" s="114">
        <f t="shared" si="128"/>
        <v>24</v>
      </c>
      <c r="C1057" s="95">
        <f>Abfalldokumentation!$U1057</f>
        <v>44482</v>
      </c>
      <c r="D1057" s="90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103" t="str">
        <f>IFERROR(VLOOKUP(Abfalldokumentation!$O1057,Artikel!A:C,3,FALSE),Abfalldokumentation!$O1057)</f>
        <v>Würste 8400g Schinkenrä</v>
      </c>
      <c r="F1057" s="103" t="str">
        <f>VLOOKUP(T1057,'Liste Gründe'!A:D,2,FALSE)</f>
        <v>Linienbezogen</v>
      </c>
      <c r="G1057" s="103" t="str">
        <f>IF(ISBLANK(V1057),VLOOKUP(Abfalldokumentation!$P1057,'Liste Gründe'!A:D,3,FALSE),V1057)</f>
        <v>Bodenabfall Abfüllung</v>
      </c>
      <c r="H1057" s="103" t="str">
        <f>IF(ISBLANK(Abfalldokumentation!$W1057),"-",Abfalldokumentation!$W1057)</f>
        <v>-</v>
      </c>
      <c r="I1057" s="114">
        <f t="shared" si="129"/>
        <v>41</v>
      </c>
      <c r="J1057" s="103" t="str">
        <f t="shared" si="130"/>
        <v>Produkte</v>
      </c>
      <c r="K1057" s="103" t="str">
        <f t="shared" si="131"/>
        <v>BUs</v>
      </c>
      <c r="L1057" s="103" t="str">
        <f t="shared" si="132"/>
        <v>Symptome</v>
      </c>
      <c r="M1057" s="114" t="str">
        <f>IFERROR(VLOOKUP(Abfalldokumentation!$O1057,Kennzahlen!S:U,3,FALSE)*Abfalldokumentation!$B1057,"0")</f>
        <v>0</v>
      </c>
      <c r="N1057" s="103" t="str">
        <f>IF(ISBLANK(Q1057),VLOOKUP(Abfalldokumentation!$O1057,'Linien - BU'!R:S,2,FALSE),Q1057)</f>
        <v>Abfüllung</v>
      </c>
      <c r="O1057" s="67">
        <f t="shared" si="133"/>
        <v>32000036</v>
      </c>
      <c r="P1057" s="67">
        <f t="shared" si="134"/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AA1057" s="2"/>
      <c r="AB1057" s="2"/>
      <c r="AC1057" s="2"/>
    </row>
    <row r="1058" spans="1:29" ht="30" customHeight="1" x14ac:dyDescent="0.25">
      <c r="A1058" s="104" t="str">
        <f>VLOOKUP(N1058,'Linien - BU'!A:B,2,FALSE)</f>
        <v>BU1</v>
      </c>
      <c r="B1058" s="115">
        <f t="shared" si="128"/>
        <v>200</v>
      </c>
      <c r="C1058" s="96">
        <f>Abfalldokumentation!$U1058</f>
        <v>44482</v>
      </c>
      <c r="D1058" s="90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105" t="str">
        <f>IFERROR(VLOOKUP(Abfalldokumentation!$O1058,Artikel!A:C,3,FALSE),Abfalldokumentation!$O1058)</f>
        <v>GRW NATUR 7,2KG</v>
      </c>
      <c r="F1058" s="105" t="str">
        <f>VLOOKUP(T1058,'Liste Gründe'!A:D,2,FALSE)</f>
        <v>Linienbezogen</v>
      </c>
      <c r="G1058" s="105" t="str">
        <f>IF(ISBLANK(V1058),VLOOKUP(Abfalldokumentation!$P1058,'Liste Gründe'!A:D,3,FALSE),V1058)</f>
        <v>Bodenabfall Abfüllung</v>
      </c>
      <c r="H1058" s="105" t="str">
        <f>IF(ISBLANK(Abfalldokumentation!$W1058),"-",Abfalldokumentation!$W1058)</f>
        <v>-</v>
      </c>
      <c r="I1058" s="115">
        <f t="shared" si="129"/>
        <v>41</v>
      </c>
      <c r="J1058" s="105" t="str">
        <f t="shared" si="130"/>
        <v>Produkte</v>
      </c>
      <c r="K1058" s="105" t="str">
        <f t="shared" si="131"/>
        <v>BUs</v>
      </c>
      <c r="L1058" s="105" t="str">
        <f t="shared" si="132"/>
        <v>Symptome</v>
      </c>
      <c r="M1058" s="115" t="str">
        <f>IFERROR(VLOOKUP(Abfalldokumentation!$O1058,Kennzahlen!S:U,3,FALSE)*Abfalldokumentation!$B1058,"0")</f>
        <v>0</v>
      </c>
      <c r="N1058" s="105" t="str">
        <f>IF(ISBLANK(Q1058),VLOOKUP(Abfalldokumentation!$O1058,'Linien - BU'!R:S,2,FALSE),Q1058)</f>
        <v>Abfüllung</v>
      </c>
      <c r="O1058" s="67">
        <f t="shared" si="133"/>
        <v>32000049</v>
      </c>
      <c r="P1058" s="67">
        <f t="shared" si="134"/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AA1058" s="2"/>
      <c r="AB1058" s="2"/>
      <c r="AC1058" s="2"/>
    </row>
    <row r="1059" spans="1:29" ht="30" customHeight="1" x14ac:dyDescent="0.25">
      <c r="A1059" s="102" t="str">
        <f>VLOOKUP(N1059,'Linien - BU'!A:B,2,FALSE)</f>
        <v>BU1</v>
      </c>
      <c r="B1059" s="114">
        <f t="shared" si="128"/>
        <v>50</v>
      </c>
      <c r="C1059" s="95">
        <f>Abfalldokumentation!$U1059</f>
        <v>44482</v>
      </c>
      <c r="D1059" s="90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103" t="str">
        <f>IFERROR(VLOOKUP(Abfalldokumentation!$O1059,Artikel!A:C,3,FALSE),Abfalldokumentation!$O1059)</f>
        <v>GRW SCHI-NAT 7,2GK NEUE</v>
      </c>
      <c r="F1059" s="103" t="str">
        <f>VLOOKUP(T1059,'Liste Gründe'!A:D,2,FALSE)</f>
        <v>Linienbezogen</v>
      </c>
      <c r="G1059" s="103" t="str">
        <f>IF(ISBLANK(V1059),VLOOKUP(Abfalldokumentation!$P1059,'Liste Gründe'!A:D,3,FALSE),V1059)</f>
        <v>Bodenabfall Abfüllung</v>
      </c>
      <c r="H1059" s="103" t="str">
        <f>IF(ISBLANK(Abfalldokumentation!$W1059),"-",Abfalldokumentation!$W1059)</f>
        <v>-</v>
      </c>
      <c r="I1059" s="114">
        <f t="shared" si="129"/>
        <v>41</v>
      </c>
      <c r="J1059" s="103" t="str">
        <f t="shared" si="130"/>
        <v>Produkte</v>
      </c>
      <c r="K1059" s="103" t="str">
        <f t="shared" si="131"/>
        <v>BUs</v>
      </c>
      <c r="L1059" s="103" t="str">
        <f t="shared" si="132"/>
        <v>Symptome</v>
      </c>
      <c r="M1059" s="114" t="str">
        <f>IFERROR(VLOOKUP(Abfalldokumentation!$O1059,Kennzahlen!S:U,3,FALSE)*Abfalldokumentation!$B1059,"0")</f>
        <v>0</v>
      </c>
      <c r="N1059" s="103" t="str">
        <f>IF(ISBLANK(Q1059),VLOOKUP(Abfalldokumentation!$O1059,'Linien - BU'!R:S,2,FALSE),Q1059)</f>
        <v>Abfüllung</v>
      </c>
      <c r="O1059" s="67">
        <f t="shared" si="133"/>
        <v>32000106</v>
      </c>
      <c r="P1059" s="67">
        <f t="shared" si="134"/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AA1059" s="2"/>
      <c r="AB1059" s="2"/>
      <c r="AC1059" s="2"/>
    </row>
    <row r="1060" spans="1:29" ht="30" customHeight="1" x14ac:dyDescent="0.25">
      <c r="A1060" s="104" t="str">
        <f>VLOOKUP(N1060,'Linien - BU'!A:B,2,FALSE)</f>
        <v>BU1</v>
      </c>
      <c r="B1060" s="115">
        <f t="shared" si="128"/>
        <v>25</v>
      </c>
      <c r="C1060" s="96">
        <f>Abfalldokumentation!$U1060</f>
        <v>44482</v>
      </c>
      <c r="D1060" s="90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105" t="str">
        <f>IFERROR(VLOOKUP(Abfalldokumentation!$O1060,Artikel!A:C,3,FALSE),Abfalldokumentation!$O1060)</f>
        <v>GRW SCHI-NAT 7,2GK NEUE</v>
      </c>
      <c r="F1060" s="105" t="str">
        <f>VLOOKUP(T1060,'Liste Gründe'!A:D,2,FALSE)</f>
        <v>Linienbezogen</v>
      </c>
      <c r="G1060" s="105" t="str">
        <f>IF(ISBLANK(V1060),VLOOKUP(Abfalldokumentation!$P1060,'Liste Gründe'!A:D,3,FALSE),V1060)</f>
        <v>Bodenabfall Abfüllung</v>
      </c>
      <c r="H1060" s="105" t="str">
        <f>IF(ISBLANK(Abfalldokumentation!$W1060),"-",Abfalldokumentation!$W1060)</f>
        <v>-</v>
      </c>
      <c r="I1060" s="115">
        <f t="shared" si="129"/>
        <v>41</v>
      </c>
      <c r="J1060" s="105" t="str">
        <f t="shared" si="130"/>
        <v>Produkte</v>
      </c>
      <c r="K1060" s="105" t="str">
        <f t="shared" si="131"/>
        <v>BUs</v>
      </c>
      <c r="L1060" s="105" t="str">
        <f t="shared" si="132"/>
        <v>Symptome</v>
      </c>
      <c r="M1060" s="115" t="str">
        <f>IFERROR(VLOOKUP(Abfalldokumentation!$O1060,Kennzahlen!S:U,3,FALSE)*Abfalldokumentation!$B1060,"0")</f>
        <v>0</v>
      </c>
      <c r="N1060" s="105" t="str">
        <f>IF(ISBLANK(Q1060),VLOOKUP(Abfalldokumentation!$O1060,'Linien - BU'!R:S,2,FALSE),Q1060)</f>
        <v>Abfüllung</v>
      </c>
      <c r="O1060" s="67">
        <f t="shared" si="133"/>
        <v>32000106</v>
      </c>
      <c r="P1060" s="67">
        <f t="shared" si="134"/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AA1060" s="2"/>
      <c r="AB1060" s="2"/>
      <c r="AC1060" s="2"/>
    </row>
    <row r="1061" spans="1:29" ht="30" customHeight="1" x14ac:dyDescent="0.25">
      <c r="A1061" s="102" t="str">
        <f>VLOOKUP(N1061,'Linien - BU'!A:B,2,FALSE)</f>
        <v>BU3</v>
      </c>
      <c r="B1061" s="114">
        <f t="shared" si="128"/>
        <v>211</v>
      </c>
      <c r="C1061" s="95">
        <f>Abfalldokumentation!$U1061</f>
        <v>44482</v>
      </c>
      <c r="D1061" s="90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103" t="str">
        <f>IFERROR(VLOOKUP(Abfalldokumentation!$O1061,Artikel!A:C,3,FALSE),Abfalldokumentation!$O1061)</f>
        <v>ABS BUN-PF 50% L33 vaku</v>
      </c>
      <c r="F1061" s="103" t="str">
        <f>VLOOKUP(T1061,'Liste Gründe'!A:D,2,FALSE)</f>
        <v>Schimmel</v>
      </c>
      <c r="G1061" s="103" t="str">
        <f>IF(ISBLANK(V1061),VLOOKUP(Abfalldokumentation!$P1061,'Liste Gründe'!A:D,3,FALSE),V1061)</f>
        <v>spezifischer Einsatz</v>
      </c>
      <c r="H1061" s="103" t="str">
        <f>IF(ISBLANK(Abfalldokumentation!$W1061),"-",Abfalldokumentation!$W1061)</f>
        <v>-</v>
      </c>
      <c r="I1061" s="114">
        <f t="shared" si="129"/>
        <v>41</v>
      </c>
      <c r="J1061" s="103" t="str">
        <f t="shared" si="130"/>
        <v>Produkte</v>
      </c>
      <c r="K1061" s="103" t="str">
        <f t="shared" si="131"/>
        <v>BUs</v>
      </c>
      <c r="L1061" s="103" t="str">
        <f t="shared" si="132"/>
        <v>Symptome</v>
      </c>
      <c r="M1061" s="114">
        <f>IFERROR(VLOOKUP(Abfalldokumentation!$O1061,Kennzahlen!S:U,3,FALSE)*Abfalldokumentation!$B1061,"0")</f>
        <v>213.95400000000001</v>
      </c>
      <c r="N1061" s="103" t="str">
        <f>IF(ISBLANK(Q1061),VLOOKUP(Abfalldokumentation!$O1061,'Linien - BU'!R:S,2,FALSE),Q1061)</f>
        <v>bu3</v>
      </c>
      <c r="O1061" s="67">
        <f t="shared" si="133"/>
        <v>49500166</v>
      </c>
      <c r="P1061" s="67">
        <f t="shared" si="134"/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AA1061" s="2"/>
      <c r="AB1061" s="2"/>
      <c r="AC1061" s="2"/>
    </row>
    <row r="1062" spans="1:29" ht="30" customHeight="1" x14ac:dyDescent="0.25">
      <c r="A1062" s="104" t="str">
        <f>VLOOKUP(N1062,'Linien - BU'!A:B,2,FALSE)</f>
        <v>BU3</v>
      </c>
      <c r="B1062" s="115">
        <f t="shared" si="128"/>
        <v>495</v>
      </c>
      <c r="C1062" s="96">
        <f>Abfalldokumentation!$U1062</f>
        <v>44482</v>
      </c>
      <c r="D1062" s="90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105" t="str">
        <f>IFERROR(VLOOKUP(Abfalldokumentation!$O1062,Artikel!A:C,3,FALSE),Abfalldokumentation!$O1062)</f>
        <v>ABS BUN-PF 50% L33 vaku</v>
      </c>
      <c r="F1062" s="105" t="str">
        <f>VLOOKUP(T1062,'Liste Gründe'!A:D,2,FALSE)</f>
        <v>Schimmel</v>
      </c>
      <c r="G1062" s="105" t="str">
        <f>IF(ISBLANK(V1062),VLOOKUP(Abfalldokumentation!$P1062,'Liste Gründe'!A:D,3,FALSE),V1062)</f>
        <v>spezifischer Einsatz</v>
      </c>
      <c r="H1062" s="105" t="str">
        <f>IF(ISBLANK(Abfalldokumentation!$W1062),"-",Abfalldokumentation!$W1062)</f>
        <v>-</v>
      </c>
      <c r="I1062" s="115">
        <f t="shared" si="129"/>
        <v>41</v>
      </c>
      <c r="J1062" s="105" t="str">
        <f t="shared" si="130"/>
        <v>Produkte</v>
      </c>
      <c r="K1062" s="105" t="str">
        <f t="shared" si="131"/>
        <v>BUs</v>
      </c>
      <c r="L1062" s="105" t="str">
        <f t="shared" si="132"/>
        <v>Symptome</v>
      </c>
      <c r="M1062" s="115">
        <f>IFERROR(VLOOKUP(Abfalldokumentation!$O1062,Kennzahlen!S:U,3,FALSE)*Abfalldokumentation!$B1062,"0")</f>
        <v>501.93</v>
      </c>
      <c r="N1062" s="105" t="str">
        <f>IF(ISBLANK(Q1062),VLOOKUP(Abfalldokumentation!$O1062,'Linien - BU'!R:S,2,FALSE),Q1062)</f>
        <v>bu3</v>
      </c>
      <c r="O1062" s="67">
        <f t="shared" si="133"/>
        <v>49500166</v>
      </c>
      <c r="P1062" s="67">
        <f t="shared" si="134"/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AA1062" s="2"/>
      <c r="AB1062" s="2"/>
      <c r="AC1062" s="2"/>
    </row>
    <row r="1063" spans="1:29" ht="30" customHeight="1" x14ac:dyDescent="0.25">
      <c r="A1063" s="102" t="str">
        <f>VLOOKUP(N1063,'Linien - BU'!A:B,2,FALSE)</f>
        <v>BU1</v>
      </c>
      <c r="B1063" s="114">
        <f t="shared" si="128"/>
        <v>80</v>
      </c>
      <c r="C1063" s="95">
        <f>Abfalldokumentation!$U1063</f>
        <v>44482</v>
      </c>
      <c r="D1063" s="90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103" t="str">
        <f>IFERROR(VLOOKUP(Abfalldokumentation!$O1063,Artikel!A:C,3,FALSE),Abfalldokumentation!$O1063)</f>
        <v>(AH) Meine Käserei, Whi</v>
      </c>
      <c r="F1063" s="103" t="str">
        <f>VLOOKUP(T1063,'Liste Gründe'!A:D,2,FALSE)</f>
        <v>Schimmel</v>
      </c>
      <c r="G1063" s="103" t="str">
        <f>IF(ISBLANK(V1063),VLOOKUP(Abfalldokumentation!$P1063,'Liste Gründe'!A:D,3,FALSE),V1063)</f>
        <v>Käufer abgesprungen</v>
      </c>
      <c r="H1063" s="103" t="str">
        <f>IF(ISBLANK(Abfalldokumentation!$W1063),"-",Abfalldokumentation!$W1063)</f>
        <v>-</v>
      </c>
      <c r="I1063" s="114">
        <f t="shared" si="129"/>
        <v>41</v>
      </c>
      <c r="J1063" s="103" t="str">
        <f t="shared" si="130"/>
        <v>Produkte</v>
      </c>
      <c r="K1063" s="103" t="str">
        <f t="shared" si="131"/>
        <v>BUs</v>
      </c>
      <c r="L1063" s="103" t="str">
        <f t="shared" si="132"/>
        <v>Symptome</v>
      </c>
      <c r="M1063" s="114" t="str">
        <f>IFERROR(VLOOKUP(Abfalldokumentation!$O1063,Kennzahlen!S:U,3,FALSE)*Abfalldokumentation!$B1063,"0")</f>
        <v>0</v>
      </c>
      <c r="N1063" s="103" t="str">
        <f>IF(ISBLANK(Q1063),VLOOKUP(Abfalldokumentation!$O1063,'Linien - BU'!R:S,2,FALSE),Q1063)</f>
        <v>RWV</v>
      </c>
      <c r="O1063" s="67">
        <f t="shared" si="133"/>
        <v>58000902</v>
      </c>
      <c r="P1063" s="67">
        <f t="shared" si="134"/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AA1063" s="2"/>
      <c r="AB1063" s="2"/>
      <c r="AC1063" s="2"/>
    </row>
    <row r="1064" spans="1:29" ht="30" customHeight="1" x14ac:dyDescent="0.25">
      <c r="A1064" s="104" t="str">
        <f>VLOOKUP(N1064,'Linien - BU'!A:B,2,FALSE)</f>
        <v>Rest</v>
      </c>
      <c r="B1064" s="115">
        <f t="shared" si="128"/>
        <v>15</v>
      </c>
      <c r="C1064" s="96">
        <f>Abfalldokumentation!$U1064</f>
        <v>44482</v>
      </c>
      <c r="D1064" s="90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105" t="str">
        <f>IFERROR(VLOOKUP(Abfalldokumentation!$O1064,Artikel!A:C,3,FALSE),Abfalldokumentation!$O1064)</f>
        <v>Cheddar Deirygold</v>
      </c>
      <c r="F1064" s="105" t="str">
        <f>VLOOKUP(T1064,'Liste Gründe'!A:D,2,FALSE)</f>
        <v>Rest</v>
      </c>
      <c r="G1064" s="105" t="str">
        <f>IF(ISBLANK(V1064),VLOOKUP(Abfalldokumentation!$P1064,'Liste Gründe'!A:D,3,FALSE),V1064)</f>
        <v>Reklamtion erhalten</v>
      </c>
      <c r="H1064" s="105" t="str">
        <f>IF(ISBLANK(Abfalldokumentation!$W1064),"-",Abfalldokumentation!$W1064)</f>
        <v>Reklamation erhalten</v>
      </c>
      <c r="I1064" s="115">
        <f t="shared" si="129"/>
        <v>41</v>
      </c>
      <c r="J1064" s="105" t="str">
        <f t="shared" si="130"/>
        <v>Produkte</v>
      </c>
      <c r="K1064" s="105" t="str">
        <f t="shared" si="131"/>
        <v>BUs</v>
      </c>
      <c r="L1064" s="105" t="str">
        <f t="shared" si="132"/>
        <v>Symptome</v>
      </c>
      <c r="M1064" s="115" t="str">
        <f>IFERROR(VLOOKUP(Abfalldokumentation!$O1064,Kennzahlen!S:U,3,FALSE)*Abfalldokumentation!$B1064,"0")</f>
        <v>0</v>
      </c>
      <c r="N1064" s="105" t="str">
        <f>IF(ISBLANK(Q1064),VLOOKUP(Abfalldokumentation!$O1064,'Linien - BU'!R:S,2,FALSE),Q1064)</f>
        <v>Einkauf</v>
      </c>
      <c r="O1064" s="67" t="str">
        <f t="shared" si="133"/>
        <v>Cheddar Deirygold</v>
      </c>
      <c r="P1064" s="67">
        <f t="shared" si="134"/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AA1064" s="2"/>
      <c r="AB1064" s="2"/>
      <c r="AC1064" s="2"/>
    </row>
    <row r="1065" spans="1:29" ht="30" customHeight="1" x14ac:dyDescent="0.25">
      <c r="A1065" s="102" t="str">
        <f>VLOOKUP(N1065,'Linien - BU'!A:B,2,FALSE)</f>
        <v>Rest</v>
      </c>
      <c r="B1065" s="114">
        <f t="shared" si="128"/>
        <v>193</v>
      </c>
      <c r="C1065" s="95">
        <f>Abfalldokumentation!$U1065</f>
        <v>44482</v>
      </c>
      <c r="D1065" s="90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103" t="str">
        <f>IFERROR(VLOOKUP(Abfalldokumentation!$O1065,Artikel!A:C,3,FALSE),Abfalldokumentation!$O1065)</f>
        <v>Cheddar jung Eximo</v>
      </c>
      <c r="F1065" s="103" t="str">
        <f>VLOOKUP(T1065,'Liste Gründe'!A:D,2,FALSE)</f>
        <v>Rest</v>
      </c>
      <c r="G1065" s="103" t="str">
        <f>IF(ISBLANK(V1065),VLOOKUP(Abfalldokumentation!$P1065,'Liste Gründe'!A:D,3,FALSE),V1065)</f>
        <v>Reklamtion erhalten</v>
      </c>
      <c r="H1065" s="103" t="str">
        <f>IF(ISBLANK(Abfalldokumentation!$W1065),"-",Abfalldokumentation!$W1065)</f>
        <v>-</v>
      </c>
      <c r="I1065" s="114">
        <f t="shared" si="129"/>
        <v>41</v>
      </c>
      <c r="J1065" s="103" t="str">
        <f t="shared" si="130"/>
        <v>Produkte</v>
      </c>
      <c r="K1065" s="103" t="str">
        <f t="shared" si="131"/>
        <v>BUs</v>
      </c>
      <c r="L1065" s="103" t="str">
        <f t="shared" si="132"/>
        <v>Symptome</v>
      </c>
      <c r="M1065" s="114" t="str">
        <f>IFERROR(VLOOKUP(Abfalldokumentation!$O1065,Kennzahlen!S:U,3,FALSE)*Abfalldokumentation!$B1065,"0")</f>
        <v>0</v>
      </c>
      <c r="N1065" s="103" t="str">
        <f>IF(ISBLANK(Q1065),VLOOKUP(Abfalldokumentation!$O1065,'Linien - BU'!R:S,2,FALSE),Q1065)</f>
        <v>Einkauf</v>
      </c>
      <c r="O1065" s="67" t="str">
        <f t="shared" si="133"/>
        <v>Cheddar jung Eximo</v>
      </c>
      <c r="P1065" s="67">
        <f t="shared" si="134"/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AA1065" s="2"/>
      <c r="AB1065" s="2"/>
      <c r="AC1065" s="2"/>
    </row>
    <row r="1066" spans="1:29" ht="30" customHeight="1" x14ac:dyDescent="0.25">
      <c r="A1066" s="104" t="str">
        <f>VLOOKUP(N1066,'Linien - BU'!A:B,2,FALSE)</f>
        <v>BU4</v>
      </c>
      <c r="B1066" s="115">
        <f t="shared" si="128"/>
        <v>82</v>
      </c>
      <c r="C1066" s="96">
        <f>Abfalldokumentation!$U1066</f>
        <v>44482</v>
      </c>
      <c r="D1066" s="90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105" t="str">
        <f>IFERROR(VLOOKUP(Abfalldokumentation!$O1066,Artikel!A:C,3,FALSE),Abfalldokumentation!$O1066)</f>
        <v>Diverses</v>
      </c>
      <c r="F1066" s="105" t="str">
        <f>VLOOKUP(T1066,'Liste Gründe'!A:D,2,FALSE)</f>
        <v>Linienbezogen</v>
      </c>
      <c r="G1066" s="105" t="str">
        <f>IF(ISBLANK(V1066),VLOOKUP(Abfalldokumentation!$P1066,'Liste Gründe'!A:D,3,FALSE),V1066)</f>
        <v>Maschinenabfall</v>
      </c>
      <c r="H1066" s="105" t="str">
        <f>IF(ISBLANK(Abfalldokumentation!$W1066),"-",Abfalldokumentation!$W1066)</f>
        <v>-</v>
      </c>
      <c r="I1066" s="115">
        <f t="shared" si="129"/>
        <v>41</v>
      </c>
      <c r="J1066" s="105" t="str">
        <f t="shared" si="130"/>
        <v>Produkte</v>
      </c>
      <c r="K1066" s="105" t="str">
        <f t="shared" si="131"/>
        <v>BUs</v>
      </c>
      <c r="L1066" s="105" t="str">
        <f t="shared" si="132"/>
        <v>Symptome</v>
      </c>
      <c r="M1066" s="115" t="str">
        <f>IFERROR(VLOOKUP(Abfalldokumentation!$O1066,Kennzahlen!S:U,3,FALSE)*Abfalldokumentation!$B1066,"0")</f>
        <v>0</v>
      </c>
      <c r="N1066" s="105" t="str">
        <f>IF(ISBLANK(Q1066),VLOOKUP(Abfalldokumentation!$O1066,'Linien - BU'!R:S,2,FALSE),Q1066)</f>
        <v>BU4</v>
      </c>
      <c r="O1066" s="67" t="str">
        <f t="shared" si="133"/>
        <v>Diverses</v>
      </c>
      <c r="P1066" s="67">
        <f t="shared" si="134"/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AA1066" s="2"/>
      <c r="AB1066" s="2"/>
      <c r="AC1066" s="2"/>
    </row>
    <row r="1067" spans="1:29" ht="30" customHeight="1" x14ac:dyDescent="0.25">
      <c r="A1067" s="102" t="str">
        <f>VLOOKUP(N1067,'Linien - BU'!A:B,2,FALSE)</f>
        <v>BU2</v>
      </c>
      <c r="B1067" s="114">
        <f t="shared" si="128"/>
        <v>125</v>
      </c>
      <c r="C1067" s="95">
        <f>Abfalldokumentation!$U1067</f>
        <v>44482</v>
      </c>
      <c r="D1067" s="90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103" t="str">
        <f>IFERROR(VLOOKUP(Abfalldokumentation!$O1067,Artikel!A:C,3,FALSE),Abfalldokumentation!$O1067)</f>
        <v>Diverses</v>
      </c>
      <c r="F1067" s="103" t="str">
        <f>VLOOKUP(T1067,'Liste Gründe'!A:D,2,FALSE)</f>
        <v>Schimmel</v>
      </c>
      <c r="G1067" s="103" t="str">
        <f>IF(ISBLANK(V1067),VLOOKUP(Abfalldokumentation!$P1067,'Liste Gründe'!A:D,3,FALSE),V1067)</f>
        <v>MHD abgelaufen</v>
      </c>
      <c r="H1067" s="103" t="str">
        <f>IF(ISBLANK(Abfalldokumentation!$W1067),"-",Abfalldokumentation!$W1067)</f>
        <v>-</v>
      </c>
      <c r="I1067" s="114">
        <f t="shared" si="129"/>
        <v>41</v>
      </c>
      <c r="J1067" s="103" t="str">
        <f t="shared" si="130"/>
        <v>Produkte</v>
      </c>
      <c r="K1067" s="103" t="str">
        <f t="shared" si="131"/>
        <v>BUs</v>
      </c>
      <c r="L1067" s="103" t="str">
        <f t="shared" si="132"/>
        <v>Symptome</v>
      </c>
      <c r="M1067" s="114" t="str">
        <f>IFERROR(VLOOKUP(Abfalldokumentation!$O1067,Kennzahlen!S:U,3,FALSE)*Abfalldokumentation!$B1067,"0")</f>
        <v>0</v>
      </c>
      <c r="N1067" s="103" t="str">
        <f>IF(ISBLANK(Q1067),VLOOKUP(Abfalldokumentation!$O1067,'Linien - BU'!R:S,2,FALSE),Q1067)</f>
        <v>BU2</v>
      </c>
      <c r="O1067" s="67" t="str">
        <f t="shared" si="133"/>
        <v>Diverses</v>
      </c>
      <c r="P1067" s="67">
        <f t="shared" si="134"/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AA1067" s="2"/>
      <c r="AB1067" s="2"/>
      <c r="AC1067" s="2"/>
    </row>
    <row r="1068" spans="1:29" ht="30" customHeight="1" x14ac:dyDescent="0.25">
      <c r="A1068" s="104" t="str">
        <f>VLOOKUP(N1068,'Linien - BU'!A:B,2,FALSE)</f>
        <v>BU3</v>
      </c>
      <c r="B1068" s="115">
        <f t="shared" si="128"/>
        <v>25</v>
      </c>
      <c r="C1068" s="96">
        <f>Abfalldokumentation!$U1068</f>
        <v>44482</v>
      </c>
      <c r="D1068" s="90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105" t="str">
        <f>IFERROR(VLOOKUP(Abfalldokumentation!$O1068,Artikel!A:C,3,FALSE),Abfalldokumentation!$O1068)</f>
        <v>Diverses</v>
      </c>
      <c r="F1068" s="105" t="str">
        <f>VLOOKUP(T1068,'Liste Gründe'!A:D,2,FALSE)</f>
        <v>Linienbezogen</v>
      </c>
      <c r="G1068" s="105" t="str">
        <f>IF(ISBLANK(V1068),VLOOKUP(Abfalldokumentation!$P1068,'Liste Gründe'!A:D,3,FALSE),V1068)</f>
        <v>Maschinenabfall</v>
      </c>
      <c r="H1068" s="105" t="str">
        <f>IF(ISBLANK(Abfalldokumentation!$W1068),"-",Abfalldokumentation!$W1068)</f>
        <v>-</v>
      </c>
      <c r="I1068" s="115">
        <f t="shared" si="129"/>
        <v>41</v>
      </c>
      <c r="J1068" s="105" t="str">
        <f t="shared" si="130"/>
        <v>Produkte</v>
      </c>
      <c r="K1068" s="105" t="str">
        <f t="shared" si="131"/>
        <v>BUs</v>
      </c>
      <c r="L1068" s="105" t="str">
        <f t="shared" si="132"/>
        <v>Symptome</v>
      </c>
      <c r="M1068" s="115" t="str">
        <f>IFERROR(VLOOKUP(Abfalldokumentation!$O1068,Kennzahlen!S:U,3,FALSE)*Abfalldokumentation!$B1068,"0")</f>
        <v>0</v>
      </c>
      <c r="N1068" s="105" t="str">
        <f>IF(ISBLANK(Q1068),VLOOKUP(Abfalldokumentation!$O1068,'Linien - BU'!R:S,2,FALSE),Q1068)</f>
        <v>WVP</v>
      </c>
      <c r="O1068" s="67" t="str">
        <f t="shared" si="133"/>
        <v>Diverses</v>
      </c>
      <c r="P1068" s="67">
        <f t="shared" si="134"/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AA1068" s="2"/>
      <c r="AB1068" s="2"/>
      <c r="AC1068" s="2"/>
    </row>
    <row r="1069" spans="1:29" ht="30" customHeight="1" x14ac:dyDescent="0.25">
      <c r="A1069" s="102" t="str">
        <f>VLOOKUP(N1069,'Linien - BU'!A:B,2,FALSE)</f>
        <v>Rest</v>
      </c>
      <c r="B1069" s="114">
        <f t="shared" si="128"/>
        <v>10.3</v>
      </c>
      <c r="C1069" s="95">
        <f>Abfalldokumentation!$U1069</f>
        <v>44482</v>
      </c>
      <c r="D1069" s="90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103" t="str">
        <f>IFERROR(VLOOKUP(Abfalldokumentation!$O1069,Artikel!A:C,3,FALSE),Abfalldokumentation!$O1069)</f>
        <v>Diverses</v>
      </c>
      <c r="F1069" s="103" t="str">
        <f>VLOOKUP(T1069,'Liste Gründe'!A:D,2,FALSE)</f>
        <v>Qualitätssicherung</v>
      </c>
      <c r="G1069" s="103" t="str">
        <f>IF(ISBLANK(V1069),VLOOKUP(Abfalldokumentation!$P1069,'Liste Gründe'!A:D,3,FALSE),V1069)</f>
        <v>Sensorik</v>
      </c>
      <c r="H1069" s="103" t="str">
        <f>IF(ISBLANK(Abfalldokumentation!$W1069),"-",Abfalldokumentation!$W1069)</f>
        <v>-</v>
      </c>
      <c r="I1069" s="114">
        <f t="shared" si="129"/>
        <v>41</v>
      </c>
      <c r="J1069" s="103" t="str">
        <f t="shared" si="130"/>
        <v>Produkte</v>
      </c>
      <c r="K1069" s="103" t="str">
        <f t="shared" si="131"/>
        <v>BUs</v>
      </c>
      <c r="L1069" s="103" t="str">
        <f t="shared" si="132"/>
        <v>Symptome</v>
      </c>
      <c r="M1069" s="114" t="str">
        <f>IFERROR(VLOOKUP(Abfalldokumentation!$O1069,Kennzahlen!S:U,3,FALSE)*Abfalldokumentation!$B1069,"0")</f>
        <v>0</v>
      </c>
      <c r="N1069" s="103" t="str">
        <f>IF(ISBLANK(Q1069),VLOOKUP(Abfalldokumentation!$O1069,'Linien - BU'!R:S,2,FALSE),Q1069)</f>
        <v>QM</v>
      </c>
      <c r="O1069" s="67" t="str">
        <f t="shared" si="133"/>
        <v>Diverses</v>
      </c>
      <c r="P1069" s="67">
        <f t="shared" si="134"/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AA1069" s="2"/>
      <c r="AB1069" s="2"/>
      <c r="AC1069" s="2"/>
    </row>
    <row r="1070" spans="1:29" ht="30" customHeight="1" x14ac:dyDescent="0.25">
      <c r="A1070" s="104" t="str">
        <f>VLOOKUP(N1070,'Linien - BU'!A:B,2,FALSE)</f>
        <v>BU3</v>
      </c>
      <c r="B1070" s="115">
        <f t="shared" si="128"/>
        <v>3</v>
      </c>
      <c r="C1070" s="96">
        <f>Abfalldokumentation!$U1070</f>
        <v>44482</v>
      </c>
      <c r="D1070" s="90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105" t="str">
        <f>IFERROR(VLOOKUP(Abfalldokumentation!$O1070,Artikel!A:C,3,FALSE),Abfalldokumentation!$O1070)</f>
        <v>Diverses</v>
      </c>
      <c r="F1070" s="105" t="str">
        <f>VLOOKUP(T1070,'Liste Gründe'!A:D,2,FALSE)</f>
        <v>Linienbezogen</v>
      </c>
      <c r="G1070" s="105" t="str">
        <f>IF(ISBLANK(V1070),VLOOKUP(Abfalldokumentation!$P1070,'Liste Gründe'!A:D,3,FALSE),V1070)</f>
        <v>Maschinenabfall</v>
      </c>
      <c r="H1070" s="105" t="str">
        <f>IF(ISBLANK(Abfalldokumentation!$W1070),"-",Abfalldokumentation!$W1070)</f>
        <v>-</v>
      </c>
      <c r="I1070" s="115">
        <f t="shared" si="129"/>
        <v>41</v>
      </c>
      <c r="J1070" s="105" t="str">
        <f t="shared" si="130"/>
        <v>Produkte</v>
      </c>
      <c r="K1070" s="105" t="str">
        <f t="shared" si="131"/>
        <v>BUs</v>
      </c>
      <c r="L1070" s="105" t="str">
        <f t="shared" si="132"/>
        <v>Symptome</v>
      </c>
      <c r="M1070" s="115" t="str">
        <f>IFERROR(VLOOKUP(Abfalldokumentation!$O1070,Kennzahlen!S:U,3,FALSE)*Abfalldokumentation!$B1070,"0")</f>
        <v>0</v>
      </c>
      <c r="N1070" s="105" t="str">
        <f>IF(ISBLANK(Q1070),VLOOKUP(Abfalldokumentation!$O1070,'Linien - BU'!R:S,2,FALSE),Q1070)</f>
        <v>L9</v>
      </c>
      <c r="O1070" s="67" t="str">
        <f t="shared" si="133"/>
        <v>Diverses</v>
      </c>
      <c r="P1070" s="67">
        <f t="shared" si="134"/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AA1070" s="2"/>
      <c r="AB1070" s="2"/>
      <c r="AC1070" s="2"/>
    </row>
    <row r="1071" spans="1:29" ht="30" customHeight="1" x14ac:dyDescent="0.25">
      <c r="A1071" s="102" t="str">
        <f>VLOOKUP(N1071,'Linien - BU'!A:B,2,FALSE)</f>
        <v>BU1</v>
      </c>
      <c r="B1071" s="114">
        <f t="shared" si="128"/>
        <v>167</v>
      </c>
      <c r="C1071" s="95">
        <f>Abfalldokumentation!$U1071</f>
        <v>44482</v>
      </c>
      <c r="D1071" s="90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103" t="str">
        <f>IFERROR(VLOOKUP(Abfalldokumentation!$O1071,Artikel!A:C,3,FALSE),Abfalldokumentation!$O1071)</f>
        <v>Diverses</v>
      </c>
      <c r="F1071" s="103" t="str">
        <f>VLOOKUP(T1071,'Liste Gründe'!A:D,2,FALSE)</f>
        <v>Linienbezogen</v>
      </c>
      <c r="G1071" s="103" t="str">
        <f>IF(ISBLANK(V1071),VLOOKUP(Abfalldokumentation!$P1071,'Liste Gründe'!A:D,3,FALSE),V1071)</f>
        <v>Reinigung</v>
      </c>
      <c r="H1071" s="103" t="str">
        <f>IF(ISBLANK(Abfalldokumentation!$W1071),"-",Abfalldokumentation!$W1071)</f>
        <v>-</v>
      </c>
      <c r="I1071" s="114">
        <f t="shared" si="129"/>
        <v>41</v>
      </c>
      <c r="J1071" s="103" t="str">
        <f t="shared" si="130"/>
        <v>Produkte</v>
      </c>
      <c r="K1071" s="103" t="str">
        <f t="shared" si="131"/>
        <v>BUs</v>
      </c>
      <c r="L1071" s="103" t="str">
        <f t="shared" si="132"/>
        <v>Symptome</v>
      </c>
      <c r="M1071" s="114" t="str">
        <f>IFERROR(VLOOKUP(Abfalldokumentation!$O1071,Kennzahlen!S:U,3,FALSE)*Abfalldokumentation!$B1071,"0")</f>
        <v>0</v>
      </c>
      <c r="N1071" s="103" t="str">
        <f>IF(ISBLANK(Q1071),VLOOKUP(Abfalldokumentation!$O1071,'Linien - BU'!R:S,2,FALSE),Q1071)</f>
        <v>Abfüllung</v>
      </c>
      <c r="O1071" s="67" t="str">
        <f t="shared" si="133"/>
        <v>Diverses</v>
      </c>
      <c r="P1071" s="67">
        <f t="shared" si="134"/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AA1071" s="2"/>
      <c r="AB1071" s="2"/>
      <c r="AC1071" s="2"/>
    </row>
    <row r="1072" spans="1:29" ht="30" customHeight="1" x14ac:dyDescent="0.25">
      <c r="A1072" s="104" t="str">
        <f>VLOOKUP(N1072,'Linien - BU'!A:B,2,FALSE)</f>
        <v>Rest</v>
      </c>
      <c r="B1072" s="115">
        <f t="shared" si="128"/>
        <v>2</v>
      </c>
      <c r="C1072" s="96">
        <f>Abfalldokumentation!$U1072</f>
        <v>44482</v>
      </c>
      <c r="D1072" s="90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105" t="str">
        <f>IFERROR(VLOOKUP(Abfalldokumentation!$O1072,Artikel!A:C,3,FALSE),Abfalldokumentation!$O1072)</f>
        <v>Diverses</v>
      </c>
      <c r="F1072" s="105" t="str">
        <f>VLOOKUP(T1072,'Liste Gründe'!A:D,2,FALSE)</f>
        <v>Schimmel</v>
      </c>
      <c r="G1072" s="105" t="str">
        <f>IF(ISBLANK(V1072),VLOOKUP(Abfalldokumentation!$P1072,'Liste Gründe'!A:D,3,FALSE),V1072)</f>
        <v>MHD abgelaufen</v>
      </c>
      <c r="H1072" s="105" t="str">
        <f>IF(ISBLANK(Abfalldokumentation!$W1072),"-",Abfalldokumentation!$W1072)</f>
        <v>-</v>
      </c>
      <c r="I1072" s="115">
        <f t="shared" si="129"/>
        <v>41</v>
      </c>
      <c r="J1072" s="105" t="str">
        <f t="shared" si="130"/>
        <v>Produkte</v>
      </c>
      <c r="K1072" s="105" t="str">
        <f t="shared" si="131"/>
        <v>BUs</v>
      </c>
      <c r="L1072" s="105" t="str">
        <f t="shared" si="132"/>
        <v>Symptome</v>
      </c>
      <c r="M1072" s="115" t="str">
        <f>IFERROR(VLOOKUP(Abfalldokumentation!$O1072,Kennzahlen!S:U,3,FALSE)*Abfalldokumentation!$B1072,"0")</f>
        <v>0</v>
      </c>
      <c r="N1072" s="105" t="str">
        <f>IF(ISBLANK(Q1072),VLOOKUP(Abfalldokumentation!$O1072,'Linien - BU'!R:S,2,FALSE),Q1072)</f>
        <v>Labor</v>
      </c>
      <c r="O1072" s="67" t="str">
        <f t="shared" si="133"/>
        <v>Diverses</v>
      </c>
      <c r="P1072" s="67">
        <f t="shared" si="134"/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AA1072" s="2"/>
      <c r="AB1072" s="2"/>
      <c r="AC1072" s="2"/>
    </row>
    <row r="1073" spans="1:29" ht="30" customHeight="1" x14ac:dyDescent="0.25">
      <c r="A1073" s="102" t="str">
        <f>VLOOKUP(N1073,'Linien - BU'!A:B,2,FALSE)</f>
        <v>Rest</v>
      </c>
      <c r="B1073" s="114">
        <f t="shared" si="128"/>
        <v>1.5</v>
      </c>
      <c r="C1073" s="95">
        <f>Abfalldokumentation!$U1073</f>
        <v>44482</v>
      </c>
      <c r="D1073" s="90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103" t="str">
        <f>IFERROR(VLOOKUP(Abfalldokumentation!$O1073,Artikel!A:C,3,FALSE),Abfalldokumentation!$O1073)</f>
        <v>Diverses</v>
      </c>
      <c r="F1073" s="103" t="str">
        <f>VLOOKUP(T1073,'Liste Gründe'!A:D,2,FALSE)</f>
        <v>Qualitätssicherung</v>
      </c>
      <c r="G1073" s="103" t="str">
        <f>IF(ISBLANK(V1073),VLOOKUP(Abfalldokumentation!$P1073,'Liste Gründe'!A:D,3,FALSE),V1073)</f>
        <v>Sensorik</v>
      </c>
      <c r="H1073" s="103" t="str">
        <f>IF(ISBLANK(Abfalldokumentation!$W1073),"-",Abfalldokumentation!$W1073)</f>
        <v>-</v>
      </c>
      <c r="I1073" s="114">
        <f t="shared" si="129"/>
        <v>41</v>
      </c>
      <c r="J1073" s="103" t="str">
        <f t="shared" si="130"/>
        <v>Produkte</v>
      </c>
      <c r="K1073" s="103" t="str">
        <f t="shared" si="131"/>
        <v>BUs</v>
      </c>
      <c r="L1073" s="103" t="str">
        <f t="shared" si="132"/>
        <v>Symptome</v>
      </c>
      <c r="M1073" s="114" t="str">
        <f>IFERROR(VLOOKUP(Abfalldokumentation!$O1073,Kennzahlen!S:U,3,FALSE)*Abfalldokumentation!$B1073,"0")</f>
        <v>0</v>
      </c>
      <c r="N1073" s="103" t="str">
        <f>IF(ISBLANK(Q1073),VLOOKUP(Abfalldokumentation!$O1073,'Linien - BU'!R:S,2,FALSE),Q1073)</f>
        <v>LAbor</v>
      </c>
      <c r="O1073" s="67" t="str">
        <f t="shared" si="133"/>
        <v>Diverses</v>
      </c>
      <c r="P1073" s="67">
        <f t="shared" si="134"/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AA1073" s="2"/>
      <c r="AB1073" s="2"/>
      <c r="AC1073" s="2"/>
    </row>
    <row r="1074" spans="1:29" ht="30" customHeight="1" x14ac:dyDescent="0.25">
      <c r="A1074" s="104" t="str">
        <f>VLOOKUP(N1074,'Linien - BU'!A:B,2,FALSE)</f>
        <v>BU1</v>
      </c>
      <c r="B1074" s="115">
        <f t="shared" si="128"/>
        <v>60</v>
      </c>
      <c r="C1074" s="96">
        <f>Abfalldokumentation!$U1074</f>
        <v>44483</v>
      </c>
      <c r="D1074" s="90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105" t="str">
        <f>IFERROR(VLOOKUP(Abfalldokumentation!$O1074,Artikel!A:C,3,FALSE),Abfalldokumentation!$O1074)</f>
        <v>Cheddar jung 50% F. i.T</v>
      </c>
      <c r="F1074" s="105" t="str">
        <f>VLOOKUP(T1074,'Liste Gründe'!A:D,2,FALSE)</f>
        <v>Schimmel</v>
      </c>
      <c r="G1074" s="105" t="str">
        <f>IF(ISBLANK(V1074),VLOOKUP(Abfalldokumentation!$P1074,'Liste Gründe'!A:D,3,FALSE),V1074)</f>
        <v>Schimmel</v>
      </c>
      <c r="H1074" s="105" t="str">
        <f>IF(ISBLANK(Abfalldokumentation!$W1074),"-",Abfalldokumentation!$W1074)</f>
        <v>-</v>
      </c>
      <c r="I1074" s="115">
        <f t="shared" si="129"/>
        <v>41</v>
      </c>
      <c r="J1074" s="105" t="str">
        <f t="shared" si="130"/>
        <v>Produkte</v>
      </c>
      <c r="K1074" s="105" t="str">
        <f t="shared" si="131"/>
        <v>BUs</v>
      </c>
      <c r="L1074" s="105" t="str">
        <f t="shared" si="132"/>
        <v>Symptome</v>
      </c>
      <c r="M1074" s="115">
        <f>IFERROR(VLOOKUP(Abfalldokumentation!$O1074,Kennzahlen!S:U,3,FALSE)*Abfalldokumentation!$B1074,"0")</f>
        <v>208.8</v>
      </c>
      <c r="N1074" s="105" t="str">
        <f>IF(ISBLANK(Q1074),VLOOKUP(Abfalldokumentation!$O1074,'Linien - BU'!R:S,2,FALSE),Q1074)</f>
        <v>RWV</v>
      </c>
      <c r="O1074" s="67">
        <f t="shared" si="133"/>
        <v>23000020</v>
      </c>
      <c r="P1074" s="67">
        <f t="shared" si="134"/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AA1074" s="2"/>
      <c r="AB1074" s="2"/>
      <c r="AC1074" s="2"/>
    </row>
    <row r="1075" spans="1:29" ht="30" customHeight="1" x14ac:dyDescent="0.25">
      <c r="A1075" s="102" t="str">
        <f>VLOOKUP(N1075,'Linien - BU'!A:B,2,FALSE)</f>
        <v>Rest</v>
      </c>
      <c r="B1075" s="114">
        <f t="shared" si="128"/>
        <v>8</v>
      </c>
      <c r="C1075" s="95">
        <f>Abfalldokumentation!$U1075</f>
        <v>44483</v>
      </c>
      <c r="D1075" s="90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103" t="str">
        <f>IFERROR(VLOOKUP(Abfalldokumentation!$O1075,Artikel!A:C,3,FALSE),Abfalldokumentation!$O1075)</f>
        <v>Ziegenrolle  11161604</v>
      </c>
      <c r="F1075" s="103" t="str">
        <f>VLOOKUP(T1075,'Liste Gründe'!A:D,2,FALSE)</f>
        <v>Qualitätssicherung</v>
      </c>
      <c r="G1075" s="103" t="str">
        <f>IF(ISBLANK(V1075),VLOOKUP(Abfalldokumentation!$P1075,'Liste Gründe'!A:D,3,FALSE),V1075)</f>
        <v>Laborproben</v>
      </c>
      <c r="H1075" s="103" t="str">
        <f>IF(ISBLANK(Abfalldokumentation!$W1075),"-",Abfalldokumentation!$W1075)</f>
        <v>-</v>
      </c>
      <c r="I1075" s="114">
        <f t="shared" si="129"/>
        <v>41</v>
      </c>
      <c r="J1075" s="103" t="str">
        <f t="shared" si="130"/>
        <v>Produkte</v>
      </c>
      <c r="K1075" s="103" t="str">
        <f t="shared" si="131"/>
        <v>BUs</v>
      </c>
      <c r="L1075" s="103" t="str">
        <f t="shared" si="132"/>
        <v>Symptome</v>
      </c>
      <c r="M1075" s="114" t="str">
        <f>IFERROR(VLOOKUP(Abfalldokumentation!$O1075,Kennzahlen!S:U,3,FALSE)*Abfalldokumentation!$B1075,"0")</f>
        <v>0</v>
      </c>
      <c r="N1075" s="103" t="str">
        <f>IF(ISBLANK(Q1075),VLOOKUP(Abfalldokumentation!$O1075,'Linien - BU'!R:S,2,FALSE),Q1075)</f>
        <v>QM</v>
      </c>
      <c r="O1075" s="67">
        <f t="shared" si="133"/>
        <v>23000584</v>
      </c>
      <c r="P1075" s="67">
        <f t="shared" si="134"/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AA1075" s="2"/>
      <c r="AB1075" s="2"/>
      <c r="AC1075" s="2"/>
    </row>
    <row r="1076" spans="1:29" ht="30" customHeight="1" x14ac:dyDescent="0.25">
      <c r="A1076" s="104" t="str">
        <f>VLOOKUP(N1076,'Linien - BU'!A:B,2,FALSE)</f>
        <v>BU3</v>
      </c>
      <c r="B1076" s="115">
        <f t="shared" si="128"/>
        <v>40</v>
      </c>
      <c r="C1076" s="96">
        <f>Abfalldokumentation!$U1076</f>
        <v>44483</v>
      </c>
      <c r="D1076" s="90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105" t="str">
        <f>IFERROR(VLOOKUP(Abfalldokumentation!$O1076,Artikel!A:C,3,FALSE),Abfalldokumentation!$O1076)</f>
        <v>VOS Räucher Natur Natri</v>
      </c>
      <c r="F1076" s="105" t="str">
        <f>VLOOKUP(T1076,'Liste Gründe'!A:D,2,FALSE)</f>
        <v>Schimmel</v>
      </c>
      <c r="G1076" s="105" t="str">
        <f>IF(ISBLANK(V1076),VLOOKUP(Abfalldokumentation!$P1076,'Liste Gründe'!A:D,3,FALSE),V1076)</f>
        <v>VOS &gt; Einsatz</v>
      </c>
      <c r="H1076" s="105" t="str">
        <f>IF(ISBLANK(Abfalldokumentation!$W1076),"-",Abfalldokumentation!$W1076)</f>
        <v>-</v>
      </c>
      <c r="I1076" s="115">
        <f t="shared" si="129"/>
        <v>41</v>
      </c>
      <c r="J1076" s="105" t="str">
        <f t="shared" si="130"/>
        <v>Produkte</v>
      </c>
      <c r="K1076" s="105" t="str">
        <f t="shared" si="131"/>
        <v>BUs</v>
      </c>
      <c r="L1076" s="105" t="str">
        <f t="shared" si="132"/>
        <v>Symptome</v>
      </c>
      <c r="M1076" s="115">
        <f>IFERROR(VLOOKUP(Abfalldokumentation!$O1076,Kennzahlen!S:U,3,FALSE)*Abfalldokumentation!$B1076,"0")</f>
        <v>20</v>
      </c>
      <c r="N1076" s="105" t="str">
        <f>IF(ISBLANK(Q1076),VLOOKUP(Abfalldokumentation!$O1076,'Linien - BU'!R:S,2,FALSE),Q1076)</f>
        <v>Bu3</v>
      </c>
      <c r="O1076" s="67">
        <f t="shared" si="133"/>
        <v>29500498</v>
      </c>
      <c r="P1076" s="67">
        <f t="shared" si="134"/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AA1076" s="2"/>
      <c r="AB1076" s="2"/>
      <c r="AC1076" s="2"/>
    </row>
    <row r="1077" spans="1:29" ht="30" customHeight="1" x14ac:dyDescent="0.25">
      <c r="A1077" s="102" t="str">
        <f>VLOOKUP(N1077,'Linien - BU'!A:B,2,FALSE)</f>
        <v>BU3</v>
      </c>
      <c r="B1077" s="114">
        <f t="shared" si="128"/>
        <v>50</v>
      </c>
      <c r="C1077" s="95">
        <f>Abfalldokumentation!$U1077</f>
        <v>44483</v>
      </c>
      <c r="D1077" s="90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103" t="str">
        <f>IFERROR(VLOOKUP(Abfalldokumentation!$O1077,Artikel!A:C,3,FALSE),Abfalldokumentation!$O1077)</f>
        <v>VOS Räucher Natur Natri</v>
      </c>
      <c r="F1077" s="103" t="str">
        <f>VLOOKUP(T1077,'Liste Gründe'!A:D,2,FALSE)</f>
        <v>Schimmel</v>
      </c>
      <c r="G1077" s="103" t="str">
        <f>IF(ISBLANK(V1077),VLOOKUP(Abfalldokumentation!$P1077,'Liste Gründe'!A:D,3,FALSE),V1077)</f>
        <v>VOS &gt; Einsatz</v>
      </c>
      <c r="H1077" s="103" t="str">
        <f>IF(ISBLANK(Abfalldokumentation!$W1077),"-",Abfalldokumentation!$W1077)</f>
        <v>-</v>
      </c>
      <c r="I1077" s="114">
        <f t="shared" si="129"/>
        <v>41</v>
      </c>
      <c r="J1077" s="103" t="str">
        <f t="shared" si="130"/>
        <v>Produkte</v>
      </c>
      <c r="K1077" s="103" t="str">
        <f t="shared" si="131"/>
        <v>BUs</v>
      </c>
      <c r="L1077" s="103" t="str">
        <f t="shared" si="132"/>
        <v>Symptome</v>
      </c>
      <c r="M1077" s="114">
        <f>IFERROR(VLOOKUP(Abfalldokumentation!$O1077,Kennzahlen!S:U,3,FALSE)*Abfalldokumentation!$B1077,"0")</f>
        <v>25</v>
      </c>
      <c r="N1077" s="103" t="str">
        <f>IF(ISBLANK(Q1077),VLOOKUP(Abfalldokumentation!$O1077,'Linien - BU'!R:S,2,FALSE),Q1077)</f>
        <v>Bu3</v>
      </c>
      <c r="O1077" s="67">
        <f t="shared" si="133"/>
        <v>29500498</v>
      </c>
      <c r="P1077" s="67">
        <f t="shared" si="134"/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AA1077" s="2"/>
      <c r="AB1077" s="2"/>
      <c r="AC1077" s="2"/>
    </row>
    <row r="1078" spans="1:29" ht="30" customHeight="1" x14ac:dyDescent="0.25">
      <c r="A1078" s="104" t="str">
        <f>VLOOKUP(N1078,'Linien - BU'!A:B,2,FALSE)</f>
        <v>BU3</v>
      </c>
      <c r="B1078" s="115">
        <f t="shared" si="128"/>
        <v>136</v>
      </c>
      <c r="C1078" s="96">
        <f>Abfalldokumentation!$U1078</f>
        <v>44483</v>
      </c>
      <c r="D1078" s="90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105" t="str">
        <f>IFERROR(VLOOKUP(Abfalldokumentation!$O1078,Artikel!A:C,3,FALSE),Abfalldokumentation!$O1078)</f>
        <v>VOS Früchte Blöcke</v>
      </c>
      <c r="F1078" s="105" t="str">
        <f>VLOOKUP(T1078,'Liste Gründe'!A:D,2,FALSE)</f>
        <v>keinen Verwendungszweck</v>
      </c>
      <c r="G1078" s="105" t="str">
        <f>IF(ISBLANK(V1078),VLOOKUP(Abfalldokumentation!$P1078,'Liste Gründe'!A:D,3,FALSE),V1078)</f>
        <v>keinen Verwendungszweck</v>
      </c>
      <c r="H1078" s="105" t="str">
        <f>IF(ISBLANK(Abfalldokumentation!$W1078),"-",Abfalldokumentation!$W1078)</f>
        <v>-</v>
      </c>
      <c r="I1078" s="115">
        <f t="shared" si="129"/>
        <v>41</v>
      </c>
      <c r="J1078" s="105" t="str">
        <f t="shared" si="130"/>
        <v>Produkte</v>
      </c>
      <c r="K1078" s="105" t="str">
        <f t="shared" si="131"/>
        <v>BUs</v>
      </c>
      <c r="L1078" s="105" t="str">
        <f t="shared" si="132"/>
        <v>Symptome</v>
      </c>
      <c r="M1078" s="115">
        <f>IFERROR(VLOOKUP(Abfalldokumentation!$O1078,Kennzahlen!S:U,3,FALSE)*Abfalldokumentation!$B1078,"0")</f>
        <v>68</v>
      </c>
      <c r="N1078" s="105" t="str">
        <f>IF(ISBLANK(Q1078),VLOOKUP(Abfalldokumentation!$O1078,'Linien - BU'!R:S,2,FALSE),Q1078)</f>
        <v>L18</v>
      </c>
      <c r="O1078" s="67">
        <f t="shared" si="133"/>
        <v>29500594</v>
      </c>
      <c r="P1078" s="67">
        <f t="shared" si="134"/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AA1078" s="2"/>
      <c r="AB1078" s="2"/>
      <c r="AC1078" s="2"/>
    </row>
    <row r="1079" spans="1:29" ht="30" customHeight="1" x14ac:dyDescent="0.25">
      <c r="A1079" s="102" t="str">
        <f>VLOOKUP(N1079,'Linien - BU'!A:B,2,FALSE)</f>
        <v>BU1</v>
      </c>
      <c r="B1079" s="114">
        <f t="shared" si="128"/>
        <v>9</v>
      </c>
      <c r="C1079" s="95">
        <f>Abfalldokumentation!$U1079</f>
        <v>44483</v>
      </c>
      <c r="D1079" s="90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103" t="str">
        <f>IFERROR(VLOOKUP(Abfalldokumentation!$O1079,Artikel!A:C,3,FALSE),Abfalldokumentation!$O1079)</f>
        <v>VOS SKZ Camembert für W</v>
      </c>
      <c r="F1079" s="103" t="str">
        <f>VLOOKUP(T1079,'Liste Gründe'!A:D,2,FALSE)</f>
        <v>Schimmel</v>
      </c>
      <c r="G1079" s="103" t="str">
        <f>IF(ISBLANK(V1079),VLOOKUP(Abfalldokumentation!$P1079,'Liste Gründe'!A:D,3,FALSE),V1079)</f>
        <v>VOS &gt; Einsatz</v>
      </c>
      <c r="H1079" s="103" t="str">
        <f>IF(ISBLANK(Abfalldokumentation!$W1079),"-",Abfalldokumentation!$W1079)</f>
        <v>-</v>
      </c>
      <c r="I1079" s="114">
        <f t="shared" si="129"/>
        <v>41</v>
      </c>
      <c r="J1079" s="103" t="str">
        <f t="shared" si="130"/>
        <v>Produkte</v>
      </c>
      <c r="K1079" s="103" t="str">
        <f t="shared" si="131"/>
        <v>BUs</v>
      </c>
      <c r="L1079" s="103" t="str">
        <f t="shared" si="132"/>
        <v>Symptome</v>
      </c>
      <c r="M1079" s="114">
        <f>IFERROR(VLOOKUP(Abfalldokumentation!$O1079,Kennzahlen!S:U,3,FALSE)*Abfalldokumentation!$B1079,"0")</f>
        <v>4.5</v>
      </c>
      <c r="N1079" s="103" t="str">
        <f>IF(ISBLANK(Q1079),VLOOKUP(Abfalldokumentation!$O1079,'Linien - BU'!R:S,2,FALSE),Q1079)</f>
        <v>Abfüllung</v>
      </c>
      <c r="O1079" s="67">
        <f t="shared" si="133"/>
        <v>29500605</v>
      </c>
      <c r="P1079" s="67">
        <f t="shared" si="134"/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AA1079" s="2"/>
      <c r="AB1079" s="2"/>
      <c r="AC1079" s="2"/>
    </row>
    <row r="1080" spans="1:29" ht="30" customHeight="1" x14ac:dyDescent="0.25">
      <c r="A1080" s="104" t="str">
        <f>VLOOKUP(N1080,'Linien - BU'!A:B,2,FALSE)</f>
        <v>BU4</v>
      </c>
      <c r="B1080" s="115">
        <f t="shared" si="128"/>
        <v>3</v>
      </c>
      <c r="C1080" s="96">
        <f>Abfalldokumentation!$U1080</f>
        <v>44483</v>
      </c>
      <c r="D1080" s="90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105" t="str">
        <f>IFERROR(VLOOKUP(Abfalldokumentation!$O1080,Artikel!A:C,3,FALSE),Abfalldokumentation!$O1080)</f>
        <v>ABS MEDI-KRÄUK</v>
      </c>
      <c r="F1080" s="105" t="str">
        <f>VLOOKUP(T1080,'Liste Gründe'!A:D,2,FALSE)</f>
        <v>keinen Verwendungszweck</v>
      </c>
      <c r="G1080" s="105" t="str">
        <f>IF(ISBLANK(V1080),VLOOKUP(Abfalldokumentation!$P1080,'Liste Gründe'!A:D,3,FALSE),V1080)</f>
        <v>keinen Verwendungszweck</v>
      </c>
      <c r="H1080" s="105" t="str">
        <f>IF(ISBLANK(Abfalldokumentation!$W1080),"-",Abfalldokumentation!$W1080)</f>
        <v>-</v>
      </c>
      <c r="I1080" s="115">
        <f t="shared" si="129"/>
        <v>41</v>
      </c>
      <c r="J1080" s="105" t="str">
        <f t="shared" si="130"/>
        <v>Produkte</v>
      </c>
      <c r="K1080" s="105" t="str">
        <f t="shared" si="131"/>
        <v>BUs</v>
      </c>
      <c r="L1080" s="105" t="str">
        <f t="shared" si="132"/>
        <v>Symptome</v>
      </c>
      <c r="M1080" s="115">
        <f>IFERROR(VLOOKUP(Abfalldokumentation!$O1080,Kennzahlen!S:U,3,FALSE)*Abfalldokumentation!$B1080,"0")</f>
        <v>4.5</v>
      </c>
      <c r="N1080" s="105" t="str">
        <f>IF(ISBLANK(Q1080),VLOOKUP(Abfalldokumentation!$O1080,'Linien - BU'!R:S,2,FALSE),Q1080)</f>
        <v>Bu4</v>
      </c>
      <c r="O1080" s="67">
        <f t="shared" si="133"/>
        <v>29500886</v>
      </c>
      <c r="P1080" s="67">
        <f t="shared" si="134"/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AA1080" s="2"/>
      <c r="AB1080" s="2"/>
      <c r="AC1080" s="2"/>
    </row>
    <row r="1081" spans="1:29" ht="30" customHeight="1" x14ac:dyDescent="0.25">
      <c r="A1081" s="102" t="str">
        <f>VLOOKUP(N1081,'Linien - BU'!A:B,2,FALSE)</f>
        <v>BU4</v>
      </c>
      <c r="B1081" s="114">
        <f t="shared" si="128"/>
        <v>79</v>
      </c>
      <c r="C1081" s="95">
        <f>Abfalldokumentation!$U1081</f>
        <v>44483</v>
      </c>
      <c r="D1081" s="90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103" t="str">
        <f>IFERROR(VLOOKUP(Abfalldokumentation!$O1081,Artikel!A:C,3,FALSE),Abfalldokumentation!$O1081)</f>
        <v>ABS PECO</v>
      </c>
      <c r="F1081" s="103" t="str">
        <f>VLOOKUP(T1081,'Liste Gründe'!A:D,2,FALSE)</f>
        <v>keinen Verwendungszweck</v>
      </c>
      <c r="G1081" s="103" t="str">
        <f>IF(ISBLANK(V1081),VLOOKUP(Abfalldokumentation!$P1081,'Liste Gründe'!A:D,3,FALSE),V1081)</f>
        <v>keinen Verwendungszweck</v>
      </c>
      <c r="H1081" s="103" t="str">
        <f>IF(ISBLANK(Abfalldokumentation!$W1081),"-",Abfalldokumentation!$W1081)</f>
        <v>-</v>
      </c>
      <c r="I1081" s="114">
        <f t="shared" si="129"/>
        <v>41</v>
      </c>
      <c r="J1081" s="103" t="str">
        <f t="shared" si="130"/>
        <v>Produkte</v>
      </c>
      <c r="K1081" s="103" t="str">
        <f t="shared" si="131"/>
        <v>BUs</v>
      </c>
      <c r="L1081" s="103" t="str">
        <f t="shared" si="132"/>
        <v>Symptome</v>
      </c>
      <c r="M1081" s="114">
        <f>IFERROR(VLOOKUP(Abfalldokumentation!$O1081,Kennzahlen!S:U,3,FALSE)*Abfalldokumentation!$B1081,"0")</f>
        <v>116.1764705882353</v>
      </c>
      <c r="N1081" s="103" t="str">
        <f>IF(ISBLANK(Q1081),VLOOKUP(Abfalldokumentation!$O1081,'Linien - BU'!R:S,2,FALSE),Q1081)</f>
        <v>Bu4</v>
      </c>
      <c r="O1081" s="67">
        <f t="shared" si="133"/>
        <v>29500891</v>
      </c>
      <c r="P1081" s="67">
        <f t="shared" si="134"/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AA1081" s="2"/>
      <c r="AB1081" s="2"/>
      <c r="AC1081" s="2"/>
    </row>
    <row r="1082" spans="1:29" ht="30" customHeight="1" x14ac:dyDescent="0.25">
      <c r="A1082" s="104" t="str">
        <f>VLOOKUP(N1082,'Linien - BU'!A:B,2,FALSE)</f>
        <v>BU4</v>
      </c>
      <c r="B1082" s="115">
        <f t="shared" si="128"/>
        <v>58</v>
      </c>
      <c r="C1082" s="96">
        <f>Abfalldokumentation!$U1082</f>
        <v>44483</v>
      </c>
      <c r="D1082" s="90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105" t="str">
        <f>IFERROR(VLOOKUP(Abfalldokumentation!$O1082,Artikel!A:C,3,FALSE),Abfalldokumentation!$O1082)</f>
        <v>ABS SCH-PAUL</v>
      </c>
      <c r="F1082" s="105" t="str">
        <f>VLOOKUP(T1082,'Liste Gründe'!A:D,2,FALSE)</f>
        <v>keinen Verwendungszweck</v>
      </c>
      <c r="G1082" s="105" t="str">
        <f>IF(ISBLANK(V1082),VLOOKUP(Abfalldokumentation!$P1082,'Liste Gründe'!A:D,3,FALSE),V1082)</f>
        <v>keinen Verwendungszweck</v>
      </c>
      <c r="H1082" s="105" t="str">
        <f>IF(ISBLANK(Abfalldokumentation!$W1082),"-",Abfalldokumentation!$W1082)</f>
        <v>-</v>
      </c>
      <c r="I1082" s="115">
        <f t="shared" si="129"/>
        <v>41</v>
      </c>
      <c r="J1082" s="105" t="str">
        <f t="shared" si="130"/>
        <v>Produkte</v>
      </c>
      <c r="K1082" s="105" t="str">
        <f t="shared" si="131"/>
        <v>BUs</v>
      </c>
      <c r="L1082" s="105" t="str">
        <f t="shared" si="132"/>
        <v>Symptome</v>
      </c>
      <c r="M1082" s="115">
        <f>IFERROR(VLOOKUP(Abfalldokumentation!$O1082,Kennzahlen!S:U,3,FALSE)*Abfalldokumentation!$B1082,"0")</f>
        <v>0.57999999999999996</v>
      </c>
      <c r="N1082" s="105" t="str">
        <f>IF(ISBLANK(Q1082),VLOOKUP(Abfalldokumentation!$O1082,'Linien - BU'!R:S,2,FALSE),Q1082)</f>
        <v>BU4</v>
      </c>
      <c r="O1082" s="67">
        <f t="shared" si="133"/>
        <v>29500906</v>
      </c>
      <c r="P1082" s="67">
        <f t="shared" si="134"/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AA1082" s="2"/>
      <c r="AB1082" s="2"/>
      <c r="AC1082" s="2"/>
    </row>
    <row r="1083" spans="1:29" ht="30" customHeight="1" x14ac:dyDescent="0.25">
      <c r="A1083" s="102" t="str">
        <f>VLOOKUP(N1083,'Linien - BU'!A:B,2,FALSE)</f>
        <v>BU1</v>
      </c>
      <c r="B1083" s="114">
        <f t="shared" si="128"/>
        <v>23</v>
      </c>
      <c r="C1083" s="95">
        <f>Abfalldokumentation!$U1083</f>
        <v>44483</v>
      </c>
      <c r="D1083" s="90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103" t="str">
        <f>IFERROR(VLOOKUP(Abfalldokumentation!$O1083,Artikel!A:C,3,FALSE),Abfalldokumentation!$O1083)</f>
        <v>VOS-ABS ENTSORGUNG</v>
      </c>
      <c r="F1083" s="103" t="str">
        <f>VLOOKUP(T1083,'Liste Gründe'!A:D,2,FALSE)</f>
        <v>Rest</v>
      </c>
      <c r="G1083" s="103" t="str">
        <f>IF(ISBLANK(V1083),VLOOKUP(Abfalldokumentation!$P1083,'Liste Gründe'!A:D,3,FALSE),V1083)</f>
        <v>Rinde Natriumarm</v>
      </c>
      <c r="H1083" s="103" t="str">
        <f>IF(ISBLANK(Abfalldokumentation!$W1083),"-",Abfalldokumentation!$W1083)</f>
        <v>-</v>
      </c>
      <c r="I1083" s="114">
        <f t="shared" si="129"/>
        <v>41</v>
      </c>
      <c r="J1083" s="103" t="str">
        <f t="shared" si="130"/>
        <v>Produkte</v>
      </c>
      <c r="K1083" s="103" t="str">
        <f t="shared" si="131"/>
        <v>BUs</v>
      </c>
      <c r="L1083" s="103" t="str">
        <f t="shared" si="132"/>
        <v>Symptome</v>
      </c>
      <c r="M1083" s="114">
        <f>IFERROR(VLOOKUP(Abfalldokumentation!$O1083,Kennzahlen!S:U,3,FALSE)*Abfalldokumentation!$B1083,"0")</f>
        <v>0.23</v>
      </c>
      <c r="N1083" s="103" t="str">
        <f>IF(ISBLANK(Q1083),VLOOKUP(Abfalldokumentation!$O1083,'Linien - BU'!R:S,2,FALSE),Q1083)</f>
        <v>RWV</v>
      </c>
      <c r="O1083" s="67">
        <f t="shared" si="133"/>
        <v>29500917</v>
      </c>
      <c r="P1083" s="67">
        <f t="shared" si="134"/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Y1083"/>
      <c r="AA1083" s="2"/>
      <c r="AB1083" s="2"/>
      <c r="AC1083" s="2"/>
    </row>
    <row r="1084" spans="1:29" ht="30" customHeight="1" x14ac:dyDescent="0.25">
      <c r="A1084" s="104" t="str">
        <f>VLOOKUP(N1084,'Linien - BU'!A:B,2,FALSE)</f>
        <v>BU4</v>
      </c>
      <c r="B1084" s="115">
        <f t="shared" si="128"/>
        <v>20</v>
      </c>
      <c r="C1084" s="96">
        <f>Abfalldokumentation!$U1084</f>
        <v>44483</v>
      </c>
      <c r="D1084" s="90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105" t="str">
        <f>IFERROR(VLOOKUP(Abfalldokumentation!$O1084,Artikel!A:C,3,FALSE),Abfalldokumentation!$O1084)</f>
        <v>ABS GRÜN-PESTO</v>
      </c>
      <c r="F1084" s="105" t="str">
        <f>VLOOKUP(T1084,'Liste Gründe'!A:D,2,FALSE)</f>
        <v>keinen Verwendungszweck</v>
      </c>
      <c r="G1084" s="105" t="str">
        <f>IF(ISBLANK(V1084),VLOOKUP(Abfalldokumentation!$P1084,'Liste Gründe'!A:D,3,FALSE),V1084)</f>
        <v>keinen Verwendungszweck</v>
      </c>
      <c r="H1084" s="105" t="str">
        <f>IF(ISBLANK(Abfalldokumentation!$W1084),"-",Abfalldokumentation!$W1084)</f>
        <v>-</v>
      </c>
      <c r="I1084" s="115">
        <f t="shared" si="129"/>
        <v>41</v>
      </c>
      <c r="J1084" s="105" t="str">
        <f t="shared" si="130"/>
        <v>Produkte</v>
      </c>
      <c r="K1084" s="105" t="str">
        <f t="shared" si="131"/>
        <v>BUs</v>
      </c>
      <c r="L1084" s="105" t="str">
        <f t="shared" si="132"/>
        <v>Symptome</v>
      </c>
      <c r="M1084" s="115">
        <f>IFERROR(VLOOKUP(Abfalldokumentation!$O1084,Kennzahlen!S:U,3,FALSE)*Abfalldokumentation!$B1084,"0")</f>
        <v>30</v>
      </c>
      <c r="N1084" s="105" t="str">
        <f>IF(ISBLANK(Q1084),VLOOKUP(Abfalldokumentation!$O1084,'Linien - BU'!R:S,2,FALSE),Q1084)</f>
        <v>Bu4</v>
      </c>
      <c r="O1084" s="67">
        <f t="shared" si="133"/>
        <v>29500952</v>
      </c>
      <c r="P1084" s="67">
        <f t="shared" si="134"/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Y1084"/>
      <c r="AA1084" s="2"/>
      <c r="AB1084" s="2"/>
      <c r="AC1084" s="2"/>
    </row>
    <row r="1085" spans="1:29" ht="30" customHeight="1" x14ac:dyDescent="0.25">
      <c r="A1085" s="102" t="str">
        <f>VLOOKUP(N1085,'Linien - BU'!A:B,2,FALSE)</f>
        <v>BU4</v>
      </c>
      <c r="B1085" s="114">
        <f t="shared" si="128"/>
        <v>18</v>
      </c>
      <c r="C1085" s="95">
        <f>Abfalldokumentation!$U1085</f>
        <v>44483</v>
      </c>
      <c r="D1085" s="90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103" t="str">
        <f>IFERROR(VLOOKUP(Abfalldokumentation!$O1085,Artikel!A:C,3,FALSE),Abfalldokumentation!$O1085)</f>
        <v>ABS GRÜN-PESTO</v>
      </c>
      <c r="F1085" s="103" t="str">
        <f>VLOOKUP(T1085,'Liste Gründe'!A:D,2,FALSE)</f>
        <v>keinen Verwendungszweck</v>
      </c>
      <c r="G1085" s="103" t="str">
        <f>IF(ISBLANK(V1085),VLOOKUP(Abfalldokumentation!$P1085,'Liste Gründe'!A:D,3,FALSE),V1085)</f>
        <v>keinen Verwendungszweck</v>
      </c>
      <c r="H1085" s="103" t="str">
        <f>IF(ISBLANK(Abfalldokumentation!$W1085),"-",Abfalldokumentation!$W1085)</f>
        <v>-</v>
      </c>
      <c r="I1085" s="114">
        <f t="shared" si="129"/>
        <v>41</v>
      </c>
      <c r="J1085" s="103" t="str">
        <f t="shared" si="130"/>
        <v>Produkte</v>
      </c>
      <c r="K1085" s="103" t="str">
        <f t="shared" si="131"/>
        <v>BUs</v>
      </c>
      <c r="L1085" s="103" t="str">
        <f t="shared" si="132"/>
        <v>Symptome</v>
      </c>
      <c r="M1085" s="114">
        <f>IFERROR(VLOOKUP(Abfalldokumentation!$O1085,Kennzahlen!S:U,3,FALSE)*Abfalldokumentation!$B1085,"0")</f>
        <v>27</v>
      </c>
      <c r="N1085" s="103" t="str">
        <f>IF(ISBLANK(Q1085),VLOOKUP(Abfalldokumentation!$O1085,'Linien - BU'!R:S,2,FALSE),Q1085)</f>
        <v>Bu4</v>
      </c>
      <c r="O1085" s="67">
        <f t="shared" si="133"/>
        <v>29500952</v>
      </c>
      <c r="P1085" s="67">
        <f t="shared" si="134"/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Y1085"/>
      <c r="AA1085" s="2"/>
      <c r="AB1085" s="2"/>
      <c r="AC1085" s="2"/>
    </row>
    <row r="1086" spans="1:29" ht="30" customHeight="1" x14ac:dyDescent="0.25">
      <c r="A1086" s="104" t="str">
        <f>VLOOKUP(N1086,'Linien - BU'!A:B,2,FALSE)</f>
        <v>BU4</v>
      </c>
      <c r="B1086" s="115">
        <f t="shared" si="128"/>
        <v>12</v>
      </c>
      <c r="C1086" s="96">
        <f>Abfalldokumentation!$U1086</f>
        <v>44483</v>
      </c>
      <c r="D1086" s="90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105" t="str">
        <f>IFERROR(VLOOKUP(Abfalldokumentation!$O1086,Artikel!A:C,3,FALSE),Abfalldokumentation!$O1086)</f>
        <v>VOS WAL-THEKE</v>
      </c>
      <c r="F1086" s="105" t="str">
        <f>VLOOKUP(T1086,'Liste Gründe'!A:D,2,FALSE)</f>
        <v>keinen Verwendungszweck</v>
      </c>
      <c r="G1086" s="105" t="str">
        <f>IF(ISBLANK(V1086),VLOOKUP(Abfalldokumentation!$P1086,'Liste Gründe'!A:D,3,FALSE),V1086)</f>
        <v>keinen Verwendungszweck</v>
      </c>
      <c r="H1086" s="105" t="str">
        <f>IF(ISBLANK(Abfalldokumentation!$W1086),"-",Abfalldokumentation!$W1086)</f>
        <v>-</v>
      </c>
      <c r="I1086" s="115">
        <f t="shared" si="129"/>
        <v>41</v>
      </c>
      <c r="J1086" s="105" t="str">
        <f t="shared" si="130"/>
        <v>Produkte</v>
      </c>
      <c r="K1086" s="105" t="str">
        <f t="shared" si="131"/>
        <v>BUs</v>
      </c>
      <c r="L1086" s="105" t="str">
        <f t="shared" si="132"/>
        <v>Symptome</v>
      </c>
      <c r="M1086" s="115">
        <f>IFERROR(VLOOKUP(Abfalldokumentation!$O1086,Kennzahlen!S:U,3,FALSE)*Abfalldokumentation!$B1086,"0")</f>
        <v>6</v>
      </c>
      <c r="N1086" s="105" t="str">
        <f>IF(ISBLANK(Q1086),VLOOKUP(Abfalldokumentation!$O1086,'Linien - BU'!R:S,2,FALSE),Q1086)</f>
        <v>Bu4</v>
      </c>
      <c r="O1086" s="67">
        <f t="shared" si="133"/>
        <v>29501020</v>
      </c>
      <c r="P1086" s="67">
        <f t="shared" si="134"/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Y1086"/>
      <c r="AA1086" s="2"/>
      <c r="AB1086" s="2"/>
      <c r="AC1086" s="2"/>
    </row>
    <row r="1087" spans="1:29" ht="30" customHeight="1" x14ac:dyDescent="0.25">
      <c r="A1087" s="102" t="str">
        <f>VLOOKUP(N1087,'Linien - BU'!A:B,2,FALSE)</f>
        <v>BU1</v>
      </c>
      <c r="B1087" s="114">
        <f t="shared" si="128"/>
        <v>25</v>
      </c>
      <c r="C1087" s="95">
        <f>Abfalldokumentation!$U1087</f>
        <v>44483</v>
      </c>
      <c r="D1087" s="90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103" t="str">
        <f>IFERROR(VLOOKUP(Abfalldokumentation!$O1087,Artikel!A:C,3,FALSE),Abfalldokumentation!$O1087)</f>
        <v>VOS URW NATUR AMM CO RE</v>
      </c>
      <c r="F1087" s="103" t="str">
        <f>VLOOKUP(T1087,'Liste Gründe'!A:D,2,FALSE)</f>
        <v>Schimmel</v>
      </c>
      <c r="G1087" s="103" t="str">
        <f>IF(ISBLANK(V1087),VLOOKUP(Abfalldokumentation!$P1087,'Liste Gründe'!A:D,3,FALSE),V1087)</f>
        <v>VOS &gt; Einsatz</v>
      </c>
      <c r="H1087" s="103" t="str">
        <f>IF(ISBLANK(Abfalldokumentation!$W1087),"-",Abfalldokumentation!$W1087)</f>
        <v>-</v>
      </c>
      <c r="I1087" s="114">
        <f t="shared" si="129"/>
        <v>41</v>
      </c>
      <c r="J1087" s="103" t="str">
        <f t="shared" si="130"/>
        <v>Produkte</v>
      </c>
      <c r="K1087" s="103" t="str">
        <f t="shared" si="131"/>
        <v>BUs</v>
      </c>
      <c r="L1087" s="103" t="str">
        <f t="shared" si="132"/>
        <v>Symptome</v>
      </c>
      <c r="M1087" s="114">
        <f>IFERROR(VLOOKUP(Abfalldokumentation!$O1087,Kennzahlen!S:U,3,FALSE)*Abfalldokumentation!$B1087,"0")</f>
        <v>12.5</v>
      </c>
      <c r="N1087" s="103" t="str">
        <f>IF(ISBLANK(Q1087),VLOOKUP(Abfalldokumentation!$O1087,'Linien - BU'!R:S,2,FALSE),Q1087)</f>
        <v>RWV</v>
      </c>
      <c r="O1087" s="67">
        <f t="shared" si="133"/>
        <v>29501021</v>
      </c>
      <c r="P1087" s="67">
        <f t="shared" si="134"/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Y1087"/>
      <c r="AA1087" s="2"/>
      <c r="AB1087" s="2"/>
      <c r="AC1087" s="2"/>
    </row>
    <row r="1088" spans="1:29" ht="30" customHeight="1" x14ac:dyDescent="0.25">
      <c r="A1088" s="104" t="str">
        <f>VLOOKUP(N1088,'Linien - BU'!A:B,2,FALSE)</f>
        <v>BU4</v>
      </c>
      <c r="B1088" s="115">
        <f t="shared" si="128"/>
        <v>39</v>
      </c>
      <c r="C1088" s="96">
        <f>Abfalldokumentation!$U1088</f>
        <v>44483</v>
      </c>
      <c r="D1088" s="90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105" t="str">
        <f>IFERROR(VLOOKUP(Abfalldokumentation!$O1088,Artikel!A:C,3,FALSE),Abfalldokumentation!$O1088)</f>
        <v>ABS BRUSCHETTA</v>
      </c>
      <c r="F1088" s="105" t="str">
        <f>VLOOKUP(T1088,'Liste Gründe'!A:D,2,FALSE)</f>
        <v>keinen Verwendungszweck</v>
      </c>
      <c r="G1088" s="105" t="str">
        <f>IF(ISBLANK(V1088),VLOOKUP(Abfalldokumentation!$P1088,'Liste Gründe'!A:D,3,FALSE),V1088)</f>
        <v>keinen Verwendungszweck</v>
      </c>
      <c r="H1088" s="105" t="str">
        <f>IF(ISBLANK(Abfalldokumentation!$W1088),"-",Abfalldokumentation!$W1088)</f>
        <v>-</v>
      </c>
      <c r="I1088" s="115">
        <f t="shared" si="129"/>
        <v>41</v>
      </c>
      <c r="J1088" s="105" t="str">
        <f t="shared" si="130"/>
        <v>Produkte</v>
      </c>
      <c r="K1088" s="105" t="str">
        <f t="shared" si="131"/>
        <v>BUs</v>
      </c>
      <c r="L1088" s="105" t="str">
        <f t="shared" si="132"/>
        <v>Symptome</v>
      </c>
      <c r="M1088" s="115">
        <f>IFERROR(VLOOKUP(Abfalldokumentation!$O1088,Kennzahlen!S:U,3,FALSE)*Abfalldokumentation!$B1088,"0")</f>
        <v>58.5</v>
      </c>
      <c r="N1088" s="105" t="str">
        <f>IF(ISBLANK(Q1088),VLOOKUP(Abfalldokumentation!$O1088,'Linien - BU'!R:S,2,FALSE),Q1088)</f>
        <v>Bu4</v>
      </c>
      <c r="O1088" s="67">
        <f t="shared" si="133"/>
        <v>29501029</v>
      </c>
      <c r="P1088" s="67">
        <f t="shared" si="134"/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Y1088"/>
      <c r="AA1088" s="2"/>
      <c r="AB1088" s="2"/>
      <c r="AC1088" s="2"/>
    </row>
    <row r="1089" spans="1:29" ht="30" customHeight="1" x14ac:dyDescent="0.25">
      <c r="A1089" s="102" t="str">
        <f>VLOOKUP(N1089,'Linien - BU'!A:B,2,FALSE)</f>
        <v>BU4</v>
      </c>
      <c r="B1089" s="114">
        <f t="shared" si="128"/>
        <v>21</v>
      </c>
      <c r="C1089" s="95">
        <f>Abfalldokumentation!$U1089</f>
        <v>44483</v>
      </c>
      <c r="D1089" s="90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103" t="str">
        <f>IFERROR(VLOOKUP(Abfalldokumentation!$O1089,Artikel!A:C,3,FALSE),Abfalldokumentation!$O1089)</f>
        <v>ABS OLD-AMSTERDAM</v>
      </c>
      <c r="F1089" s="103" t="str">
        <f>VLOOKUP(T1089,'Liste Gründe'!A:D,2,FALSE)</f>
        <v>keinen Verwendungszweck</v>
      </c>
      <c r="G1089" s="103" t="str">
        <f>IF(ISBLANK(V1089),VLOOKUP(Abfalldokumentation!$P1089,'Liste Gründe'!A:D,3,FALSE),V1089)</f>
        <v>keinen Verwendungszweck</v>
      </c>
      <c r="H1089" s="103" t="str">
        <f>IF(ISBLANK(Abfalldokumentation!$W1089),"-",Abfalldokumentation!$W1089)</f>
        <v>-</v>
      </c>
      <c r="I1089" s="114">
        <f t="shared" si="129"/>
        <v>41</v>
      </c>
      <c r="J1089" s="103" t="str">
        <f t="shared" si="130"/>
        <v>Produkte</v>
      </c>
      <c r="K1089" s="103" t="str">
        <f t="shared" si="131"/>
        <v>BUs</v>
      </c>
      <c r="L1089" s="103" t="str">
        <f t="shared" si="132"/>
        <v>Symptome</v>
      </c>
      <c r="M1089" s="114">
        <f>IFERROR(VLOOKUP(Abfalldokumentation!$O1089,Kennzahlen!S:U,3,FALSE)*Abfalldokumentation!$B1089,"0")</f>
        <v>2.1000000000000003E-3</v>
      </c>
      <c r="N1089" s="103" t="str">
        <f>IF(ISBLANK(Q1089),VLOOKUP(Abfalldokumentation!$O1089,'Linien - BU'!R:S,2,FALSE),Q1089)</f>
        <v>Bu4</v>
      </c>
      <c r="O1089" s="67">
        <f t="shared" si="133"/>
        <v>29501039</v>
      </c>
      <c r="P1089" s="67">
        <f t="shared" si="134"/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Y1089"/>
      <c r="AA1089" s="2"/>
      <c r="AB1089" s="2"/>
      <c r="AC1089" s="2"/>
    </row>
    <row r="1090" spans="1:29" ht="30" customHeight="1" x14ac:dyDescent="0.25">
      <c r="A1090" s="104" t="str">
        <f>VLOOKUP(N1090,'Linien - BU'!A:B,2,FALSE)</f>
        <v>Verkauf</v>
      </c>
      <c r="B1090" s="115">
        <f t="shared" ref="B1090:B1153" si="135">S1090</f>
        <v>60</v>
      </c>
      <c r="C1090" s="96">
        <f>Abfalldokumentation!$U1090</f>
        <v>44483</v>
      </c>
      <c r="D1090" s="90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105" t="str">
        <f>IFERROR(VLOOKUP(Abfalldokumentation!$O1090,Artikel!A:C,3,FALSE),Abfalldokumentation!$O1090)</f>
        <v>VOS RW-NATUR-NAT ZIPFEL</v>
      </c>
      <c r="F1090" s="105" t="str">
        <f>VLOOKUP(T1090,'Liste Gründe'!A:D,2,FALSE)</f>
        <v>Schimmel</v>
      </c>
      <c r="G1090" s="105" t="str">
        <f>IF(ISBLANK(V1090),VLOOKUP(Abfalldokumentation!$P1090,'Liste Gründe'!A:D,3,FALSE),V1090)</f>
        <v>keinen Abnehmer/kein Schälpersonal</v>
      </c>
      <c r="H1090" s="105" t="str">
        <f>IF(ISBLANK(Abfalldokumentation!$W1090),"-",Abfalldokumentation!$W1090)</f>
        <v>-</v>
      </c>
      <c r="I1090" s="115">
        <f t="shared" ref="I1090:I1153" si="136">_xlfn.ISOWEEKNUM(C1090)</f>
        <v>41</v>
      </c>
      <c r="J1090" s="105" t="str">
        <f t="shared" ref="J1090:J1153" si="137">"Produkte"</f>
        <v>Produkte</v>
      </c>
      <c r="K1090" s="105" t="str">
        <f t="shared" ref="K1090:K1153" si="138">"BUs"</f>
        <v>BUs</v>
      </c>
      <c r="L1090" s="105" t="str">
        <f t="shared" ref="L1090:L1153" si="139">"Symptome"</f>
        <v>Symptome</v>
      </c>
      <c r="M1090" s="115">
        <f>IFERROR(VLOOKUP(Abfalldokumentation!$O1090,Kennzahlen!S:U,3,FALSE)*Abfalldokumentation!$B1090,"0")</f>
        <v>30</v>
      </c>
      <c r="N1090" s="105" t="str">
        <f>IF(ISBLANK(Q1090),VLOOKUP(Abfalldokumentation!$O1090,'Linien - BU'!R:S,2,FALSE),Q1090)</f>
        <v>Verkauf</v>
      </c>
      <c r="O1090" s="67">
        <f t="shared" ref="O1090:O1153" si="140">R1090</f>
        <v>29501065</v>
      </c>
      <c r="P1090" s="67">
        <f t="shared" ref="P1090:P1153" si="141"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Y1090"/>
      <c r="AA1090" s="2"/>
      <c r="AB1090" s="2"/>
      <c r="AC1090" s="2"/>
    </row>
    <row r="1091" spans="1:29" ht="30" customHeight="1" x14ac:dyDescent="0.25">
      <c r="A1091" s="102" t="str">
        <f>VLOOKUP(N1091,'Linien - BU'!A:B,2,FALSE)</f>
        <v>BU1</v>
      </c>
      <c r="B1091" s="114">
        <f t="shared" si="135"/>
        <v>259</v>
      </c>
      <c r="C1091" s="95">
        <f>Abfalldokumentation!$U1091</f>
        <v>44483</v>
      </c>
      <c r="D1091" s="90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103" t="str">
        <f>IFERROR(VLOOKUP(Abfalldokumentation!$O1091,Artikel!A:C,3,FALSE),Abfalldokumentation!$O1091)</f>
        <v>VS Schinken mit Rinde</v>
      </c>
      <c r="F1091" s="103" t="str">
        <f>VLOOKUP(T1091,'Liste Gründe'!A:D,2,FALSE)</f>
        <v>Verpackungsfehler</v>
      </c>
      <c r="G1091" s="103" t="str">
        <f>IF(ISBLANK(V1091),VLOOKUP(Abfalldokumentation!$P1091,'Liste Gründe'!A:D,3,FALSE),V1091)</f>
        <v>kein SSC</v>
      </c>
      <c r="H1091" s="103" t="str">
        <f>IF(ISBLANK(Abfalldokumentation!$W1091),"-",Abfalldokumentation!$W1091)</f>
        <v>-</v>
      </c>
      <c r="I1091" s="114">
        <f t="shared" si="136"/>
        <v>41</v>
      </c>
      <c r="J1091" s="103" t="str">
        <f t="shared" si="137"/>
        <v>Produkte</v>
      </c>
      <c r="K1091" s="103" t="str">
        <f t="shared" si="138"/>
        <v>BUs</v>
      </c>
      <c r="L1091" s="103" t="str">
        <f t="shared" si="139"/>
        <v>Symptome</v>
      </c>
      <c r="M1091" s="114">
        <f>IFERROR(VLOOKUP(Abfalldokumentation!$O1091,Kennzahlen!S:U,3,FALSE)*Abfalldokumentation!$B1091,"0")</f>
        <v>129.5</v>
      </c>
      <c r="N1091" s="103" t="str">
        <f>IF(ISBLANK(Q1091),VLOOKUP(Abfalldokumentation!$O1091,'Linien - BU'!R:S,2,FALSE),Q1091)</f>
        <v>RWV</v>
      </c>
      <c r="O1091" s="67">
        <f t="shared" si="140"/>
        <v>29600026</v>
      </c>
      <c r="P1091" s="67">
        <f t="shared" si="141"/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Y1091"/>
      <c r="AA1091" s="2"/>
      <c r="AB1091" s="2"/>
      <c r="AC1091" s="2"/>
    </row>
    <row r="1092" spans="1:29" ht="30" customHeight="1" x14ac:dyDescent="0.25">
      <c r="A1092" s="104" t="str">
        <f>VLOOKUP(N1092,'Linien - BU'!A:B,2,FALSE)</f>
        <v>BU1</v>
      </c>
      <c r="B1092" s="115">
        <f t="shared" si="135"/>
        <v>127</v>
      </c>
      <c r="C1092" s="96">
        <f>Abfalldokumentation!$U1092</f>
        <v>44483</v>
      </c>
      <c r="D1092" s="90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105" t="str">
        <f>IFERROR(VLOOKUP(Abfalldokumentation!$O1092,Artikel!A:C,3,FALSE),Abfalldokumentation!$O1092)</f>
        <v>VS Chili geschält</v>
      </c>
      <c r="F1092" s="105" t="str">
        <f>VLOOKUP(T1092,'Liste Gründe'!A:D,2,FALSE)</f>
        <v>Schimmel</v>
      </c>
      <c r="G1092" s="105" t="str">
        <f>IF(ISBLANK(V1092),VLOOKUP(Abfalldokumentation!$P1092,'Liste Gründe'!A:D,3,FALSE),V1092)</f>
        <v>keine Verarbeitung</v>
      </c>
      <c r="H1092" s="105" t="str">
        <f>IF(ISBLANK(Abfalldokumentation!$W1092),"-",Abfalldokumentation!$W1092)</f>
        <v>-</v>
      </c>
      <c r="I1092" s="115">
        <f t="shared" si="136"/>
        <v>41</v>
      </c>
      <c r="J1092" s="105" t="str">
        <f t="shared" si="137"/>
        <v>Produkte</v>
      </c>
      <c r="K1092" s="105" t="str">
        <f t="shared" si="138"/>
        <v>BUs</v>
      </c>
      <c r="L1092" s="105" t="str">
        <f t="shared" si="139"/>
        <v>Symptome</v>
      </c>
      <c r="M1092" s="115">
        <f>IFERROR(VLOOKUP(Abfalldokumentation!$O1092,Kennzahlen!S:U,3,FALSE)*Abfalldokumentation!$B1092,"0")</f>
        <v>118.3767</v>
      </c>
      <c r="N1092" s="105" t="str">
        <f>IF(ISBLANK(Q1092),VLOOKUP(Abfalldokumentation!$O1092,'Linien - BU'!R:S,2,FALSE),Q1092)</f>
        <v>Schmelze</v>
      </c>
      <c r="O1092" s="67">
        <f t="shared" si="140"/>
        <v>29600027</v>
      </c>
      <c r="P1092" s="67">
        <f t="shared" si="141"/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Y1092"/>
      <c r="AA1092" s="2"/>
      <c r="AB1092" s="2"/>
      <c r="AC1092" s="2"/>
    </row>
    <row r="1093" spans="1:29" ht="30" customHeight="1" x14ac:dyDescent="0.25">
      <c r="A1093" s="102" t="str">
        <f>VLOOKUP(N1093,'Linien - BU'!A:B,2,FALSE)</f>
        <v>Rest</v>
      </c>
      <c r="B1093" s="114">
        <f t="shared" si="135"/>
        <v>540</v>
      </c>
      <c r="C1093" s="95">
        <f>Abfalldokumentation!$U1093</f>
        <v>44483</v>
      </c>
      <c r="D1093" s="90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103" t="str">
        <f>IFERROR(VLOOKUP(Abfalldokumentation!$O1093,Artikel!A:C,3,FALSE),Abfalldokumentation!$O1093)</f>
        <v>BLO FRUCHT 5KG mit geh.</v>
      </c>
      <c r="F1093" s="103" t="str">
        <f>VLOOKUP(T1093,'Liste Gründe'!A:D,2,FALSE)</f>
        <v>Schimmel</v>
      </c>
      <c r="G1093" s="103" t="str">
        <f>IF(ISBLANK(V1093),VLOOKUP(Abfalldokumentation!$P1093,'Liste Gründe'!A:D,3,FALSE),V1093)</f>
        <v>zu viel Wasseraustritt, Keine unfangreiche Durchführung von Tests</v>
      </c>
      <c r="H1093" s="103" t="str">
        <f>IF(ISBLANK(Abfalldokumentation!$W1093),"-",Abfalldokumentation!$W1093)</f>
        <v>-</v>
      </c>
      <c r="I1093" s="114">
        <f t="shared" si="136"/>
        <v>41</v>
      </c>
      <c r="J1093" s="103" t="str">
        <f t="shared" si="137"/>
        <v>Produkte</v>
      </c>
      <c r="K1093" s="103" t="str">
        <f t="shared" si="138"/>
        <v>BUs</v>
      </c>
      <c r="L1093" s="103" t="str">
        <f t="shared" si="139"/>
        <v>Symptome</v>
      </c>
      <c r="M1093" s="114">
        <f>IFERROR(VLOOKUP(Abfalldokumentation!$O1093,Kennzahlen!S:U,3,FALSE)*Abfalldokumentation!$B1093,"0")</f>
        <v>22171.644</v>
      </c>
      <c r="N1093" s="103" t="str">
        <f>IF(ISBLANK(Q1093),VLOOKUP(Abfalldokumentation!$O1093,'Linien - BU'!R:S,2,FALSE),Q1093)</f>
        <v>Entwicklung</v>
      </c>
      <c r="O1093" s="67">
        <f t="shared" si="140"/>
        <v>31000234</v>
      </c>
      <c r="P1093" s="67">
        <f t="shared" si="141"/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Y1093"/>
      <c r="AA1093" s="2"/>
      <c r="AB1093" s="2"/>
      <c r="AC1093" s="2"/>
    </row>
    <row r="1094" spans="1:29" ht="30" customHeight="1" x14ac:dyDescent="0.25">
      <c r="A1094" s="104" t="str">
        <f>VLOOKUP(N1094,'Linien - BU'!A:B,2,FALSE)</f>
        <v>BU3</v>
      </c>
      <c r="B1094" s="115">
        <f t="shared" si="135"/>
        <v>25</v>
      </c>
      <c r="C1094" s="96">
        <f>Abfalldokumentation!$U1094</f>
        <v>44483</v>
      </c>
      <c r="D1094" s="90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105" t="str">
        <f>IFERROR(VLOOKUP(Abfalldokumentation!$O1094,Artikel!A:C,3,FALSE),Abfalldokumentation!$O1094)</f>
        <v>-</v>
      </c>
      <c r="F1094" s="105" t="str">
        <f>VLOOKUP(T1094,'Liste Gründe'!A:D,2,FALSE)</f>
        <v>Linienbezogen</v>
      </c>
      <c r="G1094" s="105" t="str">
        <f>IF(ISBLANK(V1094),VLOOKUP(Abfalldokumentation!$P1094,'Liste Gründe'!A:D,3,FALSE),V1094)</f>
        <v>Maschinenabfall</v>
      </c>
      <c r="H1094" s="105" t="str">
        <f>IF(ISBLANK(Abfalldokumentation!$W1094),"-",Abfalldokumentation!$W1094)</f>
        <v>-</v>
      </c>
      <c r="I1094" s="115">
        <f t="shared" si="136"/>
        <v>41</v>
      </c>
      <c r="J1094" s="105" t="str">
        <f t="shared" si="137"/>
        <v>Produkte</v>
      </c>
      <c r="K1094" s="105" t="str">
        <f t="shared" si="138"/>
        <v>BUs</v>
      </c>
      <c r="L1094" s="105" t="str">
        <f t="shared" si="139"/>
        <v>Symptome</v>
      </c>
      <c r="M1094" s="115" t="str">
        <f>IFERROR(VLOOKUP(Abfalldokumentation!$O1094,Kennzahlen!S:U,3,FALSE)*Abfalldokumentation!$B1094,"0")</f>
        <v>0</v>
      </c>
      <c r="N1094" s="105" t="str">
        <f>IF(ISBLANK(Q1094),VLOOKUP(Abfalldokumentation!$O1094,'Linien - BU'!R:S,2,FALSE),Q1094)</f>
        <v>L1</v>
      </c>
      <c r="O1094" s="67" t="str">
        <f t="shared" si="140"/>
        <v>-</v>
      </c>
      <c r="P1094" s="67">
        <f t="shared" si="141"/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Y1094"/>
      <c r="AA1094" s="2"/>
      <c r="AB1094" s="2"/>
      <c r="AC1094" s="2"/>
    </row>
    <row r="1095" spans="1:29" ht="30" customHeight="1" x14ac:dyDescent="0.25">
      <c r="A1095" s="102" t="str">
        <f>VLOOKUP(N1095,'Linien - BU'!A:B,2,FALSE)</f>
        <v>Rest</v>
      </c>
      <c r="B1095" s="114">
        <f t="shared" si="135"/>
        <v>9.5</v>
      </c>
      <c r="C1095" s="95">
        <f>Abfalldokumentation!$U1095</f>
        <v>44483</v>
      </c>
      <c r="D1095" s="90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103" t="str">
        <f>IFERROR(VLOOKUP(Abfalldokumentation!$O1095,Artikel!A:C,3,FALSE),Abfalldokumentation!$O1095)</f>
        <v>-</v>
      </c>
      <c r="F1095" s="103" t="str">
        <f>VLOOKUP(T1095,'Liste Gründe'!A:D,2,FALSE)</f>
        <v>Qualitätssicherung</v>
      </c>
      <c r="G1095" s="103" t="str">
        <f>IF(ISBLANK(V1095),VLOOKUP(Abfalldokumentation!$P1095,'Liste Gründe'!A:D,3,FALSE),V1095)</f>
        <v>Sensorik</v>
      </c>
      <c r="H1095" s="103" t="str">
        <f>IF(ISBLANK(Abfalldokumentation!$W1095),"-",Abfalldokumentation!$W1095)</f>
        <v>-</v>
      </c>
      <c r="I1095" s="114">
        <f t="shared" si="136"/>
        <v>41</v>
      </c>
      <c r="J1095" s="103" t="str">
        <f t="shared" si="137"/>
        <v>Produkte</v>
      </c>
      <c r="K1095" s="103" t="str">
        <f t="shared" si="138"/>
        <v>BUs</v>
      </c>
      <c r="L1095" s="103" t="str">
        <f t="shared" si="139"/>
        <v>Symptome</v>
      </c>
      <c r="M1095" s="114" t="str">
        <f>IFERROR(VLOOKUP(Abfalldokumentation!$O1095,Kennzahlen!S:U,3,FALSE)*Abfalldokumentation!$B1095,"0")</f>
        <v>0</v>
      </c>
      <c r="N1095" s="103" t="str">
        <f>IF(ISBLANK(Q1095),VLOOKUP(Abfalldokumentation!$O1095,'Linien - BU'!R:S,2,FALSE),Q1095)</f>
        <v>QM</v>
      </c>
      <c r="O1095" s="67" t="str">
        <f t="shared" si="140"/>
        <v>-</v>
      </c>
      <c r="P1095" s="67">
        <f t="shared" si="141"/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Y1095"/>
      <c r="AA1095" s="2"/>
      <c r="AB1095" s="2"/>
      <c r="AC1095" s="2"/>
    </row>
    <row r="1096" spans="1:29" ht="30" customHeight="1" x14ac:dyDescent="0.25">
      <c r="A1096" s="104" t="str">
        <f>VLOOKUP(N1096,'Linien - BU'!A:B,2,FALSE)</f>
        <v>Rest</v>
      </c>
      <c r="B1096" s="115">
        <f t="shared" si="135"/>
        <v>57</v>
      </c>
      <c r="C1096" s="96">
        <f>Abfalldokumentation!$U1096</f>
        <v>44483</v>
      </c>
      <c r="D1096" s="90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105" t="str">
        <f>IFERROR(VLOOKUP(Abfalldokumentation!$O1096,Artikel!A:C,3,FALSE),Abfalldokumentation!$O1096)</f>
        <v>-</v>
      </c>
      <c r="F1096" s="105" t="str">
        <f>VLOOKUP(T1096,'Liste Gründe'!A:D,2,FALSE)</f>
        <v>Qualitätssicherung</v>
      </c>
      <c r="G1096" s="105" t="str">
        <f>IF(ISBLANK(V1096),VLOOKUP(Abfalldokumentation!$P1096,'Liste Gründe'!A:D,3,FALSE),V1096)</f>
        <v>Einwaage</v>
      </c>
      <c r="H1096" s="105" t="str">
        <f>IF(ISBLANK(Abfalldokumentation!$W1096),"-",Abfalldokumentation!$W1096)</f>
        <v>-</v>
      </c>
      <c r="I1096" s="115">
        <f t="shared" si="136"/>
        <v>41</v>
      </c>
      <c r="J1096" s="105" t="str">
        <f t="shared" si="137"/>
        <v>Produkte</v>
      </c>
      <c r="K1096" s="105" t="str">
        <f t="shared" si="138"/>
        <v>BUs</v>
      </c>
      <c r="L1096" s="105" t="str">
        <f t="shared" si="139"/>
        <v>Symptome</v>
      </c>
      <c r="M1096" s="115" t="str">
        <f>IFERROR(VLOOKUP(Abfalldokumentation!$O1096,Kennzahlen!S:U,3,FALSE)*Abfalldokumentation!$B1096,"0")</f>
        <v>0</v>
      </c>
      <c r="N1096" s="105" t="str">
        <f>IF(ISBLANK(Q1096),VLOOKUP(Abfalldokumentation!$O1096,'Linien - BU'!R:S,2,FALSE),Q1096)</f>
        <v>Labor</v>
      </c>
      <c r="O1096" s="67" t="str">
        <f t="shared" si="140"/>
        <v>-</v>
      </c>
      <c r="P1096" s="67">
        <f t="shared" si="141"/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Y1096"/>
      <c r="AA1096" s="2"/>
      <c r="AB1096" s="2"/>
      <c r="AC1096" s="2"/>
    </row>
    <row r="1097" spans="1:29" ht="30" customHeight="1" x14ac:dyDescent="0.25">
      <c r="A1097" s="102" t="str">
        <f>VLOOKUP(N1097,'Linien - BU'!A:B,2,FALSE)</f>
        <v>Rest</v>
      </c>
      <c r="B1097" s="114">
        <f t="shared" si="135"/>
        <v>2.2000000000000002</v>
      </c>
      <c r="C1097" s="95">
        <f>Abfalldokumentation!$U1097</f>
        <v>44483</v>
      </c>
      <c r="D1097" s="90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103" t="str">
        <f>IFERROR(VLOOKUP(Abfalldokumentation!$O1097,Artikel!A:C,3,FALSE),Abfalldokumentation!$O1097)</f>
        <v>-</v>
      </c>
      <c r="F1097" s="103" t="str">
        <f>VLOOKUP(T1097,'Liste Gründe'!A:D,2,FALSE)</f>
        <v>Qualitätssicherung</v>
      </c>
      <c r="G1097" s="103" t="str">
        <f>IF(ISBLANK(V1097),VLOOKUP(Abfalldokumentation!$P1097,'Liste Gründe'!A:D,3,FALSE),V1097)</f>
        <v>Sensorik</v>
      </c>
      <c r="H1097" s="103" t="str">
        <f>IF(ISBLANK(Abfalldokumentation!$W1097),"-",Abfalldokumentation!$W1097)</f>
        <v>-</v>
      </c>
      <c r="I1097" s="114">
        <f t="shared" si="136"/>
        <v>41</v>
      </c>
      <c r="J1097" s="103" t="str">
        <f t="shared" si="137"/>
        <v>Produkte</v>
      </c>
      <c r="K1097" s="103" t="str">
        <f t="shared" si="138"/>
        <v>BUs</v>
      </c>
      <c r="L1097" s="103" t="str">
        <f t="shared" si="139"/>
        <v>Symptome</v>
      </c>
      <c r="M1097" s="114" t="str">
        <f>IFERROR(VLOOKUP(Abfalldokumentation!$O1097,Kennzahlen!S:U,3,FALSE)*Abfalldokumentation!$B1097,"0")</f>
        <v>0</v>
      </c>
      <c r="N1097" s="103" t="str">
        <f>IF(ISBLANK(Q1097),VLOOKUP(Abfalldokumentation!$O1097,'Linien - BU'!R:S,2,FALSE),Q1097)</f>
        <v>Labor</v>
      </c>
      <c r="O1097" s="67" t="str">
        <f t="shared" si="140"/>
        <v>-</v>
      </c>
      <c r="P1097" s="67">
        <f t="shared" si="141"/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Y1097"/>
      <c r="AA1097" s="2"/>
      <c r="AB1097" s="2"/>
      <c r="AC1097" s="2"/>
    </row>
    <row r="1098" spans="1:29" ht="30" customHeight="1" x14ac:dyDescent="0.25">
      <c r="A1098" s="104" t="str">
        <f>VLOOKUP(N1098,'Linien - BU'!A:B,2,FALSE)</f>
        <v>BU4</v>
      </c>
      <c r="B1098" s="115">
        <f t="shared" si="135"/>
        <v>15</v>
      </c>
      <c r="C1098" s="96">
        <f>Abfalldokumentation!$U1098</f>
        <v>44483</v>
      </c>
      <c r="D1098" s="90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105" t="str">
        <f>IFERROR(VLOOKUP(Abfalldokumentation!$O1098,Artikel!A:C,3,FALSE),Abfalldokumentation!$O1098)</f>
        <v>Diverses</v>
      </c>
      <c r="F1098" s="105" t="str">
        <f>VLOOKUP(T1098,'Liste Gründe'!A:D,2,FALSE)</f>
        <v>Linienbezogen</v>
      </c>
      <c r="G1098" s="105" t="str">
        <f>IF(ISBLANK(V1098),VLOOKUP(Abfalldokumentation!$P1098,'Liste Gründe'!A:D,3,FALSE),V1098)</f>
        <v>Maschinenabfall</v>
      </c>
      <c r="H1098" s="105" t="str">
        <f>IF(ISBLANK(Abfalldokumentation!$W1098),"-",Abfalldokumentation!$W1098)</f>
        <v>-</v>
      </c>
      <c r="I1098" s="115">
        <f t="shared" si="136"/>
        <v>41</v>
      </c>
      <c r="J1098" s="105" t="str">
        <f t="shared" si="137"/>
        <v>Produkte</v>
      </c>
      <c r="K1098" s="105" t="str">
        <f t="shared" si="138"/>
        <v>BUs</v>
      </c>
      <c r="L1098" s="105" t="str">
        <f t="shared" si="139"/>
        <v>Symptome</v>
      </c>
      <c r="M1098" s="115" t="str">
        <f>IFERROR(VLOOKUP(Abfalldokumentation!$O1098,Kennzahlen!S:U,3,FALSE)*Abfalldokumentation!$B1098,"0")</f>
        <v>0</v>
      </c>
      <c r="N1098" s="105" t="str">
        <f>IF(ISBLANK(Q1098),VLOOKUP(Abfalldokumentation!$O1098,'Linien - BU'!R:S,2,FALSE),Q1098)</f>
        <v>BU4</v>
      </c>
      <c r="O1098" s="67" t="str">
        <f t="shared" si="140"/>
        <v>Diverses</v>
      </c>
      <c r="P1098" s="67">
        <f t="shared" si="141"/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Y1098"/>
      <c r="AA1098" s="2"/>
      <c r="AB1098" s="2"/>
      <c r="AC1098" s="2"/>
    </row>
    <row r="1099" spans="1:29" ht="30" customHeight="1" x14ac:dyDescent="0.25">
      <c r="A1099" s="102" t="str">
        <f>VLOOKUP(N1099,'Linien - BU'!A:B,2,FALSE)</f>
        <v>BU3</v>
      </c>
      <c r="B1099" s="114">
        <f t="shared" si="135"/>
        <v>35</v>
      </c>
      <c r="C1099" s="95">
        <f>Abfalldokumentation!$U1099</f>
        <v>44483</v>
      </c>
      <c r="D1099" s="90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103" t="str">
        <f>IFERROR(VLOOKUP(Abfalldokumentation!$O1099,Artikel!A:C,3,FALSE),Abfalldokumentation!$O1099)</f>
        <v>Diverses</v>
      </c>
      <c r="F1099" s="103" t="str">
        <f>VLOOKUP(T1099,'Liste Gründe'!A:D,2,FALSE)</f>
        <v>Linienbezogen</v>
      </c>
      <c r="G1099" s="103" t="str">
        <f>IF(ISBLANK(V1099),VLOOKUP(Abfalldokumentation!$P1099,'Liste Gründe'!A:D,3,FALSE),V1099)</f>
        <v>Maschinenabfall</v>
      </c>
      <c r="H1099" s="103" t="str">
        <f>IF(ISBLANK(Abfalldokumentation!$W1099),"-",Abfalldokumentation!$W1099)</f>
        <v>-</v>
      </c>
      <c r="I1099" s="114">
        <f t="shared" si="136"/>
        <v>41</v>
      </c>
      <c r="J1099" s="103" t="str">
        <f t="shared" si="137"/>
        <v>Produkte</v>
      </c>
      <c r="K1099" s="103" t="str">
        <f t="shared" si="138"/>
        <v>BUs</v>
      </c>
      <c r="L1099" s="103" t="str">
        <f t="shared" si="139"/>
        <v>Symptome</v>
      </c>
      <c r="M1099" s="114" t="str">
        <f>IFERROR(VLOOKUP(Abfalldokumentation!$O1099,Kennzahlen!S:U,3,FALSE)*Abfalldokumentation!$B1099,"0")</f>
        <v>0</v>
      </c>
      <c r="N1099" s="103" t="str">
        <f>IF(ISBLANK(Q1099),VLOOKUP(Abfalldokumentation!$O1099,'Linien - BU'!R:S,2,FALSE),Q1099)</f>
        <v>BU3</v>
      </c>
      <c r="O1099" s="67" t="str">
        <f t="shared" si="140"/>
        <v>Diverses</v>
      </c>
      <c r="P1099" s="67">
        <f t="shared" si="141"/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Y1099"/>
      <c r="AA1099" s="2"/>
      <c r="AB1099" s="2"/>
      <c r="AC1099" s="2"/>
    </row>
    <row r="1100" spans="1:29" ht="30" customHeight="1" x14ac:dyDescent="0.25">
      <c r="A1100" s="104" t="str">
        <f>VLOOKUP(N1100,'Linien - BU'!A:B,2,FALSE)</f>
        <v>BU1</v>
      </c>
      <c r="B1100" s="115">
        <f t="shared" si="135"/>
        <v>267</v>
      </c>
      <c r="C1100" s="96">
        <f>Abfalldokumentation!$U1100</f>
        <v>44483</v>
      </c>
      <c r="D1100" s="90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105" t="str">
        <f>IFERROR(VLOOKUP(Abfalldokumentation!$O1100,Artikel!A:C,3,FALSE),Abfalldokumentation!$O1100)</f>
        <v>Diverses</v>
      </c>
      <c r="F1100" s="105" t="str">
        <f>VLOOKUP(T1100,'Liste Gründe'!A:D,2,FALSE)</f>
        <v>Linienbezogen</v>
      </c>
      <c r="G1100" s="105" t="str">
        <f>IF(ISBLANK(V1100),VLOOKUP(Abfalldokumentation!$P1100,'Liste Gründe'!A:D,3,FALSE),V1100)</f>
        <v>Maschinenabfall</v>
      </c>
      <c r="H1100" s="105" t="str">
        <f>IF(ISBLANK(Abfalldokumentation!$W1100),"-",Abfalldokumentation!$W1100)</f>
        <v>-</v>
      </c>
      <c r="I1100" s="115">
        <f t="shared" si="136"/>
        <v>41</v>
      </c>
      <c r="J1100" s="105" t="str">
        <f t="shared" si="137"/>
        <v>Produkte</v>
      </c>
      <c r="K1100" s="105" t="str">
        <f t="shared" si="138"/>
        <v>BUs</v>
      </c>
      <c r="L1100" s="105" t="str">
        <f t="shared" si="139"/>
        <v>Symptome</v>
      </c>
      <c r="M1100" s="115" t="str">
        <f>IFERROR(VLOOKUP(Abfalldokumentation!$O1100,Kennzahlen!S:U,3,FALSE)*Abfalldokumentation!$B1100,"0")</f>
        <v>0</v>
      </c>
      <c r="N1100" s="105" t="str">
        <f>IF(ISBLANK(Q1100),VLOOKUP(Abfalldokumentation!$O1100,'Linien - BU'!R:S,2,FALSE),Q1100)</f>
        <v>Abfüllung</v>
      </c>
      <c r="O1100" s="67" t="str">
        <f t="shared" si="140"/>
        <v>Diverses</v>
      </c>
      <c r="P1100" s="67">
        <f t="shared" si="141"/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Y1100"/>
      <c r="AA1100" s="2"/>
      <c r="AB1100" s="2"/>
      <c r="AC1100" s="2"/>
    </row>
    <row r="1101" spans="1:29" ht="30" customHeight="1" x14ac:dyDescent="0.25">
      <c r="A1101" s="102" t="str">
        <f>VLOOKUP(N1101,'Linien - BU'!A:B,2,FALSE)</f>
        <v>BU1</v>
      </c>
      <c r="B1101" s="114">
        <f t="shared" si="135"/>
        <v>41.5</v>
      </c>
      <c r="C1101" s="95">
        <f>Abfalldokumentation!$U1101</f>
        <v>44483</v>
      </c>
      <c r="D1101" s="90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103" t="str">
        <f>IFERROR(VLOOKUP(Abfalldokumentation!$O1101,Artikel!A:C,3,FALSE),Abfalldokumentation!$O1101)</f>
        <v>Diverses</v>
      </c>
      <c r="F1101" s="103" t="str">
        <f>VLOOKUP(T1101,'Liste Gründe'!A:D,2,FALSE)</f>
        <v>Linienbezogen</v>
      </c>
      <c r="G1101" s="103" t="str">
        <f>IF(ISBLANK(V1101),VLOOKUP(Abfalldokumentation!$P1101,'Liste Gründe'!A:D,3,FALSE),V1101)</f>
        <v>Reinigung</v>
      </c>
      <c r="H1101" s="103" t="str">
        <f>IF(ISBLANK(Abfalldokumentation!$W1101),"-",Abfalldokumentation!$W1101)</f>
        <v>-</v>
      </c>
      <c r="I1101" s="114">
        <f t="shared" si="136"/>
        <v>41</v>
      </c>
      <c r="J1101" s="103" t="str">
        <f t="shared" si="137"/>
        <v>Produkte</v>
      </c>
      <c r="K1101" s="103" t="str">
        <f t="shared" si="138"/>
        <v>BUs</v>
      </c>
      <c r="L1101" s="103" t="str">
        <f t="shared" si="139"/>
        <v>Symptome</v>
      </c>
      <c r="M1101" s="114" t="str">
        <f>IFERROR(VLOOKUP(Abfalldokumentation!$O1101,Kennzahlen!S:U,3,FALSE)*Abfalldokumentation!$B1101,"0")</f>
        <v>0</v>
      </c>
      <c r="N1101" s="103" t="str">
        <f>IF(ISBLANK(Q1101),VLOOKUP(Abfalldokumentation!$O1101,'Linien - BU'!R:S,2,FALSE),Q1101)</f>
        <v>Schmelze</v>
      </c>
      <c r="O1101" s="67" t="str">
        <f t="shared" si="140"/>
        <v>Diverses</v>
      </c>
      <c r="P1101" s="67">
        <f t="shared" si="141"/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Y1101"/>
      <c r="AA1101" s="2"/>
      <c r="AB1101" s="2"/>
      <c r="AC1101" s="2"/>
    </row>
    <row r="1102" spans="1:29" ht="30" customHeight="1" x14ac:dyDescent="0.25">
      <c r="A1102" s="104" t="str">
        <f>VLOOKUP(N1102,'Linien - BU'!A:B,2,FALSE)</f>
        <v>BU3</v>
      </c>
      <c r="B1102" s="115">
        <f t="shared" si="135"/>
        <v>19</v>
      </c>
      <c r="C1102" s="96">
        <f>Abfalldokumentation!$U1102</f>
        <v>44483</v>
      </c>
      <c r="D1102" s="90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105" t="str">
        <f>IFERROR(VLOOKUP(Abfalldokumentation!$O1102,Artikel!A:C,3,FALSE),Abfalldokumentation!$O1102)</f>
        <v>Räucher Schinken Fertigware</v>
      </c>
      <c r="F1102" s="105" t="str">
        <f>VLOOKUP(T1102,'Liste Gründe'!A:D,2,FALSE)</f>
        <v>Verpackungsfehler</v>
      </c>
      <c r="G1102" s="105" t="str">
        <f>IF(ISBLANK(V1102),VLOOKUP(Abfalldokumentation!$P1102,'Liste Gründe'!A:D,3,FALSE),V1102)</f>
        <v>offene Verpackung</v>
      </c>
      <c r="H1102" s="105" t="str">
        <f>IF(ISBLANK(Abfalldokumentation!$W1102),"-",Abfalldokumentation!$W1102)</f>
        <v>-</v>
      </c>
      <c r="I1102" s="115">
        <f t="shared" si="136"/>
        <v>41</v>
      </c>
      <c r="J1102" s="105" t="str">
        <f t="shared" si="137"/>
        <v>Produkte</v>
      </c>
      <c r="K1102" s="105" t="str">
        <f t="shared" si="138"/>
        <v>BUs</v>
      </c>
      <c r="L1102" s="105" t="str">
        <f t="shared" si="139"/>
        <v>Symptome</v>
      </c>
      <c r="M1102" s="115" t="str">
        <f>IFERROR(VLOOKUP(Abfalldokumentation!$O1102,Kennzahlen!S:U,3,FALSE)*Abfalldokumentation!$B1102,"0")</f>
        <v>0</v>
      </c>
      <c r="N1102" s="105" t="str">
        <f>IF(ISBLANK(Q1102),VLOOKUP(Abfalldokumentation!$O1102,'Linien - BU'!R:S,2,FALSE),Q1102)</f>
        <v>L16</v>
      </c>
      <c r="O1102" s="67" t="str">
        <f t="shared" si="140"/>
        <v>Räucher Schinken Fertigware</v>
      </c>
      <c r="P1102" s="67">
        <f t="shared" si="141"/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Y1102"/>
      <c r="AA1102" s="2"/>
      <c r="AB1102" s="2"/>
      <c r="AC1102" s="2"/>
    </row>
    <row r="1103" spans="1:29" ht="30" customHeight="1" x14ac:dyDescent="0.25">
      <c r="A1103" s="102" t="str">
        <f>VLOOKUP(N1103,'Linien - BU'!A:B,2,FALSE)</f>
        <v>Rest</v>
      </c>
      <c r="B1103" s="114">
        <f t="shared" si="135"/>
        <v>47</v>
      </c>
      <c r="C1103" s="95">
        <f>Abfalldokumentation!$U1103</f>
        <v>44483</v>
      </c>
      <c r="D1103" s="90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103" t="str">
        <f>IFERROR(VLOOKUP(Abfalldokumentation!$O1103,Artikel!A:C,3,FALSE),Abfalldokumentation!$O1103)</f>
        <v>Rückstellproben</v>
      </c>
      <c r="F1103" s="103" t="str">
        <f>VLOOKUP(T1103,'Liste Gründe'!A:D,2,FALSE)</f>
        <v>Qualitätssicherung</v>
      </c>
      <c r="G1103" s="103" t="str">
        <f>IF(ISBLANK(V1103),VLOOKUP(Abfalldokumentation!$P1103,'Liste Gründe'!A:D,3,FALSE),V1103)</f>
        <v>Rückstellproben</v>
      </c>
      <c r="H1103" s="103" t="str">
        <f>IF(ISBLANK(Abfalldokumentation!$W1103),"-",Abfalldokumentation!$W1103)</f>
        <v>-</v>
      </c>
      <c r="I1103" s="114">
        <f t="shared" si="136"/>
        <v>41</v>
      </c>
      <c r="J1103" s="103" t="str">
        <f t="shared" si="137"/>
        <v>Produkte</v>
      </c>
      <c r="K1103" s="103" t="str">
        <f t="shared" si="138"/>
        <v>BUs</v>
      </c>
      <c r="L1103" s="103" t="str">
        <f t="shared" si="139"/>
        <v>Symptome</v>
      </c>
      <c r="M1103" s="114" t="str">
        <f>IFERROR(VLOOKUP(Abfalldokumentation!$O1103,Kennzahlen!S:U,3,FALSE)*Abfalldokumentation!$B1103,"0")</f>
        <v>0</v>
      </c>
      <c r="N1103" s="103" t="str">
        <f>IF(ISBLANK(Q1103),VLOOKUP(Abfalldokumentation!$O1103,'Linien - BU'!R:S,2,FALSE),Q1103)</f>
        <v>Labor</v>
      </c>
      <c r="O1103" s="67" t="str">
        <f t="shared" si="140"/>
        <v>Rückstellproben</v>
      </c>
      <c r="P1103" s="67">
        <f t="shared" si="141"/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Y1103"/>
      <c r="AA1103" s="2"/>
      <c r="AB1103" s="2"/>
      <c r="AC1103" s="2"/>
    </row>
    <row r="1104" spans="1:29" ht="30" customHeight="1" x14ac:dyDescent="0.25">
      <c r="A1104" s="104" t="str">
        <f>VLOOKUP(N1104,'Linien - BU'!A:B,2,FALSE)</f>
        <v>Rest</v>
      </c>
      <c r="B1104" s="115">
        <f t="shared" si="135"/>
        <v>53</v>
      </c>
      <c r="C1104" s="96">
        <f>Abfalldokumentation!$U1104</f>
        <v>44483</v>
      </c>
      <c r="D1104" s="90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105" t="str">
        <f>IFERROR(VLOOKUP(Abfalldokumentation!$O1104,Artikel!A:C,3,FALSE),Abfalldokumentation!$O1104)</f>
        <v>Rückstellproben</v>
      </c>
      <c r="F1104" s="105" t="str">
        <f>VLOOKUP(T1104,'Liste Gründe'!A:D,2,FALSE)</f>
        <v>Qualitätssicherung</v>
      </c>
      <c r="G1104" s="105" t="str">
        <f>IF(ISBLANK(V1104),VLOOKUP(Abfalldokumentation!$P1104,'Liste Gründe'!A:D,3,FALSE),V1104)</f>
        <v>Rückstellproben</v>
      </c>
      <c r="H1104" s="105" t="str">
        <f>IF(ISBLANK(Abfalldokumentation!$W1104),"-",Abfalldokumentation!$W1104)</f>
        <v>-</v>
      </c>
      <c r="I1104" s="115">
        <f t="shared" si="136"/>
        <v>41</v>
      </c>
      <c r="J1104" s="105" t="str">
        <f t="shared" si="137"/>
        <v>Produkte</v>
      </c>
      <c r="K1104" s="105" t="str">
        <f t="shared" si="138"/>
        <v>BUs</v>
      </c>
      <c r="L1104" s="105" t="str">
        <f t="shared" si="139"/>
        <v>Symptome</v>
      </c>
      <c r="M1104" s="115" t="str">
        <f>IFERROR(VLOOKUP(Abfalldokumentation!$O1104,Kennzahlen!S:U,3,FALSE)*Abfalldokumentation!$B1104,"0")</f>
        <v>0</v>
      </c>
      <c r="N1104" s="105" t="str">
        <f>IF(ISBLANK(Q1104),VLOOKUP(Abfalldokumentation!$O1104,'Linien - BU'!R:S,2,FALSE),Q1104)</f>
        <v>Labor</v>
      </c>
      <c r="O1104" s="67" t="str">
        <f t="shared" si="140"/>
        <v>Rückstellproben</v>
      </c>
      <c r="P1104" s="67">
        <f t="shared" si="141"/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Y1104"/>
      <c r="AA1104" s="2"/>
      <c r="AB1104" s="2"/>
      <c r="AC1104" s="2"/>
    </row>
    <row r="1105" spans="1:29" ht="30" customHeight="1" x14ac:dyDescent="0.25">
      <c r="A1105" s="102" t="str">
        <f>VLOOKUP(N1105,'Linien - BU'!A:B,2,FALSE)</f>
        <v>BU2</v>
      </c>
      <c r="B1105" s="114">
        <f t="shared" si="135"/>
        <v>85</v>
      </c>
      <c r="C1105" s="95">
        <f>Abfalldokumentation!$U1105</f>
        <v>44483</v>
      </c>
      <c r="D1105" s="90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103" t="str">
        <f>IFERROR(VLOOKUP(Abfalldokumentation!$O1105,Artikel!A:C,3,FALSE),Abfalldokumentation!$O1105)</f>
        <v>verschiedene Fertigware</v>
      </c>
      <c r="F1105" s="103" t="str">
        <f>VLOOKUP(T1105,'Liste Gründe'!A:D,2,FALSE)</f>
        <v>Schimmel</v>
      </c>
      <c r="G1105" s="103" t="str">
        <f>IF(ISBLANK(V1105),VLOOKUP(Abfalldokumentation!$P1105,'Liste Gründe'!A:D,3,FALSE),V1105)</f>
        <v>Luftzieher</v>
      </c>
      <c r="H1105" s="103" t="str">
        <f>IF(ISBLANK(Abfalldokumentation!$W1105),"-",Abfalldokumentation!$W1105)</f>
        <v>-</v>
      </c>
      <c r="I1105" s="114">
        <f t="shared" si="136"/>
        <v>41</v>
      </c>
      <c r="J1105" s="103" t="str">
        <f t="shared" si="137"/>
        <v>Produkte</v>
      </c>
      <c r="K1105" s="103" t="str">
        <f t="shared" si="138"/>
        <v>BUs</v>
      </c>
      <c r="L1105" s="103" t="str">
        <f t="shared" si="139"/>
        <v>Symptome</v>
      </c>
      <c r="M1105" s="114" t="str">
        <f>IFERROR(VLOOKUP(Abfalldokumentation!$O1105,Kennzahlen!S:U,3,FALSE)*Abfalldokumentation!$B1105,"0")</f>
        <v>0</v>
      </c>
      <c r="N1105" s="103" t="str">
        <f>IF(ISBLANK(Q1105),VLOOKUP(Abfalldokumentation!$O1105,'Linien - BU'!R:S,2,FALSE),Q1105)</f>
        <v>BU2</v>
      </c>
      <c r="O1105" s="67" t="str">
        <f t="shared" si="140"/>
        <v>verschiedene Fertigware</v>
      </c>
      <c r="P1105" s="67">
        <f t="shared" si="141"/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Y1105"/>
      <c r="AA1105" s="2"/>
      <c r="AB1105" s="2"/>
      <c r="AC1105" s="2"/>
    </row>
    <row r="1106" spans="1:29" ht="30" customHeight="1" x14ac:dyDescent="0.25">
      <c r="A1106" s="104" t="str">
        <f>VLOOKUP(N1106,'Linien - BU'!A:B,2,FALSE)</f>
        <v>Rest</v>
      </c>
      <c r="B1106" s="115">
        <f t="shared" si="135"/>
        <v>20</v>
      </c>
      <c r="C1106" s="96">
        <f>Abfalldokumentation!$U1106</f>
        <v>44483</v>
      </c>
      <c r="D1106" s="90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105" t="str">
        <f>IFERROR(VLOOKUP(Abfalldokumentation!$O1106,Artikel!A:C,3,FALSE),Abfalldokumentation!$O1106)</f>
        <v>VOS Bergkäse</v>
      </c>
      <c r="F1106" s="105" t="str">
        <f>VLOOKUP(T1106,'Liste Gründe'!A:D,2,FALSE)</f>
        <v>Schimmel</v>
      </c>
      <c r="G1106" s="105" t="str">
        <f>IF(ISBLANK(V1106),VLOOKUP(Abfalldokumentation!$P1106,'Liste Gründe'!A:D,3,FALSE),V1106)</f>
        <v>MHD abgelaufen</v>
      </c>
      <c r="H1106" s="105" t="str">
        <f>IF(ISBLANK(Abfalldokumentation!$W1106),"-",Abfalldokumentation!$W1106)</f>
        <v>-</v>
      </c>
      <c r="I1106" s="115">
        <f t="shared" si="136"/>
        <v>41</v>
      </c>
      <c r="J1106" s="105" t="str">
        <f t="shared" si="137"/>
        <v>Produkte</v>
      </c>
      <c r="K1106" s="105" t="str">
        <f t="shared" si="138"/>
        <v>BUs</v>
      </c>
      <c r="L1106" s="105" t="str">
        <f t="shared" si="139"/>
        <v>Symptome</v>
      </c>
      <c r="M1106" s="115" t="str">
        <f>IFERROR(VLOOKUP(Abfalldokumentation!$O1106,Kennzahlen!S:U,3,FALSE)*Abfalldokumentation!$B1106,"0")</f>
        <v>0</v>
      </c>
      <c r="N1106" s="105" t="str">
        <f>IF(ISBLANK(Q1106),VLOOKUP(Abfalldokumentation!$O1106,'Linien - BU'!R:S,2,FALSE),Q1106)</f>
        <v>Außenlager</v>
      </c>
      <c r="O1106" s="67" t="str">
        <f t="shared" si="140"/>
        <v>VOS Bergkäse</v>
      </c>
      <c r="P1106" s="67">
        <f t="shared" si="141"/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Y1106"/>
      <c r="AA1106" s="2"/>
      <c r="AB1106" s="2"/>
      <c r="AC1106" s="2"/>
    </row>
    <row r="1107" spans="1:29" ht="30" customHeight="1" x14ac:dyDescent="0.25">
      <c r="A1107" s="102" t="str">
        <f>VLOOKUP(N1107,'Linien - BU'!A:B,2,FALSE)</f>
        <v>BU1</v>
      </c>
      <c r="B1107" s="114">
        <f t="shared" si="135"/>
        <v>10</v>
      </c>
      <c r="C1107" s="95">
        <f>Abfalldokumentation!$U1107</f>
        <v>44483</v>
      </c>
      <c r="D1107" s="90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103" t="str">
        <f>IFERROR(VLOOKUP(Abfalldokumentation!$O1107,Artikel!A:C,3,FALSE),Abfalldokumentation!$O1107)</f>
        <v>Walnusstorten</v>
      </c>
      <c r="F1107" s="103" t="str">
        <f>VLOOKUP(T1107,'Liste Gründe'!A:D,2,FALSE)</f>
        <v>Rest</v>
      </c>
      <c r="G1107" s="103" t="str">
        <f>IF(ISBLANK(V1107),VLOOKUP(Abfalldokumentation!$P1107,'Liste Gründe'!A:D,3,FALSE),V1107)</f>
        <v>Schmutz</v>
      </c>
      <c r="H1107" s="103" t="str">
        <f>IF(ISBLANK(Abfalldokumentation!$W1107),"-",Abfalldokumentation!$W1107)</f>
        <v>-</v>
      </c>
      <c r="I1107" s="114">
        <f t="shared" si="136"/>
        <v>41</v>
      </c>
      <c r="J1107" s="103" t="str">
        <f t="shared" si="137"/>
        <v>Produkte</v>
      </c>
      <c r="K1107" s="103" t="str">
        <f t="shared" si="138"/>
        <v>BUs</v>
      </c>
      <c r="L1107" s="103" t="str">
        <f t="shared" si="139"/>
        <v>Symptome</v>
      </c>
      <c r="M1107" s="114" t="str">
        <f>IFERROR(VLOOKUP(Abfalldokumentation!$O1107,Kennzahlen!S:U,3,FALSE)*Abfalldokumentation!$B1107,"0")</f>
        <v>0</v>
      </c>
      <c r="N1107" s="103" t="str">
        <f>IF(ISBLANK(Q1107),VLOOKUP(Abfalldokumentation!$O1107,'Linien - BU'!R:S,2,FALSE),Q1107)</f>
        <v>Abfüllung</v>
      </c>
      <c r="O1107" s="67" t="str">
        <f t="shared" si="140"/>
        <v>Walnusstorten</v>
      </c>
      <c r="P1107" s="67">
        <f t="shared" si="141"/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Y1107"/>
      <c r="AA1107" s="2"/>
      <c r="AB1107" s="2"/>
      <c r="AC1107" s="2"/>
    </row>
    <row r="1108" spans="1:29" ht="30" customHeight="1" x14ac:dyDescent="0.25">
      <c r="A1108" s="104" t="str">
        <f>VLOOKUP(N1108,'Linien - BU'!A:B,2,FALSE)</f>
        <v>BU3</v>
      </c>
      <c r="B1108" s="115">
        <f t="shared" si="135"/>
        <v>105</v>
      </c>
      <c r="C1108" s="96">
        <f>Abfalldokumentation!$U1108</f>
        <v>44484</v>
      </c>
      <c r="D1108" s="90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105" t="str">
        <f>IFERROR(VLOOKUP(Abfalldokumentation!$O1108,Artikel!A:C,3,FALSE),Abfalldokumentation!$O1108)</f>
        <v>Bergkäse 45% Fett i. Tr</v>
      </c>
      <c r="F1108" s="105" t="str">
        <f>VLOOKUP(T1108,'Liste Gründe'!A:D,2,FALSE)</f>
        <v>Schimmel</v>
      </c>
      <c r="G1108" s="105" t="str">
        <f>IF(ISBLANK(V1108),VLOOKUP(Abfalldokumentation!$P1108,'Liste Gründe'!A:D,3,FALSE),V1108)</f>
        <v>Schimmel</v>
      </c>
      <c r="H1108" s="105" t="str">
        <f>IF(ISBLANK(Abfalldokumentation!$W1108),"-",Abfalldokumentation!$W1108)</f>
        <v>-</v>
      </c>
      <c r="I1108" s="115">
        <f t="shared" si="136"/>
        <v>41</v>
      </c>
      <c r="J1108" s="105" t="str">
        <f t="shared" si="137"/>
        <v>Produkte</v>
      </c>
      <c r="K1108" s="105" t="str">
        <f t="shared" si="138"/>
        <v>BUs</v>
      </c>
      <c r="L1108" s="105" t="str">
        <f t="shared" si="139"/>
        <v>Symptome</v>
      </c>
      <c r="M1108" s="115" t="str">
        <f>IFERROR(VLOOKUP(Abfalldokumentation!$O1108,Kennzahlen!S:U,3,FALSE)*Abfalldokumentation!$B1108,"0")</f>
        <v>0</v>
      </c>
      <c r="N1108" s="105" t="str">
        <f>IF(ISBLANK(Q1108),VLOOKUP(Abfalldokumentation!$O1108,'Linien - BU'!R:S,2,FALSE),Q1108)</f>
        <v>BU3</v>
      </c>
      <c r="O1108" s="67">
        <f t="shared" si="140"/>
        <v>23000206</v>
      </c>
      <c r="P1108" s="67">
        <f t="shared" si="141"/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Y1108"/>
      <c r="AA1108" s="2"/>
      <c r="AB1108" s="2"/>
      <c r="AC1108" s="2"/>
    </row>
    <row r="1109" spans="1:29" ht="30" customHeight="1" x14ac:dyDescent="0.25">
      <c r="A1109" s="102" t="str">
        <f>VLOOKUP(N1109,'Linien - BU'!A:B,2,FALSE)</f>
        <v>BU3</v>
      </c>
      <c r="B1109" s="114">
        <f t="shared" si="135"/>
        <v>90</v>
      </c>
      <c r="C1109" s="95">
        <f>Abfalldokumentation!$U1109</f>
        <v>44484</v>
      </c>
      <c r="D1109" s="90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103" t="str">
        <f>IFERROR(VLOOKUP(Abfalldokumentation!$O1109,Artikel!A:C,3,FALSE),Abfalldokumentation!$O1109)</f>
        <v>ABS Edamer 40% OGT</v>
      </c>
      <c r="F1109" s="103" t="str">
        <f>VLOOKUP(T1109,'Liste Gründe'!A:D,2,FALSE)</f>
        <v>Schimmel</v>
      </c>
      <c r="G1109" s="103" t="str">
        <f>IF(ISBLANK(V1109),VLOOKUP(Abfalldokumentation!$P1109,'Liste Gründe'!A:D,3,FALSE),V1109)</f>
        <v>Schimmel</v>
      </c>
      <c r="H1109" s="103" t="str">
        <f>IF(ISBLANK(Abfalldokumentation!$W1109),"-",Abfalldokumentation!$W1109)</f>
        <v>-</v>
      </c>
      <c r="I1109" s="114">
        <f t="shared" si="136"/>
        <v>41</v>
      </c>
      <c r="J1109" s="103" t="str">
        <f t="shared" si="137"/>
        <v>Produkte</v>
      </c>
      <c r="K1109" s="103" t="str">
        <f t="shared" si="138"/>
        <v>BUs</v>
      </c>
      <c r="L1109" s="103" t="str">
        <f t="shared" si="139"/>
        <v>Symptome</v>
      </c>
      <c r="M1109" s="114" t="str">
        <f>IFERROR(VLOOKUP(Abfalldokumentation!$O1109,Kennzahlen!S:U,3,FALSE)*Abfalldokumentation!$B1109,"0")</f>
        <v>0</v>
      </c>
      <c r="N1109" s="103" t="str">
        <f>IF(ISBLANK(Q1109),VLOOKUP(Abfalldokumentation!$O1109,'Linien - BU'!R:S,2,FALSE),Q1109)</f>
        <v>BU3</v>
      </c>
      <c r="O1109" s="67">
        <f t="shared" si="140"/>
        <v>29500817</v>
      </c>
      <c r="P1109" s="67">
        <f t="shared" si="141"/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Y1109"/>
      <c r="AA1109" s="2"/>
      <c r="AB1109" s="2"/>
      <c r="AC1109" s="2"/>
    </row>
    <row r="1110" spans="1:29" ht="30" customHeight="1" x14ac:dyDescent="0.25">
      <c r="A1110" s="104" t="str">
        <f>VLOOKUP(N1110,'Linien - BU'!A:B,2,FALSE)</f>
        <v>BU4</v>
      </c>
      <c r="B1110" s="115">
        <f t="shared" si="135"/>
        <v>8</v>
      </c>
      <c r="C1110" s="96">
        <f>Abfalldokumentation!$U1110</f>
        <v>44484</v>
      </c>
      <c r="D1110" s="90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105" t="str">
        <f>IFERROR(VLOOKUP(Abfalldokumentation!$O1110,Artikel!A:C,3,FALSE),Abfalldokumentation!$O1110)</f>
        <v>ABS ZIEGE-GOU</v>
      </c>
      <c r="F1110" s="105" t="str">
        <f>VLOOKUP(T1110,'Liste Gründe'!A:D,2,FALSE)</f>
        <v>keinen Verwendungszweck</v>
      </c>
      <c r="G1110" s="105" t="str">
        <f>IF(ISBLANK(V1110),VLOOKUP(Abfalldokumentation!$P1110,'Liste Gründe'!A:D,3,FALSE),V1110)</f>
        <v>keinen Verwendungszweck</v>
      </c>
      <c r="H1110" s="105" t="str">
        <f>IF(ISBLANK(Abfalldokumentation!$W1110),"-",Abfalldokumentation!$W1110)</f>
        <v>-</v>
      </c>
      <c r="I1110" s="115">
        <f t="shared" si="136"/>
        <v>41</v>
      </c>
      <c r="J1110" s="105" t="str">
        <f t="shared" si="137"/>
        <v>Produkte</v>
      </c>
      <c r="K1110" s="105" t="str">
        <f t="shared" si="138"/>
        <v>BUs</v>
      </c>
      <c r="L1110" s="105" t="str">
        <f t="shared" si="139"/>
        <v>Symptome</v>
      </c>
      <c r="M1110" s="115">
        <f>IFERROR(VLOOKUP(Abfalldokumentation!$O1110,Kennzahlen!S:U,3,FALSE)*Abfalldokumentation!$B1110,"0")</f>
        <v>8</v>
      </c>
      <c r="N1110" s="105" t="str">
        <f>IF(ISBLANK(Q1110),VLOOKUP(Abfalldokumentation!$O1110,'Linien - BU'!R:S,2,FALSE),Q1110)</f>
        <v>Bu4</v>
      </c>
      <c r="O1110" s="67">
        <f t="shared" si="140"/>
        <v>29500887</v>
      </c>
      <c r="P1110" s="67">
        <f t="shared" si="141"/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Y1110"/>
      <c r="AA1110" s="2"/>
      <c r="AB1110" s="2"/>
      <c r="AC1110" s="2"/>
    </row>
    <row r="1111" spans="1:29" ht="30" customHeight="1" x14ac:dyDescent="0.25">
      <c r="A1111" s="102" t="str">
        <f>VLOOKUP(N1111,'Linien - BU'!A:B,2,FALSE)</f>
        <v>BU4</v>
      </c>
      <c r="B1111" s="114">
        <f t="shared" si="135"/>
        <v>53</v>
      </c>
      <c r="C1111" s="95">
        <f>Abfalldokumentation!$U1111</f>
        <v>44484</v>
      </c>
      <c r="D1111" s="90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103" t="str">
        <f>IFERROR(VLOOKUP(Abfalldokumentation!$O1111,Artikel!A:C,3,FALSE),Abfalldokumentation!$O1111)</f>
        <v>ABS GRÜN-PESTO</v>
      </c>
      <c r="F1111" s="103" t="str">
        <f>VLOOKUP(T1111,'Liste Gründe'!A:D,2,FALSE)</f>
        <v>keinen Verwendungszweck</v>
      </c>
      <c r="G1111" s="103" t="str">
        <f>IF(ISBLANK(V1111),VLOOKUP(Abfalldokumentation!$P1111,'Liste Gründe'!A:D,3,FALSE),V1111)</f>
        <v>keinen Verwendungszweck</v>
      </c>
      <c r="H1111" s="103" t="str">
        <f>IF(ISBLANK(Abfalldokumentation!$W1111),"-",Abfalldokumentation!$W1111)</f>
        <v>-</v>
      </c>
      <c r="I1111" s="114">
        <f t="shared" si="136"/>
        <v>41</v>
      </c>
      <c r="J1111" s="103" t="str">
        <f t="shared" si="137"/>
        <v>Produkte</v>
      </c>
      <c r="K1111" s="103" t="str">
        <f t="shared" si="138"/>
        <v>BUs</v>
      </c>
      <c r="L1111" s="103" t="str">
        <f t="shared" si="139"/>
        <v>Symptome</v>
      </c>
      <c r="M1111" s="114">
        <f>IFERROR(VLOOKUP(Abfalldokumentation!$O1111,Kennzahlen!S:U,3,FALSE)*Abfalldokumentation!$B1111,"0")</f>
        <v>79.5</v>
      </c>
      <c r="N1111" s="103" t="str">
        <f>IF(ISBLANK(Q1111),VLOOKUP(Abfalldokumentation!$O1111,'Linien - BU'!R:S,2,FALSE),Q1111)</f>
        <v>BU4</v>
      </c>
      <c r="O1111" s="67">
        <f t="shared" si="140"/>
        <v>29500952</v>
      </c>
      <c r="P1111" s="67">
        <f t="shared" si="141"/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Y1111"/>
      <c r="AA1111" s="2"/>
      <c r="AB1111" s="2"/>
      <c r="AC1111" s="2"/>
    </row>
    <row r="1112" spans="1:29" ht="30" customHeight="1" x14ac:dyDescent="0.25">
      <c r="A1112" s="104" t="str">
        <f>VLOOKUP(N1112,'Linien - BU'!A:B,2,FALSE)</f>
        <v>BU4</v>
      </c>
      <c r="B1112" s="115">
        <f t="shared" si="135"/>
        <v>1</v>
      </c>
      <c r="C1112" s="96">
        <f>Abfalldokumentation!$U1112</f>
        <v>44484</v>
      </c>
      <c r="D1112" s="90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105" t="str">
        <f>IFERROR(VLOOKUP(Abfalldokumentation!$O1112,Artikel!A:C,3,FALSE),Abfalldokumentation!$O1112)</f>
        <v>ABS SAINT ANDRÉ</v>
      </c>
      <c r="F1112" s="105" t="str">
        <f>VLOOKUP(T1112,'Liste Gründe'!A:D,2,FALSE)</f>
        <v>keinen Verwendungszweck</v>
      </c>
      <c r="G1112" s="105" t="str">
        <f>IF(ISBLANK(V1112),VLOOKUP(Abfalldokumentation!$P1112,'Liste Gründe'!A:D,3,FALSE),V1112)</f>
        <v>keinen Verwendungszweck</v>
      </c>
      <c r="H1112" s="105" t="str">
        <f>IF(ISBLANK(Abfalldokumentation!$W1112),"-",Abfalldokumentation!$W1112)</f>
        <v>-</v>
      </c>
      <c r="I1112" s="115">
        <f t="shared" si="136"/>
        <v>41</v>
      </c>
      <c r="J1112" s="105" t="str">
        <f t="shared" si="137"/>
        <v>Produkte</v>
      </c>
      <c r="K1112" s="105" t="str">
        <f t="shared" si="138"/>
        <v>BUs</v>
      </c>
      <c r="L1112" s="105" t="str">
        <f t="shared" si="139"/>
        <v>Symptome</v>
      </c>
      <c r="M1112" s="115">
        <f>IFERROR(VLOOKUP(Abfalldokumentation!$O1112,Kennzahlen!S:U,3,FALSE)*Abfalldokumentation!$B1112,"0")</f>
        <v>1E-4</v>
      </c>
      <c r="N1112" s="105" t="str">
        <f>IF(ISBLANK(Q1112),VLOOKUP(Abfalldokumentation!$O1112,'Linien - BU'!R:S,2,FALSE),Q1112)</f>
        <v>BU4</v>
      </c>
      <c r="O1112" s="67">
        <f t="shared" si="140"/>
        <v>29501036</v>
      </c>
      <c r="P1112" s="67">
        <f t="shared" si="141"/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Y1112"/>
      <c r="AA1112" s="2"/>
      <c r="AB1112" s="2"/>
      <c r="AC1112" s="2"/>
    </row>
    <row r="1113" spans="1:29" ht="30" customHeight="1" x14ac:dyDescent="0.25">
      <c r="A1113" s="102" t="str">
        <f>VLOOKUP(N1113,'Linien - BU'!A:B,2,FALSE)</f>
        <v>BU4</v>
      </c>
      <c r="B1113" s="114">
        <f t="shared" si="135"/>
        <v>112</v>
      </c>
      <c r="C1113" s="95">
        <f>Abfalldokumentation!$U1113</f>
        <v>44484</v>
      </c>
      <c r="D1113" s="90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103" t="str">
        <f>IFERROR(VLOOKUP(Abfalldokumentation!$O1113,Artikel!A:C,3,FALSE),Abfalldokumentation!$O1113)</f>
        <v>ABS OLD-AMSTERDAM</v>
      </c>
      <c r="F1113" s="103" t="str">
        <f>VLOOKUP(T1113,'Liste Gründe'!A:D,2,FALSE)</f>
        <v>keinen Verwendungszweck</v>
      </c>
      <c r="G1113" s="103" t="str">
        <f>IF(ISBLANK(V1113),VLOOKUP(Abfalldokumentation!$P1113,'Liste Gründe'!A:D,3,FALSE),V1113)</f>
        <v>keinen Verwendungszweck</v>
      </c>
      <c r="H1113" s="103" t="str">
        <f>IF(ISBLANK(Abfalldokumentation!$W1113),"-",Abfalldokumentation!$W1113)</f>
        <v>-</v>
      </c>
      <c r="I1113" s="114">
        <f t="shared" si="136"/>
        <v>41</v>
      </c>
      <c r="J1113" s="103" t="str">
        <f t="shared" si="137"/>
        <v>Produkte</v>
      </c>
      <c r="K1113" s="103" t="str">
        <f t="shared" si="138"/>
        <v>BUs</v>
      </c>
      <c r="L1113" s="103" t="str">
        <f t="shared" si="139"/>
        <v>Symptome</v>
      </c>
      <c r="M1113" s="114">
        <f>IFERROR(VLOOKUP(Abfalldokumentation!$O1113,Kennzahlen!S:U,3,FALSE)*Abfalldokumentation!$B1113,"0")</f>
        <v>1.12E-2</v>
      </c>
      <c r="N1113" s="103" t="str">
        <f>IF(ISBLANK(Q1113),VLOOKUP(Abfalldokumentation!$O1113,'Linien - BU'!R:S,2,FALSE),Q1113)</f>
        <v>BU4</v>
      </c>
      <c r="O1113" s="67">
        <f t="shared" si="140"/>
        <v>29501039</v>
      </c>
      <c r="P1113" s="67">
        <f t="shared" si="141"/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Y1113"/>
      <c r="AA1113" s="2"/>
      <c r="AB1113" s="2"/>
      <c r="AC1113" s="2"/>
    </row>
    <row r="1114" spans="1:29" ht="30" customHeight="1" x14ac:dyDescent="0.25">
      <c r="A1114" s="104" t="str">
        <f>VLOOKUP(N1114,'Linien - BU'!A:B,2,FALSE)</f>
        <v>BU4</v>
      </c>
      <c r="B1114" s="115">
        <f t="shared" si="135"/>
        <v>71</v>
      </c>
      <c r="C1114" s="96">
        <f>Abfalldokumentation!$U1114</f>
        <v>44484</v>
      </c>
      <c r="D1114" s="90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105" t="str">
        <f>IFERROR(VLOOKUP(Abfalldokumentation!$O1114,Artikel!A:C,3,FALSE),Abfalldokumentation!$O1114)</f>
        <v>ABS Simmentaler</v>
      </c>
      <c r="F1114" s="105" t="str">
        <f>VLOOKUP(T1114,'Liste Gründe'!A:D,2,FALSE)</f>
        <v>keinen Verwendungszweck</v>
      </c>
      <c r="G1114" s="105" t="str">
        <f>IF(ISBLANK(V1114),VLOOKUP(Abfalldokumentation!$P1114,'Liste Gründe'!A:D,3,FALSE),V1114)</f>
        <v>keinen Verwendungszweck</v>
      </c>
      <c r="H1114" s="105" t="str">
        <f>IF(ISBLANK(Abfalldokumentation!$W1114),"-",Abfalldokumentation!$W1114)</f>
        <v>-</v>
      </c>
      <c r="I1114" s="115">
        <f t="shared" si="136"/>
        <v>41</v>
      </c>
      <c r="J1114" s="105" t="str">
        <f t="shared" si="137"/>
        <v>Produkte</v>
      </c>
      <c r="K1114" s="105" t="str">
        <f t="shared" si="138"/>
        <v>BUs</v>
      </c>
      <c r="L1114" s="105" t="str">
        <f t="shared" si="139"/>
        <v>Symptome</v>
      </c>
      <c r="M1114" s="115">
        <f>IFERROR(VLOOKUP(Abfalldokumentation!$O1114,Kennzahlen!S:U,3,FALSE)*Abfalldokumentation!$B1114,"0")</f>
        <v>0.71</v>
      </c>
      <c r="N1114" s="105" t="str">
        <f>IF(ISBLANK(Q1114),VLOOKUP(Abfalldokumentation!$O1114,'Linien - BU'!R:S,2,FALSE),Q1114)</f>
        <v>BU4</v>
      </c>
      <c r="O1114" s="67">
        <f t="shared" si="140"/>
        <v>29501099</v>
      </c>
      <c r="P1114" s="67">
        <f t="shared" si="141"/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Y1114"/>
      <c r="AA1114" s="2"/>
      <c r="AB1114" s="2"/>
      <c r="AC1114" s="2"/>
    </row>
    <row r="1115" spans="1:29" ht="30" customHeight="1" x14ac:dyDescent="0.25">
      <c r="A1115" s="102" t="str">
        <f>VLOOKUP(N1115,'Linien - BU'!A:B,2,FALSE)</f>
        <v>BU1</v>
      </c>
      <c r="B1115" s="114">
        <f t="shared" si="135"/>
        <v>39</v>
      </c>
      <c r="C1115" s="95">
        <f>Abfalldokumentation!$U1115</f>
        <v>44484</v>
      </c>
      <c r="D1115" s="90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103" t="str">
        <f>IFERROR(VLOOKUP(Abfalldokumentation!$O1115,Artikel!A:C,3,FALSE),Abfalldokumentation!$O1115)</f>
        <v>RW SCHI 10,0KG AN</v>
      </c>
      <c r="F1115" s="103" t="str">
        <f>VLOOKUP(T1115,'Liste Gründe'!A:D,2,FALSE)</f>
        <v>Linienbezogen</v>
      </c>
      <c r="G1115" s="103" t="str">
        <f>IF(ISBLANK(V1115),VLOOKUP(Abfalldokumentation!$P1115,'Liste Gründe'!A:D,3,FALSE),V1115)</f>
        <v>Bodenabfall Abfüllung</v>
      </c>
      <c r="H1115" s="103" t="str">
        <f>IF(ISBLANK(Abfalldokumentation!$W1115),"-",Abfalldokumentation!$W1115)</f>
        <v>-</v>
      </c>
      <c r="I1115" s="114">
        <f t="shared" si="136"/>
        <v>41</v>
      </c>
      <c r="J1115" s="103" t="str">
        <f t="shared" si="137"/>
        <v>Produkte</v>
      </c>
      <c r="K1115" s="103" t="str">
        <f t="shared" si="138"/>
        <v>BUs</v>
      </c>
      <c r="L1115" s="103" t="str">
        <f t="shared" si="139"/>
        <v>Symptome</v>
      </c>
      <c r="M1115" s="114" t="str">
        <f>IFERROR(VLOOKUP(Abfalldokumentation!$O1115,Kennzahlen!S:U,3,FALSE)*Abfalldokumentation!$B1115,"0")</f>
        <v>0</v>
      </c>
      <c r="N1115" s="103">
        <f>IF(ISBLANK(Q1115),VLOOKUP(Abfalldokumentation!$O1115,'Linien - BU'!R:S,2,FALSE),Q1115)</f>
        <v>3020</v>
      </c>
      <c r="O1115" s="67">
        <f t="shared" si="140"/>
        <v>32000068</v>
      </c>
      <c r="P1115" s="67">
        <f t="shared" si="141"/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Y1115"/>
      <c r="AA1115" s="2"/>
      <c r="AB1115" s="2"/>
      <c r="AC1115" s="2"/>
    </row>
    <row r="1116" spans="1:29" ht="30" customHeight="1" x14ac:dyDescent="0.25">
      <c r="A1116" s="104" t="str">
        <f>VLOOKUP(N1116,'Linien - BU'!A:B,2,FALSE)</f>
        <v>BU1</v>
      </c>
      <c r="B1116" s="115">
        <f t="shared" si="135"/>
        <v>164</v>
      </c>
      <c r="C1116" s="96">
        <f>Abfalldokumentation!$U1116</f>
        <v>44484</v>
      </c>
      <c r="D1116" s="90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105" t="str">
        <f>IFERROR(VLOOKUP(Abfalldokumentation!$O1116,Artikel!A:C,3,FALSE),Abfalldokumentation!$O1116)</f>
        <v>ABS ALL-EMM-VAKU</v>
      </c>
      <c r="F1116" s="105" t="str">
        <f>VLOOKUP(T1116,'Liste Gründe'!A:D,2,FALSE)</f>
        <v>Schimmel</v>
      </c>
      <c r="G1116" s="105" t="str">
        <f>IF(ISBLANK(V1116),VLOOKUP(Abfalldokumentation!$P1116,'Liste Gründe'!A:D,3,FALSE),V1116)</f>
        <v>Schimmel</v>
      </c>
      <c r="H1116" s="105" t="str">
        <f>IF(ISBLANK(Abfalldokumentation!$W1116),"-",Abfalldokumentation!$W1116)</f>
        <v>-</v>
      </c>
      <c r="I1116" s="115">
        <f t="shared" si="136"/>
        <v>41</v>
      </c>
      <c r="J1116" s="105" t="str">
        <f t="shared" si="137"/>
        <v>Produkte</v>
      </c>
      <c r="K1116" s="105" t="str">
        <f t="shared" si="138"/>
        <v>BUs</v>
      </c>
      <c r="L1116" s="105" t="str">
        <f t="shared" si="139"/>
        <v>Symptome</v>
      </c>
      <c r="M1116" s="115">
        <f>IFERROR(VLOOKUP(Abfalldokumentation!$O1116,Kennzahlen!S:U,3,FALSE)*Abfalldokumentation!$B1116,"0")</f>
        <v>412.29599999999999</v>
      </c>
      <c r="N1116" s="105" t="str">
        <f>IF(ISBLANK(Q1116),VLOOKUP(Abfalldokumentation!$O1116,'Linien - BU'!R:S,2,FALSE),Q1116)</f>
        <v>RWV</v>
      </c>
      <c r="O1116" s="67">
        <f t="shared" si="140"/>
        <v>49500190</v>
      </c>
      <c r="P1116" s="67">
        <f t="shared" si="141"/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Y1116"/>
      <c r="AA1116" s="2"/>
      <c r="AB1116" s="2"/>
      <c r="AC1116" s="2"/>
    </row>
    <row r="1117" spans="1:29" ht="30" customHeight="1" x14ac:dyDescent="0.25">
      <c r="A1117" s="102" t="str">
        <f>VLOOKUP(N1117,'Linien - BU'!A:B,2,FALSE)</f>
        <v>BU3</v>
      </c>
      <c r="B1117" s="114">
        <f t="shared" si="135"/>
        <v>59</v>
      </c>
      <c r="C1117" s="95">
        <f>Abfalldokumentation!$U1117</f>
        <v>44484</v>
      </c>
      <c r="D1117" s="90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103" t="str">
        <f>IFERROR(VLOOKUP(Abfalldokumentation!$O1117,Artikel!A:C,3,FALSE),Abfalldokumentation!$O1117)</f>
        <v>VOS VEG-SCH-WÜRZIG-VAKU</v>
      </c>
      <c r="F1117" s="103" t="str">
        <f>VLOOKUP(T1117,'Liste Gründe'!A:D,2,FALSE)</f>
        <v>Schimmel</v>
      </c>
      <c r="G1117" s="103" t="str">
        <f>IF(ISBLANK(V1117),VLOOKUP(Abfalldokumentation!$P1117,'Liste Gründe'!A:D,3,FALSE),V1117)</f>
        <v>VOS &gt; Einsatz</v>
      </c>
      <c r="H1117" s="103" t="str">
        <f>IF(ISBLANK(Abfalldokumentation!$W1117),"-",Abfalldokumentation!$W1117)</f>
        <v>-</v>
      </c>
      <c r="I1117" s="114">
        <f t="shared" si="136"/>
        <v>41</v>
      </c>
      <c r="J1117" s="103" t="str">
        <f t="shared" si="137"/>
        <v>Produkte</v>
      </c>
      <c r="K1117" s="103" t="str">
        <f t="shared" si="138"/>
        <v>BUs</v>
      </c>
      <c r="L1117" s="103" t="str">
        <f t="shared" si="139"/>
        <v>Symptome</v>
      </c>
      <c r="M1117" s="114">
        <f>IFERROR(VLOOKUP(Abfalldokumentation!$O1117,Kennzahlen!S:U,3,FALSE)*Abfalldokumentation!$B1117,"0")</f>
        <v>30.326000000000001</v>
      </c>
      <c r="N1117" s="103" t="str">
        <f>IF(ISBLANK(Q1117),VLOOKUP(Abfalldokumentation!$O1117,'Linien - BU'!R:S,2,FALSE),Q1117)</f>
        <v>BU3</v>
      </c>
      <c r="O1117" s="67">
        <f t="shared" si="140"/>
        <v>49900002</v>
      </c>
      <c r="P1117" s="67">
        <f t="shared" si="141"/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Y1117"/>
      <c r="AA1117" s="2"/>
      <c r="AB1117" s="2"/>
      <c r="AC1117" s="2"/>
    </row>
    <row r="1118" spans="1:29" ht="30" customHeight="1" x14ac:dyDescent="0.25">
      <c r="A1118" s="104" t="str">
        <f>VLOOKUP(N1118,'Linien - BU'!A:B,2,FALSE)</f>
        <v>BU3</v>
      </c>
      <c r="B1118" s="115">
        <f t="shared" si="135"/>
        <v>4.5</v>
      </c>
      <c r="C1118" s="96">
        <f>Abfalldokumentation!$U1118</f>
        <v>44484</v>
      </c>
      <c r="D1118" s="90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105" t="str">
        <f>IFERROR(VLOOKUP(Abfalldokumentation!$O1118,Artikel!A:C,3,FALSE),Abfalldokumentation!$O1118)</f>
        <v>-</v>
      </c>
      <c r="F1118" s="105" t="str">
        <f>VLOOKUP(T1118,'Liste Gründe'!A:D,2,FALSE)</f>
        <v>Linienbezogen</v>
      </c>
      <c r="G1118" s="105" t="str">
        <f>IF(ISBLANK(V1118),VLOOKUP(Abfalldokumentation!$P1118,'Liste Gründe'!A:D,3,FALSE),V1118)</f>
        <v>Maschinenabfall</v>
      </c>
      <c r="H1118" s="105" t="str">
        <f>IF(ISBLANK(Abfalldokumentation!$W1118),"-",Abfalldokumentation!$W1118)</f>
        <v>-</v>
      </c>
      <c r="I1118" s="115">
        <f t="shared" si="136"/>
        <v>41</v>
      </c>
      <c r="J1118" s="105" t="str">
        <f t="shared" si="137"/>
        <v>Produkte</v>
      </c>
      <c r="K1118" s="105" t="str">
        <f t="shared" si="138"/>
        <v>BUs</v>
      </c>
      <c r="L1118" s="105" t="str">
        <f t="shared" si="139"/>
        <v>Symptome</v>
      </c>
      <c r="M1118" s="115" t="str">
        <f>IFERROR(VLOOKUP(Abfalldokumentation!$O1118,Kennzahlen!S:U,3,FALSE)*Abfalldokumentation!$B1118,"0")</f>
        <v>0</v>
      </c>
      <c r="N1118" s="105" t="str">
        <f>IF(ISBLANK(Q1118),VLOOKUP(Abfalldokumentation!$O1118,'Linien - BU'!R:S,2,FALSE),Q1118)</f>
        <v>Bu3</v>
      </c>
      <c r="O1118" s="67" t="str">
        <f t="shared" si="140"/>
        <v>-</v>
      </c>
      <c r="P1118" s="67">
        <f t="shared" si="141"/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Y1118"/>
      <c r="AA1118" s="2"/>
      <c r="AB1118" s="2"/>
      <c r="AC1118" s="2"/>
    </row>
    <row r="1119" spans="1:29" ht="30" customHeight="1" x14ac:dyDescent="0.25">
      <c r="A1119" s="102" t="str">
        <f>VLOOKUP(N1119,'Linien - BU'!A:B,2,FALSE)</f>
        <v>BU3</v>
      </c>
      <c r="B1119" s="114">
        <f t="shared" si="135"/>
        <v>40</v>
      </c>
      <c r="C1119" s="95">
        <f>Abfalldokumentation!$U1119</f>
        <v>44484</v>
      </c>
      <c r="D1119" s="90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103" t="str">
        <f>IFERROR(VLOOKUP(Abfalldokumentation!$O1119,Artikel!A:C,3,FALSE),Abfalldokumentation!$O1119)</f>
        <v>-</v>
      </c>
      <c r="F1119" s="103" t="str">
        <f>VLOOKUP(T1119,'Liste Gründe'!A:D,2,FALSE)</f>
        <v>Linienbezogen</v>
      </c>
      <c r="G1119" s="103" t="str">
        <f>IF(ISBLANK(V1119),VLOOKUP(Abfalldokumentation!$P1119,'Liste Gründe'!A:D,3,FALSE),V1119)</f>
        <v>Maschinenabfall</v>
      </c>
      <c r="H1119" s="103" t="str">
        <f>IF(ISBLANK(Abfalldokumentation!$W1119),"-",Abfalldokumentation!$W1119)</f>
        <v>-</v>
      </c>
      <c r="I1119" s="114">
        <f t="shared" si="136"/>
        <v>41</v>
      </c>
      <c r="J1119" s="103" t="str">
        <f t="shared" si="137"/>
        <v>Produkte</v>
      </c>
      <c r="K1119" s="103" t="str">
        <f t="shared" si="138"/>
        <v>BUs</v>
      </c>
      <c r="L1119" s="103" t="str">
        <f t="shared" si="139"/>
        <v>Symptome</v>
      </c>
      <c r="M1119" s="114" t="str">
        <f>IFERROR(VLOOKUP(Abfalldokumentation!$O1119,Kennzahlen!S:U,3,FALSE)*Abfalldokumentation!$B1119,"0")</f>
        <v>0</v>
      </c>
      <c r="N1119" s="103" t="str">
        <f>IF(ISBLANK(Q1119),VLOOKUP(Abfalldokumentation!$O1119,'Linien - BU'!R:S,2,FALSE),Q1119)</f>
        <v>L1</v>
      </c>
      <c r="O1119" s="67" t="str">
        <f t="shared" si="140"/>
        <v>-</v>
      </c>
      <c r="P1119" s="67">
        <f t="shared" si="141"/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Y1119"/>
      <c r="AA1119" s="2"/>
      <c r="AB1119" s="2"/>
      <c r="AC1119" s="2"/>
    </row>
    <row r="1120" spans="1:29" ht="30" customHeight="1" x14ac:dyDescent="0.25">
      <c r="A1120" s="104" t="str">
        <f>VLOOKUP(N1120,'Linien - BU'!A:B,2,FALSE)</f>
        <v>BU4</v>
      </c>
      <c r="B1120" s="115">
        <f t="shared" si="135"/>
        <v>35</v>
      </c>
      <c r="C1120" s="96">
        <f>Abfalldokumentation!$U1120</f>
        <v>44484</v>
      </c>
      <c r="D1120" s="90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105" t="str">
        <f>IFERROR(VLOOKUP(Abfalldokumentation!$O1120,Artikel!A:C,3,FALSE),Abfalldokumentation!$O1120)</f>
        <v>-</v>
      </c>
      <c r="F1120" s="105" t="str">
        <f>VLOOKUP(T1120,'Liste Gründe'!A:D,2,FALSE)</f>
        <v>Linienbezogen</v>
      </c>
      <c r="G1120" s="105" t="str">
        <f>IF(ISBLANK(V1120),VLOOKUP(Abfalldokumentation!$P1120,'Liste Gründe'!A:D,3,FALSE),V1120)</f>
        <v>Maschinenabfall</v>
      </c>
      <c r="H1120" s="105" t="str">
        <f>IF(ISBLANK(Abfalldokumentation!$W1120),"-",Abfalldokumentation!$W1120)</f>
        <v>-</v>
      </c>
      <c r="I1120" s="115">
        <f t="shared" si="136"/>
        <v>41</v>
      </c>
      <c r="J1120" s="105" t="str">
        <f t="shared" si="137"/>
        <v>Produkte</v>
      </c>
      <c r="K1120" s="105" t="str">
        <f t="shared" si="138"/>
        <v>BUs</v>
      </c>
      <c r="L1120" s="105" t="str">
        <f t="shared" si="139"/>
        <v>Symptome</v>
      </c>
      <c r="M1120" s="115" t="str">
        <f>IFERROR(VLOOKUP(Abfalldokumentation!$O1120,Kennzahlen!S:U,3,FALSE)*Abfalldokumentation!$B1120,"0")</f>
        <v>0</v>
      </c>
      <c r="N1120" s="105" t="str">
        <f>IF(ISBLANK(Q1120),VLOOKUP(Abfalldokumentation!$O1120,'Linien - BU'!R:S,2,FALSE),Q1120)</f>
        <v>BU4</v>
      </c>
      <c r="O1120" s="67" t="str">
        <f t="shared" si="140"/>
        <v>-</v>
      </c>
      <c r="P1120" s="67">
        <f t="shared" si="141"/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Y1120"/>
      <c r="AA1120" s="2"/>
      <c r="AB1120" s="2"/>
      <c r="AC1120" s="2"/>
    </row>
    <row r="1121" spans="1:29" ht="30" customHeight="1" x14ac:dyDescent="0.25">
      <c r="A1121" s="102" t="str">
        <f>VLOOKUP(N1121,'Linien - BU'!A:B,2,FALSE)</f>
        <v>BU3</v>
      </c>
      <c r="B1121" s="114">
        <f t="shared" si="135"/>
        <v>8</v>
      </c>
      <c r="C1121" s="95">
        <f>Abfalldokumentation!$U1121</f>
        <v>44484</v>
      </c>
      <c r="D1121" s="90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103" t="str">
        <f>IFERROR(VLOOKUP(Abfalldokumentation!$O1121,Artikel!A:C,3,FALSE),Abfalldokumentation!$O1121)</f>
        <v>-</v>
      </c>
      <c r="F1121" s="103" t="str">
        <f>VLOOKUP(T1121,'Liste Gründe'!A:D,2,FALSE)</f>
        <v>Linienbezogen</v>
      </c>
      <c r="G1121" s="103" t="str">
        <f>IF(ISBLANK(V1121),VLOOKUP(Abfalldokumentation!$P1121,'Liste Gründe'!A:D,3,FALSE),V1121)</f>
        <v>Maschinenabfall</v>
      </c>
      <c r="H1121" s="103" t="str">
        <f>IF(ISBLANK(Abfalldokumentation!$W1121),"-",Abfalldokumentation!$W1121)</f>
        <v>-</v>
      </c>
      <c r="I1121" s="114">
        <f t="shared" si="136"/>
        <v>41</v>
      </c>
      <c r="J1121" s="103" t="str">
        <f t="shared" si="137"/>
        <v>Produkte</v>
      </c>
      <c r="K1121" s="103" t="str">
        <f t="shared" si="138"/>
        <v>BUs</v>
      </c>
      <c r="L1121" s="103" t="str">
        <f t="shared" si="139"/>
        <v>Symptome</v>
      </c>
      <c r="M1121" s="114" t="str">
        <f>IFERROR(VLOOKUP(Abfalldokumentation!$O1121,Kennzahlen!S:U,3,FALSE)*Abfalldokumentation!$B1121,"0")</f>
        <v>0</v>
      </c>
      <c r="N1121" s="103" t="str">
        <f>IF(ISBLANK(Q1121),VLOOKUP(Abfalldokumentation!$O1121,'Linien - BU'!R:S,2,FALSE),Q1121)</f>
        <v>L35</v>
      </c>
      <c r="O1121" s="67" t="str">
        <f t="shared" si="140"/>
        <v>-</v>
      </c>
      <c r="P1121" s="67">
        <f t="shared" si="141"/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Y1121"/>
      <c r="AA1121" s="2"/>
      <c r="AB1121" s="2"/>
      <c r="AC1121" s="2"/>
    </row>
    <row r="1122" spans="1:29" ht="30" customHeight="1" x14ac:dyDescent="0.25">
      <c r="A1122" s="104" t="str">
        <f>VLOOKUP(N1122,'Linien - BU'!A:B,2,FALSE)</f>
        <v>BU2</v>
      </c>
      <c r="B1122" s="115">
        <f t="shared" si="135"/>
        <v>39</v>
      </c>
      <c r="C1122" s="96">
        <f>Abfalldokumentation!$U1122</f>
        <v>44484</v>
      </c>
      <c r="D1122" s="90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105" t="str">
        <f>IFERROR(VLOOKUP(Abfalldokumentation!$O1122,Artikel!A:C,3,FALSE),Abfalldokumentation!$O1122)</f>
        <v>-</v>
      </c>
      <c r="F1122" s="105" t="str">
        <f>VLOOKUP(T1122,'Liste Gründe'!A:D,2,FALSE)</f>
        <v>Linienbezogen</v>
      </c>
      <c r="G1122" s="105" t="str">
        <f>IF(ISBLANK(V1122),VLOOKUP(Abfalldokumentation!$P1122,'Liste Gründe'!A:D,3,FALSE),V1122)</f>
        <v>Maschinenabfall</v>
      </c>
      <c r="H1122" s="105" t="str">
        <f>IF(ISBLANK(Abfalldokumentation!$W1122),"-",Abfalldokumentation!$W1122)</f>
        <v>-</v>
      </c>
      <c r="I1122" s="115">
        <f t="shared" si="136"/>
        <v>41</v>
      </c>
      <c r="J1122" s="105" t="str">
        <f t="shared" si="137"/>
        <v>Produkte</v>
      </c>
      <c r="K1122" s="105" t="str">
        <f t="shared" si="138"/>
        <v>BUs</v>
      </c>
      <c r="L1122" s="105" t="str">
        <f t="shared" si="139"/>
        <v>Symptome</v>
      </c>
      <c r="M1122" s="115" t="str">
        <f>IFERROR(VLOOKUP(Abfalldokumentation!$O1122,Kennzahlen!S:U,3,FALSE)*Abfalldokumentation!$B1122,"0")</f>
        <v>0</v>
      </c>
      <c r="N1122" s="105" t="str">
        <f>IF(ISBLANK(Q1122),VLOOKUP(Abfalldokumentation!$O1122,'Linien - BU'!R:S,2,FALSE),Q1122)</f>
        <v>Bu2</v>
      </c>
      <c r="O1122" s="67" t="str">
        <f t="shared" si="140"/>
        <v>-</v>
      </c>
      <c r="P1122" s="67">
        <f t="shared" si="141"/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Y1122"/>
      <c r="AA1122" s="2"/>
      <c r="AB1122" s="2"/>
      <c r="AC1122" s="2"/>
    </row>
    <row r="1123" spans="1:29" ht="30" customHeight="1" x14ac:dyDescent="0.25">
      <c r="A1123" s="102" t="str">
        <f>VLOOKUP(N1123,'Linien - BU'!A:B,2,FALSE)</f>
        <v>Rest</v>
      </c>
      <c r="B1123" s="114">
        <f t="shared" si="135"/>
        <v>8.5</v>
      </c>
      <c r="C1123" s="95">
        <f>Abfalldokumentation!$U1123</f>
        <v>44484</v>
      </c>
      <c r="D1123" s="90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103" t="str">
        <f>IFERROR(VLOOKUP(Abfalldokumentation!$O1123,Artikel!A:C,3,FALSE),Abfalldokumentation!$O1123)</f>
        <v>-</v>
      </c>
      <c r="F1123" s="103" t="str">
        <f>VLOOKUP(T1123,'Liste Gründe'!A:D,2,FALSE)</f>
        <v>Qualitätssicherung</v>
      </c>
      <c r="G1123" s="103" t="str">
        <f>IF(ISBLANK(V1123),VLOOKUP(Abfalldokumentation!$P1123,'Liste Gründe'!A:D,3,FALSE),V1123)</f>
        <v>Sensorik</v>
      </c>
      <c r="H1123" s="103" t="str">
        <f>IF(ISBLANK(Abfalldokumentation!$W1123),"-",Abfalldokumentation!$W1123)</f>
        <v>-</v>
      </c>
      <c r="I1123" s="114">
        <f t="shared" si="136"/>
        <v>41</v>
      </c>
      <c r="J1123" s="103" t="str">
        <f t="shared" si="137"/>
        <v>Produkte</v>
      </c>
      <c r="K1123" s="103" t="str">
        <f t="shared" si="138"/>
        <v>BUs</v>
      </c>
      <c r="L1123" s="103" t="str">
        <f t="shared" si="139"/>
        <v>Symptome</v>
      </c>
      <c r="M1123" s="114" t="str">
        <f>IFERROR(VLOOKUP(Abfalldokumentation!$O1123,Kennzahlen!S:U,3,FALSE)*Abfalldokumentation!$B1123,"0")</f>
        <v>0</v>
      </c>
      <c r="N1123" s="103" t="str">
        <f>IF(ISBLANK(Q1123),VLOOKUP(Abfalldokumentation!$O1123,'Linien - BU'!R:S,2,FALSE),Q1123)</f>
        <v>QM</v>
      </c>
      <c r="O1123" s="67" t="str">
        <f t="shared" si="140"/>
        <v>-</v>
      </c>
      <c r="P1123" s="67">
        <f t="shared" si="141"/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Y1123"/>
      <c r="AA1123" s="2"/>
      <c r="AB1123" s="2"/>
      <c r="AC1123" s="2"/>
    </row>
    <row r="1124" spans="1:29" ht="30" customHeight="1" x14ac:dyDescent="0.25">
      <c r="A1124" s="104" t="str">
        <f>VLOOKUP(N1124,'Linien - BU'!A:B,2,FALSE)</f>
        <v>Rest</v>
      </c>
      <c r="B1124" s="115">
        <f t="shared" si="135"/>
        <v>6.6</v>
      </c>
      <c r="C1124" s="96">
        <f>Abfalldokumentation!$U1124</f>
        <v>44484</v>
      </c>
      <c r="D1124" s="90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105" t="str">
        <f>IFERROR(VLOOKUP(Abfalldokumentation!$O1124,Artikel!A:C,3,FALSE),Abfalldokumentation!$O1124)</f>
        <v>-</v>
      </c>
      <c r="F1124" s="105" t="str">
        <f>VLOOKUP(T1124,'Liste Gründe'!A:D,2,FALSE)</f>
        <v>Qualitätssicherung</v>
      </c>
      <c r="G1124" s="105" t="str">
        <f>IF(ISBLANK(V1124),VLOOKUP(Abfalldokumentation!$P1124,'Liste Gründe'!A:D,3,FALSE),V1124)</f>
        <v>Sensorik</v>
      </c>
      <c r="H1124" s="105" t="str">
        <f>IF(ISBLANK(Abfalldokumentation!$W1124),"-",Abfalldokumentation!$W1124)</f>
        <v>-</v>
      </c>
      <c r="I1124" s="115">
        <f t="shared" si="136"/>
        <v>41</v>
      </c>
      <c r="J1124" s="105" t="str">
        <f t="shared" si="137"/>
        <v>Produkte</v>
      </c>
      <c r="K1124" s="105" t="str">
        <f t="shared" si="138"/>
        <v>BUs</v>
      </c>
      <c r="L1124" s="105" t="str">
        <f t="shared" si="139"/>
        <v>Symptome</v>
      </c>
      <c r="M1124" s="115" t="str">
        <f>IFERROR(VLOOKUP(Abfalldokumentation!$O1124,Kennzahlen!S:U,3,FALSE)*Abfalldokumentation!$B1124,"0")</f>
        <v>0</v>
      </c>
      <c r="N1124" s="105" t="str">
        <f>IF(ISBLANK(Q1124),VLOOKUP(Abfalldokumentation!$O1124,'Linien - BU'!R:S,2,FALSE),Q1124)</f>
        <v>Labor</v>
      </c>
      <c r="O1124" s="67" t="str">
        <f t="shared" si="140"/>
        <v>-</v>
      </c>
      <c r="P1124" s="67">
        <f t="shared" si="141"/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Y1124"/>
      <c r="AA1124" s="2"/>
      <c r="AB1124" s="2"/>
      <c r="AC1124" s="2"/>
    </row>
    <row r="1125" spans="1:29" ht="30" customHeight="1" x14ac:dyDescent="0.25">
      <c r="A1125" s="102" t="str">
        <f>VLOOKUP(N1125,'Linien - BU'!A:B,2,FALSE)</f>
        <v>BU2</v>
      </c>
      <c r="B1125" s="114">
        <f t="shared" si="135"/>
        <v>15</v>
      </c>
      <c r="C1125" s="95">
        <f>Abfalldokumentation!$U1125</f>
        <v>44484</v>
      </c>
      <c r="D1125" s="90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103" t="str">
        <f>IFERROR(VLOOKUP(Abfalldokumentation!$O1125,Artikel!A:C,3,FALSE),Abfalldokumentation!$O1125)</f>
        <v>Blöcke</v>
      </c>
      <c r="F1125" s="103" t="str">
        <f>VLOOKUP(T1125,'Liste Gründe'!A:D,2,FALSE)</f>
        <v>Schimmel</v>
      </c>
      <c r="G1125" s="103" t="str">
        <f>IF(ISBLANK(V1125),VLOOKUP(Abfalldokumentation!$P1125,'Liste Gründe'!A:D,3,FALSE),V1125)</f>
        <v>Luftzieher/Folienriss durch Transport</v>
      </c>
      <c r="H1125" s="103" t="str">
        <f>IF(ISBLANK(Abfalldokumentation!$W1125),"-",Abfalldokumentation!$W1125)</f>
        <v>-</v>
      </c>
      <c r="I1125" s="114">
        <f t="shared" si="136"/>
        <v>41</v>
      </c>
      <c r="J1125" s="103" t="str">
        <f t="shared" si="137"/>
        <v>Produkte</v>
      </c>
      <c r="K1125" s="103" t="str">
        <f t="shared" si="138"/>
        <v>BUs</v>
      </c>
      <c r="L1125" s="103" t="str">
        <f t="shared" si="139"/>
        <v>Symptome</v>
      </c>
      <c r="M1125" s="114" t="str">
        <f>IFERROR(VLOOKUP(Abfalldokumentation!$O1125,Kennzahlen!S:U,3,FALSE)*Abfalldokumentation!$B1125,"0")</f>
        <v>0</v>
      </c>
      <c r="N1125" s="103" t="str">
        <f>IF(ISBLANK(Q1125),VLOOKUP(Abfalldokumentation!$O1125,'Linien - BU'!R:S,2,FALSE),Q1125)</f>
        <v>Bu2</v>
      </c>
      <c r="O1125" s="67" t="str">
        <f t="shared" si="140"/>
        <v>Blöcke</v>
      </c>
      <c r="P1125" s="67">
        <f t="shared" si="141"/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Y1125"/>
      <c r="AA1125" s="2"/>
      <c r="AB1125" s="2"/>
      <c r="AC1125" s="2"/>
    </row>
    <row r="1126" spans="1:29" ht="30" customHeight="1" x14ac:dyDescent="0.25">
      <c r="A1126" s="104" t="str">
        <f>VLOOKUP(N1126,'Linien - BU'!A:B,2,FALSE)</f>
        <v>BU1</v>
      </c>
      <c r="B1126" s="115">
        <f t="shared" si="135"/>
        <v>189</v>
      </c>
      <c r="C1126" s="96">
        <f>Abfalldokumentation!$U1126</f>
        <v>44484</v>
      </c>
      <c r="D1126" s="90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105" t="str">
        <f>IFERROR(VLOOKUP(Abfalldokumentation!$O1126,Artikel!A:C,3,FALSE),Abfalldokumentation!$O1126)</f>
        <v>Diverses</v>
      </c>
      <c r="F1126" s="105" t="str">
        <f>VLOOKUP(T1126,'Liste Gründe'!A:D,2,FALSE)</f>
        <v>Linienbezogen</v>
      </c>
      <c r="G1126" s="105" t="str">
        <f>IF(ISBLANK(V1126),VLOOKUP(Abfalldokumentation!$P1126,'Liste Gründe'!A:D,3,FALSE),V1126)</f>
        <v>Maschinenabfall</v>
      </c>
      <c r="H1126" s="105" t="str">
        <f>IF(ISBLANK(Abfalldokumentation!$W1126),"-",Abfalldokumentation!$W1126)</f>
        <v>-</v>
      </c>
      <c r="I1126" s="115">
        <f t="shared" si="136"/>
        <v>41</v>
      </c>
      <c r="J1126" s="105" t="str">
        <f t="shared" si="137"/>
        <v>Produkte</v>
      </c>
      <c r="K1126" s="105" t="str">
        <f t="shared" si="138"/>
        <v>BUs</v>
      </c>
      <c r="L1126" s="105" t="str">
        <f t="shared" si="139"/>
        <v>Symptome</v>
      </c>
      <c r="M1126" s="115" t="str">
        <f>IFERROR(VLOOKUP(Abfalldokumentation!$O1126,Kennzahlen!S:U,3,FALSE)*Abfalldokumentation!$B1126,"0")</f>
        <v>0</v>
      </c>
      <c r="N1126" s="105" t="str">
        <f>IF(ISBLANK(Q1126),VLOOKUP(Abfalldokumentation!$O1126,'Linien - BU'!R:S,2,FALSE),Q1126)</f>
        <v>Abfüllung</v>
      </c>
      <c r="O1126" s="67" t="str">
        <f t="shared" si="140"/>
        <v>Diverses</v>
      </c>
      <c r="P1126" s="67">
        <f t="shared" si="141"/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Y1126"/>
      <c r="AA1126" s="2"/>
      <c r="AB1126" s="2"/>
      <c r="AC1126" s="2"/>
    </row>
    <row r="1127" spans="1:29" ht="30" customHeight="1" x14ac:dyDescent="0.25">
      <c r="A1127" s="102" t="str">
        <f>VLOOKUP(N1127,'Linien - BU'!A:B,2,FALSE)</f>
        <v>BU1</v>
      </c>
      <c r="B1127" s="114">
        <f t="shared" si="135"/>
        <v>200</v>
      </c>
      <c r="C1127" s="95">
        <f>Abfalldokumentation!$U1127</f>
        <v>44484</v>
      </c>
      <c r="D1127" s="90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103" t="str">
        <f>IFERROR(VLOOKUP(Abfalldokumentation!$O1127,Artikel!A:C,3,FALSE),Abfalldokumentation!$O1127)</f>
        <v>Diverses</v>
      </c>
      <c r="F1127" s="103" t="str">
        <f>VLOOKUP(T1127,'Liste Gründe'!A:D,2,FALSE)</f>
        <v>Linienbezogen</v>
      </c>
      <c r="G1127" s="103" t="str">
        <f>IF(ISBLANK(V1127),VLOOKUP(Abfalldokumentation!$P1127,'Liste Gründe'!A:D,3,FALSE),V1127)</f>
        <v>Maschinenabfall</v>
      </c>
      <c r="H1127" s="103" t="str">
        <f>IF(ISBLANK(Abfalldokumentation!$W1127),"-",Abfalldokumentation!$W1127)</f>
        <v>-</v>
      </c>
      <c r="I1127" s="114">
        <f t="shared" si="136"/>
        <v>41</v>
      </c>
      <c r="J1127" s="103" t="str">
        <f t="shared" si="137"/>
        <v>Produkte</v>
      </c>
      <c r="K1127" s="103" t="str">
        <f t="shared" si="138"/>
        <v>BUs</v>
      </c>
      <c r="L1127" s="103" t="str">
        <f t="shared" si="139"/>
        <v>Symptome</v>
      </c>
      <c r="M1127" s="114" t="str">
        <f>IFERROR(VLOOKUP(Abfalldokumentation!$O1127,Kennzahlen!S:U,3,FALSE)*Abfalldokumentation!$B1127,"0")</f>
        <v>0</v>
      </c>
      <c r="N1127" s="103" t="str">
        <f>IF(ISBLANK(Q1127),VLOOKUP(Abfalldokumentation!$O1127,'Linien - BU'!R:S,2,FALSE),Q1127)</f>
        <v>Schmelze</v>
      </c>
      <c r="O1127" s="67" t="str">
        <f t="shared" si="140"/>
        <v>Diverses</v>
      </c>
      <c r="P1127" s="67">
        <f t="shared" si="141"/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Y1127"/>
      <c r="AA1127" s="2"/>
      <c r="AB1127" s="2"/>
      <c r="AC1127" s="2"/>
    </row>
    <row r="1128" spans="1:29" ht="30" customHeight="1" x14ac:dyDescent="0.25">
      <c r="A1128" s="104" t="str">
        <f>VLOOKUP(N1128,'Linien - BU'!A:B,2,FALSE)</f>
        <v>BU3</v>
      </c>
      <c r="B1128" s="115">
        <f t="shared" si="135"/>
        <v>117</v>
      </c>
      <c r="C1128" s="96">
        <f>Abfalldokumentation!$U1128</f>
        <v>44487</v>
      </c>
      <c r="D1128" s="90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105" t="str">
        <f>IFERROR(VLOOKUP(Abfalldokumentation!$O1128,Artikel!A:C,3,FALSE),Abfalldokumentation!$O1128)</f>
        <v>WALNUSS GEWOLFT 10MM</v>
      </c>
      <c r="F1128" s="105" t="str">
        <f>VLOOKUP(T1128,'Liste Gründe'!A:D,2,FALSE)</f>
        <v>Schimmel</v>
      </c>
      <c r="G1128" s="105" t="str">
        <f>IF(ISBLANK(V1128),VLOOKUP(Abfalldokumentation!$P1128,'Liste Gründe'!A:D,3,FALSE),V1128)</f>
        <v>Maschinenausfälle</v>
      </c>
      <c r="H1128" s="105" t="str">
        <f>IF(ISBLANK(Abfalldokumentation!$W1128),"-",Abfalldokumentation!$W1128)</f>
        <v>-</v>
      </c>
      <c r="I1128" s="115">
        <f t="shared" si="136"/>
        <v>42</v>
      </c>
      <c r="J1128" s="105" t="str">
        <f t="shared" si="137"/>
        <v>Produkte</v>
      </c>
      <c r="K1128" s="105" t="str">
        <f t="shared" si="138"/>
        <v>BUs</v>
      </c>
      <c r="L1128" s="105" t="str">
        <f t="shared" si="139"/>
        <v>Symptome</v>
      </c>
      <c r="M1128" s="115">
        <f>IFERROR(VLOOKUP(Abfalldokumentation!$O1128,Kennzahlen!S:U,3,FALSE)*Abfalldokumentation!$B1128,"0")</f>
        <v>500.98230000000001</v>
      </c>
      <c r="N1128" s="105" t="str">
        <f>IF(ISBLANK(Q1128),VLOOKUP(Abfalldokumentation!$O1128,'Linien - BU'!R:S,2,FALSE),Q1128)</f>
        <v>BU3</v>
      </c>
      <c r="O1128" s="67">
        <f t="shared" si="140"/>
        <v>23500285</v>
      </c>
      <c r="P1128" s="67">
        <f t="shared" si="141"/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Y1128"/>
      <c r="AA1128" s="2"/>
      <c r="AB1128" s="2"/>
      <c r="AC1128" s="2"/>
    </row>
    <row r="1129" spans="1:29" ht="30" customHeight="1" x14ac:dyDescent="0.25">
      <c r="A1129" s="102" t="str">
        <f>VLOOKUP(N1129,'Linien - BU'!A:B,2,FALSE)</f>
        <v>BU3</v>
      </c>
      <c r="B1129" s="114">
        <f t="shared" si="135"/>
        <v>243</v>
      </c>
      <c r="C1129" s="95">
        <f>Abfalldokumentation!$U1129</f>
        <v>44487</v>
      </c>
      <c r="D1129" s="90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103" t="str">
        <f>IFERROR(VLOOKUP(Abfalldokumentation!$O1129,Artikel!A:C,3,FALSE),Abfalldokumentation!$O1129)</f>
        <v>VOS Räucher Natur Natri</v>
      </c>
      <c r="F1129" s="103" t="str">
        <f>VLOOKUP(T1129,'Liste Gründe'!A:D,2,FALSE)</f>
        <v>Schimmel</v>
      </c>
      <c r="G1129" s="103" t="str">
        <f>IF(ISBLANK(V1129),VLOOKUP(Abfalldokumentation!$P1129,'Liste Gründe'!A:D,3,FALSE),V1129)</f>
        <v>VOS &gt; Einsatz</v>
      </c>
      <c r="H1129" s="103" t="str">
        <f>IF(ISBLANK(Abfalldokumentation!$W1129),"-",Abfalldokumentation!$W1129)</f>
        <v>-</v>
      </c>
      <c r="I1129" s="114">
        <f t="shared" si="136"/>
        <v>42</v>
      </c>
      <c r="J1129" s="103" t="str">
        <f t="shared" si="137"/>
        <v>Produkte</v>
      </c>
      <c r="K1129" s="103" t="str">
        <f t="shared" si="138"/>
        <v>BUs</v>
      </c>
      <c r="L1129" s="103" t="str">
        <f t="shared" si="139"/>
        <v>Symptome</v>
      </c>
      <c r="M1129" s="114">
        <f>IFERROR(VLOOKUP(Abfalldokumentation!$O1129,Kennzahlen!S:U,3,FALSE)*Abfalldokumentation!$B1129,"0")</f>
        <v>121.5</v>
      </c>
      <c r="N1129" s="103" t="str">
        <f>IF(ISBLANK(Q1129),VLOOKUP(Abfalldokumentation!$O1129,'Linien - BU'!R:S,2,FALSE),Q1129)</f>
        <v>BU3</v>
      </c>
      <c r="O1129" s="67">
        <f t="shared" si="140"/>
        <v>29500498</v>
      </c>
      <c r="P1129" s="67">
        <f t="shared" si="141"/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Y1129"/>
      <c r="AA1129" s="2"/>
      <c r="AB1129" s="2"/>
      <c r="AC1129" s="2"/>
    </row>
    <row r="1130" spans="1:29" ht="30" customHeight="1" x14ac:dyDescent="0.25">
      <c r="A1130" s="104" t="str">
        <f>VLOOKUP(N1130,'Linien - BU'!A:B,2,FALSE)</f>
        <v>BU3</v>
      </c>
      <c r="B1130" s="115">
        <f t="shared" si="135"/>
        <v>20</v>
      </c>
      <c r="C1130" s="96">
        <f>Abfalldokumentation!$U1130</f>
        <v>44487</v>
      </c>
      <c r="D1130" s="90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105" t="str">
        <f>IFERROR(VLOOKUP(Abfalldokumentation!$O1130,Artikel!A:C,3,FALSE),Abfalldokumentation!$O1130)</f>
        <v>VOS Räucher Chili Vorsc</v>
      </c>
      <c r="F1130" s="105" t="str">
        <f>VLOOKUP(T1130,'Liste Gründe'!A:D,2,FALSE)</f>
        <v>Schimmel</v>
      </c>
      <c r="G1130" s="105" t="str">
        <f>IF(ISBLANK(V1130),VLOOKUP(Abfalldokumentation!$P1130,'Liste Gründe'!A:D,3,FALSE),V1130)</f>
        <v>VOS &gt; Einsatz</v>
      </c>
      <c r="H1130" s="105" t="str">
        <f>IF(ISBLANK(Abfalldokumentation!$W1130),"-",Abfalldokumentation!$W1130)</f>
        <v>-</v>
      </c>
      <c r="I1130" s="115">
        <f t="shared" si="136"/>
        <v>42</v>
      </c>
      <c r="J1130" s="105" t="str">
        <f t="shared" si="137"/>
        <v>Produkte</v>
      </c>
      <c r="K1130" s="105" t="str">
        <f t="shared" si="138"/>
        <v>BUs</v>
      </c>
      <c r="L1130" s="105" t="str">
        <f t="shared" si="139"/>
        <v>Symptome</v>
      </c>
      <c r="M1130" s="115">
        <f>IFERROR(VLOOKUP(Abfalldokumentation!$O1130,Kennzahlen!S:U,3,FALSE)*Abfalldokumentation!$B1130,"0")</f>
        <v>10</v>
      </c>
      <c r="N1130" s="105" t="str">
        <f>IF(ISBLANK(Q1130),VLOOKUP(Abfalldokumentation!$O1130,'Linien - BU'!R:S,2,FALSE),Q1130)</f>
        <v>BU3</v>
      </c>
      <c r="O1130" s="67">
        <f t="shared" si="140"/>
        <v>29500527</v>
      </c>
      <c r="P1130" s="67">
        <f t="shared" si="141"/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Y1130"/>
      <c r="AA1130" s="2"/>
      <c r="AB1130" s="2"/>
      <c r="AC1130" s="2"/>
    </row>
    <row r="1131" spans="1:29" ht="30" customHeight="1" x14ac:dyDescent="0.25">
      <c r="A1131" s="102" t="str">
        <f>VLOOKUP(N1131,'Linien - BU'!A:B,2,FALSE)</f>
        <v>BU1</v>
      </c>
      <c r="B1131" s="114">
        <f t="shared" si="135"/>
        <v>22</v>
      </c>
      <c r="C1131" s="95">
        <f>Abfalldokumentation!$U1131</f>
        <v>44487</v>
      </c>
      <c r="D1131" s="90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103" t="str">
        <f>IFERROR(VLOOKUP(Abfalldokumentation!$O1131,Artikel!A:C,3,FALSE),Abfalldokumentation!$O1131)</f>
        <v>VOS-ABS ENTSORGUNG</v>
      </c>
      <c r="F1131" s="103" t="str">
        <f>VLOOKUP(T1131,'Liste Gründe'!A:D,2,FALSE)</f>
        <v>Rest</v>
      </c>
      <c r="G1131" s="103" t="str">
        <f>IF(ISBLANK(V1131),VLOOKUP(Abfalldokumentation!$P1131,'Liste Gründe'!A:D,3,FALSE),V1131)</f>
        <v>geschälte Rinde</v>
      </c>
      <c r="H1131" s="103" t="str">
        <f>IF(ISBLANK(Abfalldokumentation!$W1131),"-",Abfalldokumentation!$W1131)</f>
        <v>-</v>
      </c>
      <c r="I1131" s="114">
        <f t="shared" si="136"/>
        <v>42</v>
      </c>
      <c r="J1131" s="103" t="str">
        <f t="shared" si="137"/>
        <v>Produkte</v>
      </c>
      <c r="K1131" s="103" t="str">
        <f t="shared" si="138"/>
        <v>BUs</v>
      </c>
      <c r="L1131" s="103" t="str">
        <f t="shared" si="139"/>
        <v>Symptome</v>
      </c>
      <c r="M1131" s="114">
        <f>IFERROR(VLOOKUP(Abfalldokumentation!$O1131,Kennzahlen!S:U,3,FALSE)*Abfalldokumentation!$B1131,"0")</f>
        <v>0.22</v>
      </c>
      <c r="N1131" s="103" t="str">
        <f>IF(ISBLANK(Q1131),VLOOKUP(Abfalldokumentation!$O1131,'Linien - BU'!R:S,2,FALSE),Q1131)</f>
        <v>RWV</v>
      </c>
      <c r="O1131" s="67">
        <f t="shared" si="140"/>
        <v>29500917</v>
      </c>
      <c r="P1131" s="67">
        <f t="shared" si="141"/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Y1131"/>
      <c r="AA1131" s="2"/>
      <c r="AB1131" s="2"/>
      <c r="AC1131" s="2"/>
    </row>
    <row r="1132" spans="1:29" ht="30" customHeight="1" x14ac:dyDescent="0.25">
      <c r="A1132" s="104" t="str">
        <f>VLOOKUP(N1132,'Linien - BU'!A:B,2,FALSE)</f>
        <v>BU1</v>
      </c>
      <c r="B1132" s="115">
        <f t="shared" si="135"/>
        <v>13</v>
      </c>
      <c r="C1132" s="96">
        <f>Abfalldokumentation!$U1132</f>
        <v>44487</v>
      </c>
      <c r="D1132" s="90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105" t="str">
        <f>IFERROR(VLOOKUP(Abfalldokumentation!$O1132,Artikel!A:C,3,FALSE),Abfalldokumentation!$O1132)</f>
        <v>VOS-ABS ENTSORGUNG</v>
      </c>
      <c r="F1132" s="105" t="str">
        <f>VLOOKUP(T1132,'Liste Gründe'!A:D,2,FALSE)</f>
        <v>Rest</v>
      </c>
      <c r="G1132" s="105" t="str">
        <f>IF(ISBLANK(V1132),VLOOKUP(Abfalldokumentation!$P1132,'Liste Gründe'!A:D,3,FALSE),V1132)</f>
        <v>geschälte Rinde</v>
      </c>
      <c r="H1132" s="105" t="str">
        <f>IF(ISBLANK(Abfalldokumentation!$W1132),"-",Abfalldokumentation!$W1132)</f>
        <v>-</v>
      </c>
      <c r="I1132" s="115">
        <f t="shared" si="136"/>
        <v>42</v>
      </c>
      <c r="J1132" s="105" t="str">
        <f t="shared" si="137"/>
        <v>Produkte</v>
      </c>
      <c r="K1132" s="105" t="str">
        <f t="shared" si="138"/>
        <v>BUs</v>
      </c>
      <c r="L1132" s="105" t="str">
        <f t="shared" si="139"/>
        <v>Symptome</v>
      </c>
      <c r="M1132" s="115">
        <f>IFERROR(VLOOKUP(Abfalldokumentation!$O1132,Kennzahlen!S:U,3,FALSE)*Abfalldokumentation!$B1132,"0")</f>
        <v>0.13</v>
      </c>
      <c r="N1132" s="105" t="str">
        <f>IF(ISBLANK(Q1132),VLOOKUP(Abfalldokumentation!$O1132,'Linien - BU'!R:S,2,FALSE),Q1132)</f>
        <v>RWV</v>
      </c>
      <c r="O1132" s="67">
        <f t="shared" si="140"/>
        <v>29500917</v>
      </c>
      <c r="P1132" s="67">
        <f t="shared" si="141"/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Y1132"/>
      <c r="AA1132" s="2"/>
      <c r="AB1132" s="2"/>
      <c r="AC1132" s="2"/>
    </row>
    <row r="1133" spans="1:29" ht="30" customHeight="1" x14ac:dyDescent="0.25">
      <c r="A1133" s="102" t="str">
        <f>VLOOKUP(N1133,'Linien - BU'!A:B,2,FALSE)</f>
        <v>BU1</v>
      </c>
      <c r="B1133" s="114">
        <f t="shared" si="135"/>
        <v>10</v>
      </c>
      <c r="C1133" s="95">
        <f>Abfalldokumentation!$U1133</f>
        <v>44487</v>
      </c>
      <c r="D1133" s="90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103" t="str">
        <f>IFERROR(VLOOKUP(Abfalldokumentation!$O1133,Artikel!A:C,3,FALSE),Abfalldokumentation!$O1133)</f>
        <v>VOS-ABS ENTSORGUNG</v>
      </c>
      <c r="F1133" s="103" t="str">
        <f>VLOOKUP(T1133,'Liste Gründe'!A:D,2,FALSE)</f>
        <v>Rest</v>
      </c>
      <c r="G1133" s="103" t="str">
        <f>IF(ISBLANK(V1133),VLOOKUP(Abfalldokumentation!$P1133,'Liste Gründe'!A:D,3,FALSE),V1133)</f>
        <v>geschälte Rinde</v>
      </c>
      <c r="H1133" s="103" t="str">
        <f>IF(ISBLANK(Abfalldokumentation!$W1133),"-",Abfalldokumentation!$W1133)</f>
        <v>-</v>
      </c>
      <c r="I1133" s="114">
        <f t="shared" si="136"/>
        <v>42</v>
      </c>
      <c r="J1133" s="103" t="str">
        <f t="shared" si="137"/>
        <v>Produkte</v>
      </c>
      <c r="K1133" s="103" t="str">
        <f t="shared" si="138"/>
        <v>BUs</v>
      </c>
      <c r="L1133" s="103" t="str">
        <f t="shared" si="139"/>
        <v>Symptome</v>
      </c>
      <c r="M1133" s="114">
        <f>IFERROR(VLOOKUP(Abfalldokumentation!$O1133,Kennzahlen!S:U,3,FALSE)*Abfalldokumentation!$B1133,"0")</f>
        <v>0.1</v>
      </c>
      <c r="N1133" s="103" t="str">
        <f>IF(ISBLANK(Q1133),VLOOKUP(Abfalldokumentation!$O1133,'Linien - BU'!R:S,2,FALSE),Q1133)</f>
        <v>RWV</v>
      </c>
      <c r="O1133" s="67">
        <f t="shared" si="140"/>
        <v>29500917</v>
      </c>
      <c r="P1133" s="67">
        <f t="shared" si="141"/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Y1133"/>
      <c r="AA1133" s="2"/>
      <c r="AB1133" s="2"/>
      <c r="AC1133" s="2"/>
    </row>
    <row r="1134" spans="1:29" ht="30" customHeight="1" x14ac:dyDescent="0.25">
      <c r="A1134" s="104" t="str">
        <f>VLOOKUP(N1134,'Linien - BU'!A:B,2,FALSE)</f>
        <v>BU1</v>
      </c>
      <c r="B1134" s="115">
        <f t="shared" si="135"/>
        <v>51</v>
      </c>
      <c r="C1134" s="96">
        <f>Abfalldokumentation!$U1134</f>
        <v>44487</v>
      </c>
      <c r="D1134" s="90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105" t="str">
        <f>IFERROR(VLOOKUP(Abfalldokumentation!$O1134,Artikel!A:C,3,FALSE),Abfalldokumentation!$O1134)</f>
        <v>VOS-ABS ENTSORGUNG</v>
      </c>
      <c r="F1134" s="105" t="str">
        <f>VLOOKUP(T1134,'Liste Gründe'!A:D,2,FALSE)</f>
        <v>Rest</v>
      </c>
      <c r="G1134" s="105" t="str">
        <f>IF(ISBLANK(V1134),VLOOKUP(Abfalldokumentation!$P1134,'Liste Gründe'!A:D,3,FALSE),V1134)</f>
        <v>geschälte Rinde</v>
      </c>
      <c r="H1134" s="105" t="str">
        <f>IF(ISBLANK(Abfalldokumentation!$W1134),"-",Abfalldokumentation!$W1134)</f>
        <v>-</v>
      </c>
      <c r="I1134" s="115">
        <f t="shared" si="136"/>
        <v>42</v>
      </c>
      <c r="J1134" s="105" t="str">
        <f t="shared" si="137"/>
        <v>Produkte</v>
      </c>
      <c r="K1134" s="105" t="str">
        <f t="shared" si="138"/>
        <v>BUs</v>
      </c>
      <c r="L1134" s="105" t="str">
        <f t="shared" si="139"/>
        <v>Symptome</v>
      </c>
      <c r="M1134" s="115">
        <f>IFERROR(VLOOKUP(Abfalldokumentation!$O1134,Kennzahlen!S:U,3,FALSE)*Abfalldokumentation!$B1134,"0")</f>
        <v>0.51</v>
      </c>
      <c r="N1134" s="105" t="str">
        <f>IF(ISBLANK(Q1134),VLOOKUP(Abfalldokumentation!$O1134,'Linien - BU'!R:S,2,FALSE),Q1134)</f>
        <v>RWV</v>
      </c>
      <c r="O1134" s="67">
        <f t="shared" si="140"/>
        <v>29500917</v>
      </c>
      <c r="P1134" s="67">
        <f t="shared" si="141"/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Y1134"/>
      <c r="AA1134" s="2"/>
      <c r="AB1134" s="2"/>
      <c r="AC1134" s="2"/>
    </row>
    <row r="1135" spans="1:29" ht="30" customHeight="1" x14ac:dyDescent="0.25">
      <c r="A1135" s="102" t="str">
        <f>VLOOKUP(N1135,'Linien - BU'!A:B,2,FALSE)</f>
        <v>BU3</v>
      </c>
      <c r="B1135" s="114">
        <f t="shared" si="135"/>
        <v>146</v>
      </c>
      <c r="C1135" s="95">
        <f>Abfalldokumentation!$U1135</f>
        <v>44487</v>
      </c>
      <c r="D1135" s="90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103" t="str">
        <f>IFERROR(VLOOKUP(Abfalldokumentation!$O1135,Artikel!A:C,3,FALSE),Abfalldokumentation!$O1135)</f>
        <v>ABS CHED-PF-KRÄUK gemis</v>
      </c>
      <c r="F1135" s="103" t="str">
        <f>VLOOKUP(T1135,'Liste Gründe'!A:D,2,FALSE)</f>
        <v>Linienbezogen</v>
      </c>
      <c r="G1135" s="103" t="str">
        <f>IF(ISBLANK(V1135),VLOOKUP(Abfalldokumentation!$P1135,'Liste Gründe'!A:D,3,FALSE),V1135)</f>
        <v>gemischtes Produkt</v>
      </c>
      <c r="H1135" s="103" t="str">
        <f>IF(ISBLANK(Abfalldokumentation!$W1135),"-",Abfalldokumentation!$W1135)</f>
        <v>-</v>
      </c>
      <c r="I1135" s="114">
        <f t="shared" si="136"/>
        <v>42</v>
      </c>
      <c r="J1135" s="103" t="str">
        <f t="shared" si="137"/>
        <v>Produkte</v>
      </c>
      <c r="K1135" s="103" t="str">
        <f t="shared" si="138"/>
        <v>BUs</v>
      </c>
      <c r="L1135" s="103" t="str">
        <f t="shared" si="139"/>
        <v>Symptome</v>
      </c>
      <c r="M1135" s="114">
        <f>IFERROR(VLOOKUP(Abfalldokumentation!$O1135,Kennzahlen!S:U,3,FALSE)*Abfalldokumentation!$B1135,"0")</f>
        <v>146</v>
      </c>
      <c r="N1135" s="103" t="str">
        <f>IF(ISBLANK(Q1135),VLOOKUP(Abfalldokumentation!$O1135,'Linien - BU'!R:S,2,FALSE),Q1135)</f>
        <v>L33</v>
      </c>
      <c r="O1135" s="67">
        <f t="shared" si="140"/>
        <v>29501003</v>
      </c>
      <c r="P1135" s="67">
        <f t="shared" si="141"/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Y1135"/>
      <c r="AA1135" s="2"/>
      <c r="AB1135" s="2"/>
      <c r="AC1135" s="2"/>
    </row>
    <row r="1136" spans="1:29" ht="30" customHeight="1" x14ac:dyDescent="0.25">
      <c r="A1136" s="104" t="str">
        <f>VLOOKUP(N1136,'Linien - BU'!A:B,2,FALSE)</f>
        <v>BU3</v>
      </c>
      <c r="B1136" s="115">
        <f t="shared" si="135"/>
        <v>28</v>
      </c>
      <c r="C1136" s="96">
        <f>Abfalldokumentation!$U1136</f>
        <v>44487</v>
      </c>
      <c r="D1136" s="90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105" t="str">
        <f>IFERROR(VLOOKUP(Abfalldokumentation!$O1136,Artikel!A:C,3,FALSE),Abfalldokumentation!$O1136)</f>
        <v>ABS CHED-ROT MIT ß-CARO</v>
      </c>
      <c r="F1136" s="105" t="str">
        <f>VLOOKUP(T1136,'Liste Gründe'!A:D,2,FALSE)</f>
        <v>Rest</v>
      </c>
      <c r="G1136" s="105" t="str">
        <f>IF(ISBLANK(V1136),VLOOKUP(Abfalldokumentation!$P1136,'Liste Gründe'!A:D,3,FALSE),V1136)</f>
        <v>Fremdkörper</v>
      </c>
      <c r="H1136" s="105" t="str">
        <f>IF(ISBLANK(Abfalldokumentation!$W1136),"-",Abfalldokumentation!$W1136)</f>
        <v>Schmutz</v>
      </c>
      <c r="I1136" s="115">
        <f t="shared" si="136"/>
        <v>42</v>
      </c>
      <c r="J1136" s="105" t="str">
        <f t="shared" si="137"/>
        <v>Produkte</v>
      </c>
      <c r="K1136" s="105" t="str">
        <f t="shared" si="138"/>
        <v>BUs</v>
      </c>
      <c r="L1136" s="105" t="str">
        <f t="shared" si="139"/>
        <v>Symptome</v>
      </c>
      <c r="M1136" s="115">
        <f>IFERROR(VLOOKUP(Abfalldokumentation!$O1136,Kennzahlen!S:U,3,FALSE)*Abfalldokumentation!$B1136,"0")</f>
        <v>28</v>
      </c>
      <c r="N1136" s="105" t="str">
        <f>IF(ISBLANK(Q1136),VLOOKUP(Abfalldokumentation!$O1136,'Linien - BU'!R:S,2,FALSE),Q1136)</f>
        <v>L33</v>
      </c>
      <c r="O1136" s="67">
        <f t="shared" si="140"/>
        <v>29501032</v>
      </c>
      <c r="P1136" s="67">
        <f t="shared" si="141"/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Y1136"/>
      <c r="AA1136" s="2"/>
      <c r="AB1136" s="2"/>
      <c r="AC1136" s="2"/>
    </row>
    <row r="1137" spans="1:29" ht="30" customHeight="1" x14ac:dyDescent="0.25">
      <c r="A1137" s="102" t="str">
        <f>VLOOKUP(N1137,'Linien - BU'!A:B,2,FALSE)</f>
        <v>Verkauf</v>
      </c>
      <c r="B1137" s="114">
        <f t="shared" si="135"/>
        <v>31</v>
      </c>
      <c r="C1137" s="95">
        <f>Abfalldokumentation!$U1137</f>
        <v>44487</v>
      </c>
      <c r="D1137" s="90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103" t="str">
        <f>IFERROR(VLOOKUP(Abfalldokumentation!$O1137,Artikel!A:C,3,FALSE),Abfalldokumentation!$O1137)</f>
        <v>VOS VS-NATUR ZIPFEL</v>
      </c>
      <c r="F1137" s="103" t="str">
        <f>VLOOKUP(T1137,'Liste Gründe'!A:D,2,FALSE)</f>
        <v>Schimmel</v>
      </c>
      <c r="G1137" s="103" t="str">
        <f>IF(ISBLANK(V1137),VLOOKUP(Abfalldokumentation!$P1137,'Liste Gründe'!A:D,3,FALSE),V1137)</f>
        <v>keinen Abnehmer/kein Schälpersonal</v>
      </c>
      <c r="H1137" s="103" t="str">
        <f>IF(ISBLANK(Abfalldokumentation!$W1137),"-",Abfalldokumentation!$W1137)</f>
        <v>-</v>
      </c>
      <c r="I1137" s="114">
        <f t="shared" si="136"/>
        <v>42</v>
      </c>
      <c r="J1137" s="103" t="str">
        <f t="shared" si="137"/>
        <v>Produkte</v>
      </c>
      <c r="K1137" s="103" t="str">
        <f t="shared" si="138"/>
        <v>BUs</v>
      </c>
      <c r="L1137" s="103" t="str">
        <f t="shared" si="139"/>
        <v>Symptome</v>
      </c>
      <c r="M1137" s="114">
        <f>IFERROR(VLOOKUP(Abfalldokumentation!$O1137,Kennzahlen!S:U,3,FALSE)*Abfalldokumentation!$B1137,"0")</f>
        <v>15.5</v>
      </c>
      <c r="N1137" s="103" t="str">
        <f>IF(ISBLANK(Q1137),VLOOKUP(Abfalldokumentation!$O1137,'Linien - BU'!R:S,2,FALSE),Q1137)</f>
        <v>Verkauf</v>
      </c>
      <c r="O1137" s="67">
        <f t="shared" si="140"/>
        <v>29501062</v>
      </c>
      <c r="P1137" s="67">
        <f t="shared" si="141"/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Y1137"/>
      <c r="AA1137" s="2"/>
      <c r="AB1137" s="2"/>
      <c r="AC1137" s="2"/>
    </row>
    <row r="1138" spans="1:29" ht="30" customHeight="1" x14ac:dyDescent="0.25">
      <c r="A1138" s="104" t="str">
        <f>VLOOKUP(N1138,'Linien - BU'!A:B,2,FALSE)</f>
        <v>BU3</v>
      </c>
      <c r="B1138" s="115">
        <f t="shared" si="135"/>
        <v>115</v>
      </c>
      <c r="C1138" s="96">
        <f>Abfalldokumentation!$U1138</f>
        <v>44487</v>
      </c>
      <c r="D1138" s="90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105" t="str">
        <f>IFERROR(VLOOKUP(Abfalldokumentation!$O1138,Artikel!A:C,3,FALSE),Abfalldokumentation!$O1138)</f>
        <v>VOS RW-NATUR-NAT ZIPFEL</v>
      </c>
      <c r="F1138" s="105" t="str">
        <f>VLOOKUP(T1138,'Liste Gründe'!A:D,2,FALSE)</f>
        <v>Linienbezogen</v>
      </c>
      <c r="G1138" s="105" t="str">
        <f>IF(ISBLANK(V1138),VLOOKUP(Abfalldokumentation!$P1138,'Liste Gründe'!A:D,3,FALSE),V1138)</f>
        <v>Maschinenabfall</v>
      </c>
      <c r="H1138" s="105" t="str">
        <f>IF(ISBLANK(Abfalldokumentation!$W1138),"-",Abfalldokumentation!$W1138)</f>
        <v>-</v>
      </c>
      <c r="I1138" s="115">
        <f t="shared" si="136"/>
        <v>42</v>
      </c>
      <c r="J1138" s="105" t="str">
        <f t="shared" si="137"/>
        <v>Produkte</v>
      </c>
      <c r="K1138" s="105" t="str">
        <f t="shared" si="138"/>
        <v>BUs</v>
      </c>
      <c r="L1138" s="105" t="str">
        <f t="shared" si="139"/>
        <v>Symptome</v>
      </c>
      <c r="M1138" s="115">
        <f>IFERROR(VLOOKUP(Abfalldokumentation!$O1138,Kennzahlen!S:U,3,FALSE)*Abfalldokumentation!$B1138,"0")</f>
        <v>57.5</v>
      </c>
      <c r="N1138" s="105" t="str">
        <f>IF(ISBLANK(Q1138),VLOOKUP(Abfalldokumentation!$O1138,'Linien - BU'!R:S,2,FALSE),Q1138)</f>
        <v>L9</v>
      </c>
      <c r="O1138" s="67">
        <f t="shared" si="140"/>
        <v>29501065</v>
      </c>
      <c r="P1138" s="67">
        <f t="shared" si="141"/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Y1138"/>
      <c r="AA1138" s="2"/>
      <c r="AB1138" s="2"/>
      <c r="AC1138" s="2"/>
    </row>
    <row r="1139" spans="1:29" ht="30" customHeight="1" x14ac:dyDescent="0.25">
      <c r="A1139" s="102" t="str">
        <f>VLOOKUP(N1139,'Linien - BU'!A:B,2,FALSE)</f>
        <v>BU3</v>
      </c>
      <c r="B1139" s="114">
        <f t="shared" si="135"/>
        <v>92</v>
      </c>
      <c r="C1139" s="95">
        <f>Abfalldokumentation!$U1139</f>
        <v>44487</v>
      </c>
      <c r="D1139" s="90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103" t="str">
        <f>IFERROR(VLOOKUP(Abfalldokumentation!$O1139,Artikel!A:C,3,FALSE),Abfalldokumentation!$O1139)</f>
        <v>VOS RW-NATUR ENDSTÜCK 3</v>
      </c>
      <c r="F1139" s="103" t="str">
        <f>VLOOKUP(T1139,'Liste Gründe'!A:D,2,FALSE)</f>
        <v>Linienbezogen</v>
      </c>
      <c r="G1139" s="103" t="str">
        <f>IF(ISBLANK(V1139),VLOOKUP(Abfalldokumentation!$P1139,'Liste Gründe'!A:D,3,FALSE),V1139)</f>
        <v>Maschinenabfall</v>
      </c>
      <c r="H1139" s="103" t="str">
        <f>IF(ISBLANK(Abfalldokumentation!$W1139),"-",Abfalldokumentation!$W1139)</f>
        <v>-</v>
      </c>
      <c r="I1139" s="114">
        <f t="shared" si="136"/>
        <v>42</v>
      </c>
      <c r="J1139" s="103" t="str">
        <f t="shared" si="137"/>
        <v>Produkte</v>
      </c>
      <c r="K1139" s="103" t="str">
        <f t="shared" si="138"/>
        <v>BUs</v>
      </c>
      <c r="L1139" s="103" t="str">
        <f t="shared" si="139"/>
        <v>Symptome</v>
      </c>
      <c r="M1139" s="114">
        <f>IFERROR(VLOOKUP(Abfalldokumentation!$O1139,Kennzahlen!S:U,3,FALSE)*Abfalldokumentation!$B1139,"0")</f>
        <v>46</v>
      </c>
      <c r="N1139" s="103" t="str">
        <f>IF(ISBLANK(Q1139),VLOOKUP(Abfalldokumentation!$O1139,'Linien - BU'!R:S,2,FALSE),Q1139)</f>
        <v>L9</v>
      </c>
      <c r="O1139" s="67">
        <f t="shared" si="140"/>
        <v>29501066</v>
      </c>
      <c r="P1139" s="67">
        <f t="shared" si="141"/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Y1139"/>
      <c r="AA1139" s="2"/>
      <c r="AB1139" s="2"/>
      <c r="AC1139" s="2"/>
    </row>
    <row r="1140" spans="1:29" ht="30" customHeight="1" x14ac:dyDescent="0.25">
      <c r="A1140" s="104" t="str">
        <f>VLOOKUP(N1140,'Linien - BU'!A:B,2,FALSE)</f>
        <v>BU3</v>
      </c>
      <c r="B1140" s="115">
        <f t="shared" si="135"/>
        <v>25</v>
      </c>
      <c r="C1140" s="96">
        <f>Abfalldokumentation!$U1140</f>
        <v>44487</v>
      </c>
      <c r="D1140" s="90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105" t="str">
        <f>IFERROR(VLOOKUP(Abfalldokumentation!$O1140,Artikel!A:C,3,FALSE),Abfalldokumentation!$O1140)</f>
        <v>VOS RW-NATUR-EXTRA ENDS</v>
      </c>
      <c r="F1140" s="105" t="str">
        <f>VLOOKUP(T1140,'Liste Gründe'!A:D,2,FALSE)</f>
        <v>Schimmel</v>
      </c>
      <c r="G1140" s="105" t="str">
        <f>IF(ISBLANK(V1140),VLOOKUP(Abfalldokumentation!$P1140,'Liste Gründe'!A:D,3,FALSE),V1140)</f>
        <v>VOS &gt; Einsatz</v>
      </c>
      <c r="H1140" s="105" t="str">
        <f>IF(ISBLANK(Abfalldokumentation!$W1140),"-",Abfalldokumentation!$W1140)</f>
        <v>-</v>
      </c>
      <c r="I1140" s="115">
        <f t="shared" si="136"/>
        <v>42</v>
      </c>
      <c r="J1140" s="105" t="str">
        <f t="shared" si="137"/>
        <v>Produkte</v>
      </c>
      <c r="K1140" s="105" t="str">
        <f t="shared" si="138"/>
        <v>BUs</v>
      </c>
      <c r="L1140" s="105" t="str">
        <f t="shared" si="139"/>
        <v>Symptome</v>
      </c>
      <c r="M1140" s="115">
        <f>IFERROR(VLOOKUP(Abfalldokumentation!$O1140,Kennzahlen!S:U,3,FALSE)*Abfalldokumentation!$B1140,"0")</f>
        <v>12.5</v>
      </c>
      <c r="N1140" s="105" t="str">
        <f>IF(ISBLANK(Q1140),VLOOKUP(Abfalldokumentation!$O1140,'Linien - BU'!R:S,2,FALSE),Q1140)</f>
        <v>BU3</v>
      </c>
      <c r="O1140" s="67">
        <f t="shared" si="140"/>
        <v>29501083</v>
      </c>
      <c r="P1140" s="67">
        <f t="shared" si="141"/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Y1140"/>
      <c r="AA1140" s="2"/>
      <c r="AB1140" s="2"/>
      <c r="AC1140" s="2"/>
    </row>
    <row r="1141" spans="1:29" ht="30" customHeight="1" x14ac:dyDescent="0.25">
      <c r="A1141" s="102" t="str">
        <f>VLOOKUP(N1141,'Linien - BU'!A:B,2,FALSE)</f>
        <v>BU3</v>
      </c>
      <c r="B1141" s="114">
        <f t="shared" si="135"/>
        <v>106</v>
      </c>
      <c r="C1141" s="95">
        <f>Abfalldokumentation!$U1141</f>
        <v>44487</v>
      </c>
      <c r="D1141" s="90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103" t="str">
        <f>IFERROR(VLOOKUP(Abfalldokumentation!$O1141,Artikel!A:C,3,FALSE),Abfalldokumentation!$O1141)</f>
        <v>VOS RW-NATUR-EXTRA ENDS</v>
      </c>
      <c r="F1141" s="103" t="str">
        <f>VLOOKUP(T1141,'Liste Gründe'!A:D,2,FALSE)</f>
        <v>Schimmel</v>
      </c>
      <c r="G1141" s="103" t="str">
        <f>IF(ISBLANK(V1141),VLOOKUP(Abfalldokumentation!$P1141,'Liste Gründe'!A:D,3,FALSE),V1141)</f>
        <v>VOS &gt; Einsatz</v>
      </c>
      <c r="H1141" s="103" t="str">
        <f>IF(ISBLANK(Abfalldokumentation!$W1141),"-",Abfalldokumentation!$W1141)</f>
        <v>-</v>
      </c>
      <c r="I1141" s="114">
        <f t="shared" si="136"/>
        <v>42</v>
      </c>
      <c r="J1141" s="103" t="str">
        <f t="shared" si="137"/>
        <v>Produkte</v>
      </c>
      <c r="K1141" s="103" t="str">
        <f t="shared" si="138"/>
        <v>BUs</v>
      </c>
      <c r="L1141" s="103" t="str">
        <f t="shared" si="139"/>
        <v>Symptome</v>
      </c>
      <c r="M1141" s="114">
        <f>IFERROR(VLOOKUP(Abfalldokumentation!$O1141,Kennzahlen!S:U,3,FALSE)*Abfalldokumentation!$B1141,"0")</f>
        <v>53</v>
      </c>
      <c r="N1141" s="103" t="str">
        <f>IF(ISBLANK(Q1141),VLOOKUP(Abfalldokumentation!$O1141,'Linien - BU'!R:S,2,FALSE),Q1141)</f>
        <v>BU3</v>
      </c>
      <c r="O1141" s="67">
        <f t="shared" si="140"/>
        <v>29501083</v>
      </c>
      <c r="P1141" s="67">
        <f t="shared" si="141"/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Y1141"/>
      <c r="AA1141" s="2"/>
      <c r="AB1141" s="2"/>
      <c r="AC1141" s="2"/>
    </row>
    <row r="1142" spans="1:29" ht="30" customHeight="1" x14ac:dyDescent="0.25">
      <c r="A1142" s="104" t="str">
        <f>VLOOKUP(N1142,'Linien - BU'!A:B,2,FALSE)</f>
        <v>Verkauf</v>
      </c>
      <c r="B1142" s="115">
        <f t="shared" si="135"/>
        <v>346</v>
      </c>
      <c r="C1142" s="96">
        <f>Abfalldokumentation!$U1142</f>
        <v>44487</v>
      </c>
      <c r="D1142" s="90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105" t="str">
        <f>IFERROR(VLOOKUP(Abfalldokumentation!$O1142,Artikel!A:C,3,FALSE),Abfalldokumentation!$O1142)</f>
        <v>VOS RW-SCHI-NAT ENDSTÜC</v>
      </c>
      <c r="F1142" s="105" t="str">
        <f>VLOOKUP(T1142,'Liste Gründe'!A:D,2,FALSE)</f>
        <v>Schimmel</v>
      </c>
      <c r="G1142" s="105" t="str">
        <f>IF(ISBLANK(V1142),VLOOKUP(Abfalldokumentation!$P1142,'Liste Gründe'!A:D,3,FALSE),V1142)</f>
        <v>keinen Abnehmer/kein Schälpersonal</v>
      </c>
      <c r="H1142" s="105" t="str">
        <f>IF(ISBLANK(Abfalldokumentation!$W1142),"-",Abfalldokumentation!$W1142)</f>
        <v>-</v>
      </c>
      <c r="I1142" s="115">
        <f t="shared" si="136"/>
        <v>42</v>
      </c>
      <c r="J1142" s="105" t="str">
        <f t="shared" si="137"/>
        <v>Produkte</v>
      </c>
      <c r="K1142" s="105" t="str">
        <f t="shared" si="138"/>
        <v>BUs</v>
      </c>
      <c r="L1142" s="105" t="str">
        <f t="shared" si="139"/>
        <v>Symptome</v>
      </c>
      <c r="M1142" s="115">
        <f>IFERROR(VLOOKUP(Abfalldokumentation!$O1142,Kennzahlen!S:U,3,FALSE)*Abfalldokumentation!$B1142,"0")</f>
        <v>173</v>
      </c>
      <c r="N1142" s="105" t="str">
        <f>IF(ISBLANK(Q1142),VLOOKUP(Abfalldokumentation!$O1142,'Linien - BU'!R:S,2,FALSE),Q1142)</f>
        <v>Verkauf</v>
      </c>
      <c r="O1142" s="67">
        <f t="shared" si="140"/>
        <v>29501085</v>
      </c>
      <c r="P1142" s="67">
        <f t="shared" si="141"/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Y1142"/>
      <c r="AA1142" s="2"/>
      <c r="AB1142" s="2"/>
      <c r="AC1142" s="2"/>
    </row>
    <row r="1143" spans="1:29" ht="30" customHeight="1" x14ac:dyDescent="0.25">
      <c r="A1143" s="102" t="str">
        <f>VLOOKUP(N1143,'Linien - BU'!A:B,2,FALSE)</f>
        <v>Verkauf</v>
      </c>
      <c r="B1143" s="114">
        <f t="shared" si="135"/>
        <v>38</v>
      </c>
      <c r="C1143" s="95">
        <f>Abfalldokumentation!$U1143</f>
        <v>44487</v>
      </c>
      <c r="D1143" s="90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103" t="str">
        <f>IFERROR(VLOOKUP(Abfalldokumentation!$O1143,Artikel!A:C,3,FALSE),Abfalldokumentation!$O1143)</f>
        <v>VOS VS-CHILI ZIPFEL</v>
      </c>
      <c r="F1143" s="103" t="str">
        <f>VLOOKUP(T1143,'Liste Gründe'!A:D,2,FALSE)</f>
        <v>Schimmel</v>
      </c>
      <c r="G1143" s="103" t="str">
        <f>IF(ISBLANK(V1143),VLOOKUP(Abfalldokumentation!$P1143,'Liste Gründe'!A:D,3,FALSE),V1143)</f>
        <v>keinen Abnehmer/kein Schälpersonal</v>
      </c>
      <c r="H1143" s="103" t="str">
        <f>IF(ISBLANK(Abfalldokumentation!$W1143),"-",Abfalldokumentation!$W1143)</f>
        <v>-</v>
      </c>
      <c r="I1143" s="114">
        <f t="shared" si="136"/>
        <v>42</v>
      </c>
      <c r="J1143" s="103" t="str">
        <f t="shared" si="137"/>
        <v>Produkte</v>
      </c>
      <c r="K1143" s="103" t="str">
        <f t="shared" si="138"/>
        <v>BUs</v>
      </c>
      <c r="L1143" s="103" t="str">
        <f t="shared" si="139"/>
        <v>Symptome</v>
      </c>
      <c r="M1143" s="114">
        <f>IFERROR(VLOOKUP(Abfalldokumentation!$O1143,Kennzahlen!S:U,3,FALSE)*Abfalldokumentation!$B1143,"0")</f>
        <v>19</v>
      </c>
      <c r="N1143" s="103" t="str">
        <f>IF(ISBLANK(Q1143),VLOOKUP(Abfalldokumentation!$O1143,'Linien - BU'!R:S,2,FALSE),Q1143)</f>
        <v>Verkauf</v>
      </c>
      <c r="O1143" s="67">
        <f t="shared" si="140"/>
        <v>29501087</v>
      </c>
      <c r="P1143" s="67">
        <f t="shared" si="141"/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Y1143"/>
      <c r="AA1143" s="2"/>
      <c r="AB1143" s="2"/>
      <c r="AC1143" s="2"/>
    </row>
    <row r="1144" spans="1:29" ht="30" customHeight="1" x14ac:dyDescent="0.25">
      <c r="A1144" s="104" t="str">
        <f>VLOOKUP(N1144,'Linien - BU'!A:B,2,FALSE)</f>
        <v>Verkauf</v>
      </c>
      <c r="B1144" s="115">
        <f t="shared" si="135"/>
        <v>25</v>
      </c>
      <c r="C1144" s="96">
        <f>Abfalldokumentation!$U1144</f>
        <v>44487</v>
      </c>
      <c r="D1144" s="90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105" t="str">
        <f>IFERROR(VLOOKUP(Abfalldokumentation!$O1144,Artikel!A:C,3,FALSE),Abfalldokumentation!$O1144)</f>
        <v>VOS VS-CHILI ENDSTÜCK</v>
      </c>
      <c r="F1144" s="105" t="str">
        <f>VLOOKUP(T1144,'Liste Gründe'!A:D,2,FALSE)</f>
        <v>Schimmel</v>
      </c>
      <c r="G1144" s="105" t="str">
        <f>IF(ISBLANK(V1144),VLOOKUP(Abfalldokumentation!$P1144,'Liste Gründe'!A:D,3,FALSE),V1144)</f>
        <v>keinen Abnehmer/kein Schälpersonal</v>
      </c>
      <c r="H1144" s="105" t="str">
        <f>IF(ISBLANK(Abfalldokumentation!$W1144),"-",Abfalldokumentation!$W1144)</f>
        <v>-</v>
      </c>
      <c r="I1144" s="115">
        <f t="shared" si="136"/>
        <v>42</v>
      </c>
      <c r="J1144" s="105" t="str">
        <f t="shared" si="137"/>
        <v>Produkte</v>
      </c>
      <c r="K1144" s="105" t="str">
        <f t="shared" si="138"/>
        <v>BUs</v>
      </c>
      <c r="L1144" s="105" t="str">
        <f t="shared" si="139"/>
        <v>Symptome</v>
      </c>
      <c r="M1144" s="115">
        <f>IFERROR(VLOOKUP(Abfalldokumentation!$O1144,Kennzahlen!S:U,3,FALSE)*Abfalldokumentation!$B1144,"0")</f>
        <v>12.5</v>
      </c>
      <c r="N1144" s="105" t="str">
        <f>IF(ISBLANK(Q1144),VLOOKUP(Abfalldokumentation!$O1144,'Linien - BU'!R:S,2,FALSE),Q1144)</f>
        <v>Verkauf</v>
      </c>
      <c r="O1144" s="67">
        <f t="shared" si="140"/>
        <v>29501089</v>
      </c>
      <c r="P1144" s="67">
        <f t="shared" si="141"/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Y1144"/>
      <c r="AA1144" s="2"/>
      <c r="AB1144" s="2"/>
      <c r="AC1144" s="2"/>
    </row>
    <row r="1145" spans="1:29" ht="30" customHeight="1" x14ac:dyDescent="0.25">
      <c r="A1145" s="102" t="str">
        <f>VLOOKUP(N1145,'Linien - BU'!A:B,2,FALSE)</f>
        <v>BU3</v>
      </c>
      <c r="B1145" s="114">
        <f t="shared" si="135"/>
        <v>283</v>
      </c>
      <c r="C1145" s="95">
        <f>Abfalldokumentation!$U1145</f>
        <v>44487</v>
      </c>
      <c r="D1145" s="90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103" t="str">
        <f>IFERROR(VLOOKUP(Abfalldokumentation!$O1145,Artikel!A:C,3,FALSE),Abfalldokumentation!$O1145)</f>
        <v>VOS VEG-SCH MILD</v>
      </c>
      <c r="F1145" s="103" t="str">
        <f>VLOOKUP(T1145,'Liste Gründe'!A:D,2,FALSE)</f>
        <v>keinen Verwendungszweck</v>
      </c>
      <c r="G1145" s="103" t="str">
        <f>IF(ISBLANK(V1145),VLOOKUP(Abfalldokumentation!$P1145,'Liste Gründe'!A:D,3,FALSE),V1145)</f>
        <v>VOS &gt; Einsatz</v>
      </c>
      <c r="H1145" s="103" t="str">
        <f>IF(ISBLANK(Abfalldokumentation!$W1145),"-",Abfalldokumentation!$W1145)</f>
        <v>-</v>
      </c>
      <c r="I1145" s="114">
        <f t="shared" si="136"/>
        <v>42</v>
      </c>
      <c r="J1145" s="103" t="str">
        <f t="shared" si="137"/>
        <v>Produkte</v>
      </c>
      <c r="K1145" s="103" t="str">
        <f t="shared" si="138"/>
        <v>BUs</v>
      </c>
      <c r="L1145" s="103" t="str">
        <f t="shared" si="139"/>
        <v>Symptome</v>
      </c>
      <c r="M1145" s="114">
        <f>IFERROR(VLOOKUP(Abfalldokumentation!$O1145,Kennzahlen!S:U,3,FALSE)*Abfalldokumentation!$B1145,"0")</f>
        <v>141.5</v>
      </c>
      <c r="N1145" s="103" t="str">
        <f>IF(ISBLANK(Q1145),VLOOKUP(Abfalldokumentation!$O1145,'Linien - BU'!R:S,2,FALSE),Q1145)</f>
        <v>BU3</v>
      </c>
      <c r="O1145" s="67">
        <f t="shared" si="140"/>
        <v>29900002</v>
      </c>
      <c r="P1145" s="67">
        <f t="shared" si="141"/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Y1145"/>
      <c r="AA1145" s="2"/>
      <c r="AB1145" s="2"/>
      <c r="AC1145" s="2"/>
    </row>
    <row r="1146" spans="1:29" ht="30" customHeight="1" x14ac:dyDescent="0.25">
      <c r="A1146" s="104" t="str">
        <f>VLOOKUP(N1146,'Linien - BU'!A:B,2,FALSE)</f>
        <v>BU3</v>
      </c>
      <c r="B1146" s="115">
        <f t="shared" si="135"/>
        <v>299</v>
      </c>
      <c r="C1146" s="96">
        <f>Abfalldokumentation!$U1146</f>
        <v>44487</v>
      </c>
      <c r="D1146" s="90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105" t="str">
        <f>IFERROR(VLOOKUP(Abfalldokumentation!$O1146,Artikel!A:C,3,FALSE),Abfalldokumentation!$O1146)</f>
        <v>VOS GRW-NATUR-VAKU / Er</v>
      </c>
      <c r="F1146" s="105" t="str">
        <f>VLOOKUP(T1146,'Liste Gründe'!A:D,2,FALSE)</f>
        <v>Schimmel</v>
      </c>
      <c r="G1146" s="105" t="str">
        <f>IF(ISBLANK(V1146),VLOOKUP(Abfalldokumentation!$P1146,'Liste Gründe'!A:D,3,FALSE),V1146)</f>
        <v>VOS &gt; Einsatz</v>
      </c>
      <c r="H1146" s="105" t="str">
        <f>IF(ISBLANK(Abfalldokumentation!$W1146),"-",Abfalldokumentation!$W1146)</f>
        <v>-</v>
      </c>
      <c r="I1146" s="115">
        <f t="shared" si="136"/>
        <v>42</v>
      </c>
      <c r="J1146" s="105" t="str">
        <f t="shared" si="137"/>
        <v>Produkte</v>
      </c>
      <c r="K1146" s="105" t="str">
        <f t="shared" si="138"/>
        <v>BUs</v>
      </c>
      <c r="L1146" s="105" t="str">
        <f t="shared" si="139"/>
        <v>Symptome</v>
      </c>
      <c r="M1146" s="115">
        <f>IFERROR(VLOOKUP(Abfalldokumentation!$O1146,Kennzahlen!S:U,3,FALSE)*Abfalldokumentation!$B1146,"0")</f>
        <v>153.68600000000001</v>
      </c>
      <c r="N1146" s="105" t="str">
        <f>IF(ISBLANK(Q1146),VLOOKUP(Abfalldokumentation!$O1146,'Linien - BU'!R:S,2,FALSE),Q1146)</f>
        <v>BU3</v>
      </c>
      <c r="O1146" s="67">
        <f t="shared" si="140"/>
        <v>49500143</v>
      </c>
      <c r="P1146" s="67">
        <f t="shared" si="141"/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Y1146"/>
      <c r="AA1146" s="2"/>
      <c r="AB1146" s="2"/>
      <c r="AC1146" s="2"/>
    </row>
    <row r="1147" spans="1:29" ht="30" customHeight="1" x14ac:dyDescent="0.25">
      <c r="A1147" s="102" t="str">
        <f>VLOOKUP(N1147,'Linien - BU'!A:B,2,FALSE)</f>
        <v>BU3</v>
      </c>
      <c r="B1147" s="114">
        <f t="shared" si="135"/>
        <v>292</v>
      </c>
      <c r="C1147" s="95">
        <f>Abfalldokumentation!$U1147</f>
        <v>44487</v>
      </c>
      <c r="D1147" s="90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103" t="str">
        <f>IFERROR(VLOOKUP(Abfalldokumentation!$O1147,Artikel!A:C,3,FALSE),Abfalldokumentation!$O1147)</f>
        <v>VOS GRW-NATUR-VAKU / Er</v>
      </c>
      <c r="F1147" s="103" t="str">
        <f>VLOOKUP(T1147,'Liste Gründe'!A:D,2,FALSE)</f>
        <v>Schimmel</v>
      </c>
      <c r="G1147" s="103" t="str">
        <f>IF(ISBLANK(V1147),VLOOKUP(Abfalldokumentation!$P1147,'Liste Gründe'!A:D,3,FALSE),V1147)</f>
        <v>Schimmel</v>
      </c>
      <c r="H1147" s="103" t="str">
        <f>IF(ISBLANK(Abfalldokumentation!$W1147),"-",Abfalldokumentation!$W1147)</f>
        <v>-</v>
      </c>
      <c r="I1147" s="114">
        <f t="shared" si="136"/>
        <v>42</v>
      </c>
      <c r="J1147" s="103" t="str">
        <f t="shared" si="137"/>
        <v>Produkte</v>
      </c>
      <c r="K1147" s="103" t="str">
        <f t="shared" si="138"/>
        <v>BUs</v>
      </c>
      <c r="L1147" s="103" t="str">
        <f t="shared" si="139"/>
        <v>Symptome</v>
      </c>
      <c r="M1147" s="114">
        <f>IFERROR(VLOOKUP(Abfalldokumentation!$O1147,Kennzahlen!S:U,3,FALSE)*Abfalldokumentation!$B1147,"0")</f>
        <v>150.08799999999999</v>
      </c>
      <c r="N1147" s="103" t="str">
        <f>IF(ISBLANK(Q1147),VLOOKUP(Abfalldokumentation!$O1147,'Linien - BU'!R:S,2,FALSE),Q1147)</f>
        <v>BU3</v>
      </c>
      <c r="O1147" s="67">
        <f t="shared" si="140"/>
        <v>49500143</v>
      </c>
      <c r="P1147" s="67">
        <f t="shared" si="141"/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Y1147"/>
      <c r="AA1147" s="2"/>
      <c r="AB1147" s="2"/>
      <c r="AC1147" s="2"/>
    </row>
    <row r="1148" spans="1:29" ht="30" customHeight="1" x14ac:dyDescent="0.25">
      <c r="A1148" s="104" t="str">
        <f>VLOOKUP(N1148,'Linien - BU'!A:B,2,FALSE)</f>
        <v>BU3</v>
      </c>
      <c r="B1148" s="115">
        <f t="shared" si="135"/>
        <v>257</v>
      </c>
      <c r="C1148" s="96">
        <f>Abfalldokumentation!$U1148</f>
        <v>44487</v>
      </c>
      <c r="D1148" s="90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105" t="str">
        <f>IFERROR(VLOOKUP(Abfalldokumentation!$O1148,Artikel!A:C,3,FALSE),Abfalldokumentation!$O1148)</f>
        <v>VOS RW-NATUR-EXTRA-VAKU</v>
      </c>
      <c r="F1148" s="105" t="str">
        <f>VLOOKUP(T1148,'Liste Gründe'!A:D,2,FALSE)</f>
        <v>Schimmel</v>
      </c>
      <c r="G1148" s="105" t="str">
        <f>IF(ISBLANK(V1148),VLOOKUP(Abfalldokumentation!$P1148,'Liste Gründe'!A:D,3,FALSE),V1148)</f>
        <v>VOS &gt; Einsatz</v>
      </c>
      <c r="H1148" s="105" t="str">
        <f>IF(ISBLANK(Abfalldokumentation!$W1148),"-",Abfalldokumentation!$W1148)</f>
        <v>-</v>
      </c>
      <c r="I1148" s="115">
        <f t="shared" si="136"/>
        <v>42</v>
      </c>
      <c r="J1148" s="105" t="str">
        <f t="shared" si="137"/>
        <v>Produkte</v>
      </c>
      <c r="K1148" s="105" t="str">
        <f t="shared" si="138"/>
        <v>BUs</v>
      </c>
      <c r="L1148" s="105" t="str">
        <f t="shared" si="139"/>
        <v>Symptome</v>
      </c>
      <c r="M1148" s="115">
        <f>IFERROR(VLOOKUP(Abfalldokumentation!$O1148,Kennzahlen!S:U,3,FALSE)*Abfalldokumentation!$B1148,"0")</f>
        <v>132.09800000000001</v>
      </c>
      <c r="N1148" s="105" t="str">
        <f>IF(ISBLANK(Q1148),VLOOKUP(Abfalldokumentation!$O1148,'Linien - BU'!R:S,2,FALSE),Q1148)</f>
        <v>BU3</v>
      </c>
      <c r="O1148" s="67">
        <f t="shared" si="140"/>
        <v>49500147</v>
      </c>
      <c r="P1148" s="67">
        <f t="shared" si="141"/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Y1148"/>
      <c r="AA1148" s="2"/>
      <c r="AB1148" s="2"/>
      <c r="AC1148" s="2"/>
    </row>
    <row r="1149" spans="1:29" ht="30" customHeight="1" x14ac:dyDescent="0.25">
      <c r="A1149" s="102" t="str">
        <f>VLOOKUP(N1149,'Linien - BU'!A:B,2,FALSE)</f>
        <v>Verkauf</v>
      </c>
      <c r="B1149" s="114">
        <f t="shared" si="135"/>
        <v>270</v>
      </c>
      <c r="C1149" s="95">
        <f>Abfalldokumentation!$U1149</f>
        <v>44487</v>
      </c>
      <c r="D1149" s="90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103" t="str">
        <f>IFERROR(VLOOKUP(Abfalldokumentation!$O1149,Artikel!A:C,3,FALSE),Abfalldokumentation!$O1149)</f>
        <v>RÄU-END NATUR-NAT ENDST</v>
      </c>
      <c r="F1149" s="103" t="str">
        <f>VLOOKUP(T1149,'Liste Gründe'!A:D,2,FALSE)</f>
        <v>Schimmel</v>
      </c>
      <c r="G1149" s="103" t="str">
        <f>IF(ISBLANK(V1149),VLOOKUP(Abfalldokumentation!$P1149,'Liste Gründe'!A:D,3,FALSE),V1149)</f>
        <v>keinen Abnehmer</v>
      </c>
      <c r="H1149" s="103" t="str">
        <f>IF(ISBLANK(Abfalldokumentation!$W1149),"-",Abfalldokumentation!$W1149)</f>
        <v>-</v>
      </c>
      <c r="I1149" s="114">
        <f t="shared" si="136"/>
        <v>42</v>
      </c>
      <c r="J1149" s="103" t="str">
        <f t="shared" si="137"/>
        <v>Produkte</v>
      </c>
      <c r="K1149" s="103" t="str">
        <f t="shared" si="138"/>
        <v>BUs</v>
      </c>
      <c r="L1149" s="103" t="str">
        <f t="shared" si="139"/>
        <v>Symptome</v>
      </c>
      <c r="M1149" s="114" t="str">
        <f>IFERROR(VLOOKUP(Abfalldokumentation!$O1149,Kennzahlen!S:U,3,FALSE)*Abfalldokumentation!$B1149,"0")</f>
        <v>0</v>
      </c>
      <c r="N1149" s="103" t="str">
        <f>IF(ISBLANK(Q1149),VLOOKUP(Abfalldokumentation!$O1149,'Linien - BU'!R:S,2,FALSE),Q1149)</f>
        <v>Verkauf</v>
      </c>
      <c r="O1149" s="67">
        <f t="shared" si="140"/>
        <v>49500189</v>
      </c>
      <c r="P1149" s="67">
        <f t="shared" si="141"/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Y1149"/>
      <c r="AA1149" s="2"/>
      <c r="AB1149" s="2"/>
      <c r="AC1149" s="2"/>
    </row>
    <row r="1150" spans="1:29" ht="30" customHeight="1" x14ac:dyDescent="0.25">
      <c r="A1150" s="104" t="str">
        <f>VLOOKUP(N1150,'Linien - BU'!A:B,2,FALSE)</f>
        <v>BU1</v>
      </c>
      <c r="B1150" s="115">
        <f t="shared" si="135"/>
        <v>54</v>
      </c>
      <c r="C1150" s="96">
        <f>Abfalldokumentation!$U1150</f>
        <v>44487</v>
      </c>
      <c r="D1150" s="90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105" t="str">
        <f>IFERROR(VLOOKUP(Abfalldokumentation!$O1150,Artikel!A:C,3,FALSE),Abfalldokumentation!$O1150)</f>
        <v>-</v>
      </c>
      <c r="F1150" s="105" t="str">
        <f>VLOOKUP(T1150,'Liste Gründe'!A:D,2,FALSE)</f>
        <v>Linienbezogen</v>
      </c>
      <c r="G1150" s="105" t="str">
        <f>IF(ISBLANK(V1150),VLOOKUP(Abfalldokumentation!$P1150,'Liste Gründe'!A:D,3,FALSE),V1150)</f>
        <v>Maschinenabfall</v>
      </c>
      <c r="H1150" s="105" t="str">
        <f>IF(ISBLANK(Abfalldokumentation!$W1150),"-",Abfalldokumentation!$W1150)</f>
        <v>-</v>
      </c>
      <c r="I1150" s="115">
        <f t="shared" si="136"/>
        <v>42</v>
      </c>
      <c r="J1150" s="105" t="str">
        <f t="shared" si="137"/>
        <v>Produkte</v>
      </c>
      <c r="K1150" s="105" t="str">
        <f t="shared" si="138"/>
        <v>BUs</v>
      </c>
      <c r="L1150" s="105" t="str">
        <f t="shared" si="139"/>
        <v>Symptome</v>
      </c>
      <c r="M1150" s="115" t="str">
        <f>IFERROR(VLOOKUP(Abfalldokumentation!$O1150,Kennzahlen!S:U,3,FALSE)*Abfalldokumentation!$B1150,"0")</f>
        <v>0</v>
      </c>
      <c r="N1150" s="105" t="str">
        <f>IF(ISBLANK(Q1150),VLOOKUP(Abfalldokumentation!$O1150,'Linien - BU'!R:S,2,FALSE),Q1150)</f>
        <v>Abfüllung</v>
      </c>
      <c r="O1150" s="67" t="str">
        <f t="shared" si="140"/>
        <v>-</v>
      </c>
      <c r="P1150" s="67">
        <f t="shared" si="141"/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Y1150"/>
      <c r="AA1150" s="2"/>
      <c r="AB1150" s="2"/>
      <c r="AC1150" s="2"/>
    </row>
    <row r="1151" spans="1:29" ht="30" customHeight="1" x14ac:dyDescent="0.25">
      <c r="A1151" s="102" t="str">
        <f>VLOOKUP(N1151,'Linien - BU'!A:B,2,FALSE)</f>
        <v>BU1</v>
      </c>
      <c r="B1151" s="114">
        <f t="shared" si="135"/>
        <v>206</v>
      </c>
      <c r="C1151" s="95">
        <f>Abfalldokumentation!$U1151</f>
        <v>44487</v>
      </c>
      <c r="D1151" s="90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103" t="str">
        <f>IFERROR(VLOOKUP(Abfalldokumentation!$O1151,Artikel!A:C,3,FALSE),Abfalldokumentation!$O1151)</f>
        <v>-</v>
      </c>
      <c r="F1151" s="103" t="str">
        <f>VLOOKUP(T1151,'Liste Gründe'!A:D,2,FALSE)</f>
        <v>Linienbezogen</v>
      </c>
      <c r="G1151" s="103" t="str">
        <f>IF(ISBLANK(V1151),VLOOKUP(Abfalldokumentation!$P1151,'Liste Gründe'!A:D,3,FALSE),V1151)</f>
        <v>Maschinenabfall</v>
      </c>
      <c r="H1151" s="103" t="str">
        <f>IF(ISBLANK(Abfalldokumentation!$W1151),"-",Abfalldokumentation!$W1151)</f>
        <v>-</v>
      </c>
      <c r="I1151" s="114">
        <f t="shared" si="136"/>
        <v>42</v>
      </c>
      <c r="J1151" s="103" t="str">
        <f t="shared" si="137"/>
        <v>Produkte</v>
      </c>
      <c r="K1151" s="103" t="str">
        <f t="shared" si="138"/>
        <v>BUs</v>
      </c>
      <c r="L1151" s="103" t="str">
        <f t="shared" si="139"/>
        <v>Symptome</v>
      </c>
      <c r="M1151" s="114" t="str">
        <f>IFERROR(VLOOKUP(Abfalldokumentation!$O1151,Kennzahlen!S:U,3,FALSE)*Abfalldokumentation!$B1151,"0")</f>
        <v>0</v>
      </c>
      <c r="N1151" s="103" t="str">
        <f>IF(ISBLANK(Q1151),VLOOKUP(Abfalldokumentation!$O1151,'Linien - BU'!R:S,2,FALSE),Q1151)</f>
        <v>Abfüllung</v>
      </c>
      <c r="O1151" s="67" t="str">
        <f t="shared" si="140"/>
        <v>-</v>
      </c>
      <c r="P1151" s="67">
        <f t="shared" si="141"/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Y1151"/>
      <c r="AA1151" s="2"/>
      <c r="AB1151" s="2"/>
      <c r="AC1151" s="2"/>
    </row>
    <row r="1152" spans="1:29" ht="30" customHeight="1" x14ac:dyDescent="0.25">
      <c r="A1152" s="104" t="str">
        <f>VLOOKUP(N1152,'Linien - BU'!A:B,2,FALSE)</f>
        <v>BU3</v>
      </c>
      <c r="B1152" s="115">
        <f t="shared" si="135"/>
        <v>79</v>
      </c>
      <c r="C1152" s="96">
        <f>Abfalldokumentation!$U1152</f>
        <v>44487</v>
      </c>
      <c r="D1152" s="90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105" t="str">
        <f>IFERROR(VLOOKUP(Abfalldokumentation!$O1152,Artikel!A:C,3,FALSE),Abfalldokumentation!$O1152)</f>
        <v>-</v>
      </c>
      <c r="F1152" s="105" t="str">
        <f>VLOOKUP(T1152,'Liste Gründe'!A:D,2,FALSE)</f>
        <v>Linienbezogen</v>
      </c>
      <c r="G1152" s="105" t="str">
        <f>IF(ISBLANK(V1152),VLOOKUP(Abfalldokumentation!$P1152,'Liste Gründe'!A:D,3,FALSE),V1152)</f>
        <v>Maschinenabfall</v>
      </c>
      <c r="H1152" s="105" t="str">
        <f>IF(ISBLANK(Abfalldokumentation!$W1152),"-",Abfalldokumentation!$W1152)</f>
        <v>-</v>
      </c>
      <c r="I1152" s="115">
        <f t="shared" si="136"/>
        <v>42</v>
      </c>
      <c r="J1152" s="105" t="str">
        <f t="shared" si="137"/>
        <v>Produkte</v>
      </c>
      <c r="K1152" s="105" t="str">
        <f t="shared" si="138"/>
        <v>BUs</v>
      </c>
      <c r="L1152" s="105" t="str">
        <f t="shared" si="139"/>
        <v>Symptome</v>
      </c>
      <c r="M1152" s="115" t="str">
        <f>IFERROR(VLOOKUP(Abfalldokumentation!$O1152,Kennzahlen!S:U,3,FALSE)*Abfalldokumentation!$B1152,"0")</f>
        <v>0</v>
      </c>
      <c r="N1152" s="105" t="str">
        <f>IF(ISBLANK(Q1152),VLOOKUP(Abfalldokumentation!$O1152,'Linien - BU'!R:S,2,FALSE),Q1152)</f>
        <v>BU3</v>
      </c>
      <c r="O1152" s="67" t="str">
        <f t="shared" si="140"/>
        <v>-</v>
      </c>
      <c r="P1152" s="67">
        <f t="shared" si="141"/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Y1152"/>
      <c r="AA1152" s="2"/>
      <c r="AB1152" s="2"/>
      <c r="AC1152" s="2"/>
    </row>
    <row r="1153" spans="1:29" ht="30" customHeight="1" x14ac:dyDescent="0.25">
      <c r="A1153" s="102" t="str">
        <f>VLOOKUP(N1153,'Linien - BU'!A:B,2,FALSE)</f>
        <v>BU1</v>
      </c>
      <c r="B1153" s="114">
        <f t="shared" si="135"/>
        <v>60</v>
      </c>
      <c r="C1153" s="95">
        <f>Abfalldokumentation!$U1153</f>
        <v>44487</v>
      </c>
      <c r="D1153" s="90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103" t="str">
        <f>IFERROR(VLOOKUP(Abfalldokumentation!$O1153,Artikel!A:C,3,FALSE),Abfalldokumentation!$O1153)</f>
        <v>-</v>
      </c>
      <c r="F1153" s="103" t="str">
        <f>VLOOKUP(T1153,'Liste Gründe'!A:D,2,FALSE)</f>
        <v>Schimmel</v>
      </c>
      <c r="G1153" s="103" t="str">
        <f>IF(ISBLANK(V1153),VLOOKUP(Abfalldokumentation!$P1153,'Liste Gründe'!A:D,3,FALSE),V1153)</f>
        <v>VOS &gt; Einsatz</v>
      </c>
      <c r="H1153" s="103" t="str">
        <f>IF(ISBLANK(Abfalldokumentation!$W1153),"-",Abfalldokumentation!$W1153)</f>
        <v>-</v>
      </c>
      <c r="I1153" s="114">
        <f t="shared" si="136"/>
        <v>42</v>
      </c>
      <c r="J1153" s="103" t="str">
        <f t="shared" si="137"/>
        <v>Produkte</v>
      </c>
      <c r="K1153" s="103" t="str">
        <f t="shared" si="138"/>
        <v>BUs</v>
      </c>
      <c r="L1153" s="103" t="str">
        <f t="shared" si="139"/>
        <v>Symptome</v>
      </c>
      <c r="M1153" s="114" t="str">
        <f>IFERROR(VLOOKUP(Abfalldokumentation!$O1153,Kennzahlen!S:U,3,FALSE)*Abfalldokumentation!$B1153,"0")</f>
        <v>0</v>
      </c>
      <c r="N1153" s="103" t="str">
        <f>IF(ISBLANK(Q1153),VLOOKUP(Abfalldokumentation!$O1153,'Linien - BU'!R:S,2,FALSE),Q1153)</f>
        <v>Abfüllung</v>
      </c>
      <c r="O1153" s="67" t="str">
        <f t="shared" si="140"/>
        <v>-</v>
      </c>
      <c r="P1153" s="67">
        <f t="shared" si="141"/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Y1153"/>
      <c r="AA1153" s="2"/>
      <c r="AB1153" s="2"/>
      <c r="AC1153" s="2"/>
    </row>
    <row r="1154" spans="1:29" ht="30" customHeight="1" x14ac:dyDescent="0.25">
      <c r="A1154" s="104" t="str">
        <f>VLOOKUP(N1154,'Linien - BU'!A:B,2,FALSE)</f>
        <v>BU3</v>
      </c>
      <c r="B1154" s="115">
        <f t="shared" ref="B1154:B1217" si="142">S1154</f>
        <v>64</v>
      </c>
      <c r="C1154" s="96">
        <f>Abfalldokumentation!$U1154</f>
        <v>44487</v>
      </c>
      <c r="D1154" s="90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105" t="str">
        <f>IFERROR(VLOOKUP(Abfalldokumentation!$O1154,Artikel!A:C,3,FALSE),Abfalldokumentation!$O1154)</f>
        <v>-</v>
      </c>
      <c r="F1154" s="105" t="str">
        <f>VLOOKUP(T1154,'Liste Gründe'!A:D,2,FALSE)</f>
        <v>Linienbezogen</v>
      </c>
      <c r="G1154" s="105" t="str">
        <f>IF(ISBLANK(V1154),VLOOKUP(Abfalldokumentation!$P1154,'Liste Gründe'!A:D,3,FALSE),V1154)</f>
        <v>gemischtes Produkt</v>
      </c>
      <c r="H1154" s="105" t="str">
        <f>IF(ISBLANK(Abfalldokumentation!$W1154),"-",Abfalldokumentation!$W1154)</f>
        <v>-</v>
      </c>
      <c r="I1154" s="115">
        <f t="shared" ref="I1154:I1217" si="143">_xlfn.ISOWEEKNUM(C1154)</f>
        <v>42</v>
      </c>
      <c r="J1154" s="105" t="str">
        <f t="shared" ref="J1154:J1217" si="144">"Produkte"</f>
        <v>Produkte</v>
      </c>
      <c r="K1154" s="105" t="str">
        <f t="shared" ref="K1154:K1217" si="145">"BUs"</f>
        <v>BUs</v>
      </c>
      <c r="L1154" s="105" t="str">
        <f t="shared" ref="L1154:L1217" si="146">"Symptome"</f>
        <v>Symptome</v>
      </c>
      <c r="M1154" s="115" t="str">
        <f>IFERROR(VLOOKUP(Abfalldokumentation!$O1154,Kennzahlen!S:U,3,FALSE)*Abfalldokumentation!$B1154,"0")</f>
        <v>0</v>
      </c>
      <c r="N1154" s="105" t="str">
        <f>IF(ISBLANK(Q1154),VLOOKUP(Abfalldokumentation!$O1154,'Linien - BU'!R:S,2,FALSE),Q1154)</f>
        <v>L35</v>
      </c>
      <c r="O1154" s="67" t="str">
        <f t="shared" ref="O1154:O1217" si="147">R1154</f>
        <v>-</v>
      </c>
      <c r="P1154" s="67">
        <f t="shared" ref="P1154:P1217" si="148"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Y1154"/>
      <c r="AA1154" s="2"/>
      <c r="AB1154" s="2"/>
      <c r="AC1154" s="2"/>
    </row>
    <row r="1155" spans="1:29" ht="30" customHeight="1" x14ac:dyDescent="0.25">
      <c r="A1155" s="102" t="str">
        <f>VLOOKUP(N1155,'Linien - BU'!A:B,2,FALSE)</f>
        <v>Rest</v>
      </c>
      <c r="B1155" s="114">
        <f t="shared" si="142"/>
        <v>19</v>
      </c>
      <c r="C1155" s="95">
        <f>Abfalldokumentation!$U1155</f>
        <v>44487</v>
      </c>
      <c r="D1155" s="90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103" t="str">
        <f>IFERROR(VLOOKUP(Abfalldokumentation!$O1155,Artikel!A:C,3,FALSE),Abfalldokumentation!$O1155)</f>
        <v>-</v>
      </c>
      <c r="F1155" s="103" t="str">
        <f>VLOOKUP(T1155,'Liste Gründe'!A:D,2,FALSE)</f>
        <v>Qualitätssicherung</v>
      </c>
      <c r="G1155" s="103" t="str">
        <f>IF(ISBLANK(V1155),VLOOKUP(Abfalldokumentation!$P1155,'Liste Gründe'!A:D,3,FALSE),V1155)</f>
        <v>Sensorik</v>
      </c>
      <c r="H1155" s="103" t="str">
        <f>IF(ISBLANK(Abfalldokumentation!$W1155),"-",Abfalldokumentation!$W1155)</f>
        <v>-</v>
      </c>
      <c r="I1155" s="114">
        <f t="shared" si="143"/>
        <v>42</v>
      </c>
      <c r="J1155" s="103" t="str">
        <f t="shared" si="144"/>
        <v>Produkte</v>
      </c>
      <c r="K1155" s="103" t="str">
        <f t="shared" si="145"/>
        <v>BUs</v>
      </c>
      <c r="L1155" s="103" t="str">
        <f t="shared" si="146"/>
        <v>Symptome</v>
      </c>
      <c r="M1155" s="114" t="str">
        <f>IFERROR(VLOOKUP(Abfalldokumentation!$O1155,Kennzahlen!S:U,3,FALSE)*Abfalldokumentation!$B1155,"0")</f>
        <v>0</v>
      </c>
      <c r="N1155" s="103" t="str">
        <f>IF(ISBLANK(Q1155),VLOOKUP(Abfalldokumentation!$O1155,'Linien - BU'!R:S,2,FALSE),Q1155)</f>
        <v>QM</v>
      </c>
      <c r="O1155" s="67" t="str">
        <f t="shared" si="147"/>
        <v>-</v>
      </c>
      <c r="P1155" s="67">
        <f t="shared" si="148"/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Y1155"/>
      <c r="AA1155" s="2"/>
      <c r="AB1155" s="2"/>
      <c r="AC1155" s="2"/>
    </row>
    <row r="1156" spans="1:29" ht="30" customHeight="1" x14ac:dyDescent="0.25">
      <c r="A1156" s="104" t="str">
        <f>VLOOKUP(N1156,'Linien - BU'!A:B,2,FALSE)</f>
        <v>Rest</v>
      </c>
      <c r="B1156" s="115">
        <f t="shared" si="142"/>
        <v>14.5</v>
      </c>
      <c r="C1156" s="96">
        <f>Abfalldokumentation!$U1156</f>
        <v>44487</v>
      </c>
      <c r="D1156" s="90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105" t="str">
        <f>IFERROR(VLOOKUP(Abfalldokumentation!$O1156,Artikel!A:C,3,FALSE),Abfalldokumentation!$O1156)</f>
        <v>-</v>
      </c>
      <c r="F1156" s="105" t="str">
        <f>VLOOKUP(T1156,'Liste Gründe'!A:D,2,FALSE)</f>
        <v>Qualitätssicherung</v>
      </c>
      <c r="G1156" s="105" t="str">
        <f>IF(ISBLANK(V1156),VLOOKUP(Abfalldokumentation!$P1156,'Liste Gründe'!A:D,3,FALSE),V1156)</f>
        <v>Laborproben</v>
      </c>
      <c r="H1156" s="105" t="str">
        <f>IF(ISBLANK(Abfalldokumentation!$W1156),"-",Abfalldokumentation!$W1156)</f>
        <v>-</v>
      </c>
      <c r="I1156" s="115">
        <f t="shared" si="143"/>
        <v>42</v>
      </c>
      <c r="J1156" s="105" t="str">
        <f t="shared" si="144"/>
        <v>Produkte</v>
      </c>
      <c r="K1156" s="105" t="str">
        <f t="shared" si="145"/>
        <v>BUs</v>
      </c>
      <c r="L1156" s="105" t="str">
        <f t="shared" si="146"/>
        <v>Symptome</v>
      </c>
      <c r="M1156" s="115" t="str">
        <f>IFERROR(VLOOKUP(Abfalldokumentation!$O1156,Kennzahlen!S:U,3,FALSE)*Abfalldokumentation!$B1156,"0")</f>
        <v>0</v>
      </c>
      <c r="N1156" s="105" t="str">
        <f>IF(ISBLANK(Q1156),VLOOKUP(Abfalldokumentation!$O1156,'Linien - BU'!R:S,2,FALSE),Q1156)</f>
        <v>Labor</v>
      </c>
      <c r="O1156" s="67" t="str">
        <f t="shared" si="147"/>
        <v>-</v>
      </c>
      <c r="P1156" s="67">
        <f t="shared" si="148"/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Y1156"/>
      <c r="AA1156" s="2"/>
      <c r="AB1156" s="2"/>
      <c r="AC1156" s="2"/>
    </row>
    <row r="1157" spans="1:29" ht="30" customHeight="1" x14ac:dyDescent="0.25">
      <c r="A1157" s="102" t="str">
        <f>VLOOKUP(N1157,'Linien - BU'!A:B,2,FALSE)</f>
        <v>Rest</v>
      </c>
      <c r="B1157" s="114">
        <f t="shared" si="142"/>
        <v>7.6</v>
      </c>
      <c r="C1157" s="95">
        <f>Abfalldokumentation!$U1157</f>
        <v>44487</v>
      </c>
      <c r="D1157" s="90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103" t="str">
        <f>IFERROR(VLOOKUP(Abfalldokumentation!$O1157,Artikel!A:C,3,FALSE),Abfalldokumentation!$O1157)</f>
        <v>-</v>
      </c>
      <c r="F1157" s="103" t="str">
        <f>VLOOKUP(T1157,'Liste Gründe'!A:D,2,FALSE)</f>
        <v>Qualitätssicherung</v>
      </c>
      <c r="G1157" s="103" t="str">
        <f>IF(ISBLANK(V1157),VLOOKUP(Abfalldokumentation!$P1157,'Liste Gründe'!A:D,3,FALSE),V1157)</f>
        <v>Sensorik</v>
      </c>
      <c r="H1157" s="103" t="str">
        <f>IF(ISBLANK(Abfalldokumentation!$W1157),"-",Abfalldokumentation!$W1157)</f>
        <v>-</v>
      </c>
      <c r="I1157" s="114">
        <f t="shared" si="143"/>
        <v>42</v>
      </c>
      <c r="J1157" s="103" t="str">
        <f t="shared" si="144"/>
        <v>Produkte</v>
      </c>
      <c r="K1157" s="103" t="str">
        <f t="shared" si="145"/>
        <v>BUs</v>
      </c>
      <c r="L1157" s="103" t="str">
        <f t="shared" si="146"/>
        <v>Symptome</v>
      </c>
      <c r="M1157" s="114" t="str">
        <f>IFERROR(VLOOKUP(Abfalldokumentation!$O1157,Kennzahlen!S:U,3,FALSE)*Abfalldokumentation!$B1157,"0")</f>
        <v>0</v>
      </c>
      <c r="N1157" s="103" t="str">
        <f>IF(ISBLANK(Q1157),VLOOKUP(Abfalldokumentation!$O1157,'Linien - BU'!R:S,2,FALSE),Q1157)</f>
        <v>Labor</v>
      </c>
      <c r="O1157" s="67" t="str">
        <f t="shared" si="147"/>
        <v>-</v>
      </c>
      <c r="P1157" s="67">
        <f t="shared" si="148"/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Y1157"/>
      <c r="AA1157" s="2"/>
      <c r="AB1157" s="2"/>
      <c r="AC1157" s="2"/>
    </row>
    <row r="1158" spans="1:29" ht="30" customHeight="1" x14ac:dyDescent="0.25">
      <c r="A1158" s="104" t="str">
        <f>VLOOKUP(N1158,'Linien - BU'!A:B,2,FALSE)</f>
        <v>Rest</v>
      </c>
      <c r="B1158" s="115">
        <f t="shared" si="142"/>
        <v>63</v>
      </c>
      <c r="C1158" s="96">
        <f>Abfalldokumentation!$U1158</f>
        <v>44487</v>
      </c>
      <c r="D1158" s="90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105" t="str">
        <f>IFERROR(VLOOKUP(Abfalldokumentation!$O1158,Artikel!A:C,3,FALSE),Abfalldokumentation!$O1158)</f>
        <v>Brie</v>
      </c>
      <c r="F1158" s="105" t="str">
        <f>VLOOKUP(T1158,'Liste Gründe'!A:D,2,FALSE)</f>
        <v>keinen Verwendungszweck</v>
      </c>
      <c r="G1158" s="105" t="str">
        <f>IF(ISBLANK(V1158),VLOOKUP(Abfalldokumentation!$P1158,'Liste Gründe'!A:D,3,FALSE),V1158)</f>
        <v>Mäusebefall in Rohware</v>
      </c>
      <c r="H1158" s="105" t="str">
        <f>IF(ISBLANK(Abfalldokumentation!$W1158),"-",Abfalldokumentation!$W1158)</f>
        <v>-</v>
      </c>
      <c r="I1158" s="115">
        <f t="shared" si="143"/>
        <v>42</v>
      </c>
      <c r="J1158" s="105" t="str">
        <f t="shared" si="144"/>
        <v>Produkte</v>
      </c>
      <c r="K1158" s="105" t="str">
        <f t="shared" si="145"/>
        <v>BUs</v>
      </c>
      <c r="L1158" s="105" t="str">
        <f t="shared" si="146"/>
        <v>Symptome</v>
      </c>
      <c r="M1158" s="115" t="str">
        <f>IFERROR(VLOOKUP(Abfalldokumentation!$O1158,Kennzahlen!S:U,3,FALSE)*Abfalldokumentation!$B1158,"0")</f>
        <v>0</v>
      </c>
      <c r="N1158" s="105" t="str">
        <f>IF(ISBLANK(Q1158),VLOOKUP(Abfalldokumentation!$O1158,'Linien - BU'!R:S,2,FALSE),Q1158)</f>
        <v>Muster</v>
      </c>
      <c r="O1158" s="67" t="str">
        <f t="shared" si="147"/>
        <v>Brie</v>
      </c>
      <c r="P1158" s="67">
        <f t="shared" si="148"/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Y1158"/>
      <c r="AA1158" s="2"/>
      <c r="AB1158" s="2"/>
      <c r="AC1158" s="2"/>
    </row>
    <row r="1159" spans="1:29" ht="30" customHeight="1" x14ac:dyDescent="0.25">
      <c r="A1159" s="102" t="str">
        <f>VLOOKUP(N1159,'Linien - BU'!A:B,2,FALSE)</f>
        <v>BU1</v>
      </c>
      <c r="B1159" s="114">
        <f t="shared" si="142"/>
        <v>75.599999999999994</v>
      </c>
      <c r="C1159" s="95">
        <f>Abfalldokumentation!$U1159</f>
        <v>44487</v>
      </c>
      <c r="D1159" s="90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103" t="str">
        <f>IFERROR(VLOOKUP(Abfalldokumentation!$O1159,Artikel!A:C,3,FALSE),Abfalldokumentation!$O1159)</f>
        <v>Creme Noblesse</v>
      </c>
      <c r="F1159" s="103" t="str">
        <f>VLOOKUP(T1159,'Liste Gründe'!A:D,2,FALSE)</f>
        <v>Rest</v>
      </c>
      <c r="G1159" s="103" t="str">
        <f>IF(ISBLANK(V1159),VLOOKUP(Abfalldokumentation!$P1159,'Liste Gründe'!A:D,3,FALSE),V1159)</f>
        <v>Metall</v>
      </c>
      <c r="H1159" s="103" t="str">
        <f>IF(ISBLANK(Abfalldokumentation!$W1159),"-",Abfalldokumentation!$W1159)</f>
        <v>-</v>
      </c>
      <c r="I1159" s="114">
        <f t="shared" si="143"/>
        <v>42</v>
      </c>
      <c r="J1159" s="103" t="str">
        <f t="shared" si="144"/>
        <v>Produkte</v>
      </c>
      <c r="K1159" s="103" t="str">
        <f t="shared" si="145"/>
        <v>BUs</v>
      </c>
      <c r="L1159" s="103" t="str">
        <f t="shared" si="146"/>
        <v>Symptome</v>
      </c>
      <c r="M1159" s="114" t="str">
        <f>IFERROR(VLOOKUP(Abfalldokumentation!$O1159,Kennzahlen!S:U,3,FALSE)*Abfalldokumentation!$B1159,"0")</f>
        <v>0</v>
      </c>
      <c r="N1159" s="103" t="str">
        <f>IF(ISBLANK(Q1159),VLOOKUP(Abfalldokumentation!$O1159,'Linien - BU'!R:S,2,FALSE),Q1159)</f>
        <v>Schmelze</v>
      </c>
      <c r="O1159" s="67" t="str">
        <f t="shared" si="147"/>
        <v>Creme Noblesse</v>
      </c>
      <c r="P1159" s="67">
        <f t="shared" si="148"/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Y1159"/>
      <c r="AA1159" s="2"/>
      <c r="AB1159" s="2"/>
      <c r="AC1159" s="2"/>
    </row>
    <row r="1160" spans="1:29" ht="30" customHeight="1" x14ac:dyDescent="0.25">
      <c r="A1160" s="104" t="str">
        <f>VLOOKUP(N1160,'Linien - BU'!A:B,2,FALSE)</f>
        <v>BU2</v>
      </c>
      <c r="B1160" s="115">
        <f t="shared" si="142"/>
        <v>162</v>
      </c>
      <c r="C1160" s="96">
        <f>Abfalldokumentation!$U1160</f>
        <v>44487</v>
      </c>
      <c r="D1160" s="90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105" t="str">
        <f>IFERROR(VLOOKUP(Abfalldokumentation!$O1160,Artikel!A:C,3,FALSE),Abfalldokumentation!$O1160)</f>
        <v>Fertigpackung</v>
      </c>
      <c r="F1160" s="105" t="str">
        <f>VLOOKUP(T1160,'Liste Gründe'!A:D,2,FALSE)</f>
        <v>Schimmel</v>
      </c>
      <c r="G1160" s="105" t="str">
        <f>IF(ISBLANK(V1160),VLOOKUP(Abfalldokumentation!$P1160,'Liste Gründe'!A:D,3,FALSE),V1160)</f>
        <v>Luftzieher</v>
      </c>
      <c r="H1160" s="105" t="str">
        <f>IF(ISBLANK(Abfalldokumentation!$W1160),"-",Abfalldokumentation!$W1160)</f>
        <v>-</v>
      </c>
      <c r="I1160" s="115">
        <f t="shared" si="143"/>
        <v>42</v>
      </c>
      <c r="J1160" s="105" t="str">
        <f t="shared" si="144"/>
        <v>Produkte</v>
      </c>
      <c r="K1160" s="105" t="str">
        <f t="shared" si="145"/>
        <v>BUs</v>
      </c>
      <c r="L1160" s="105" t="str">
        <f t="shared" si="146"/>
        <v>Symptome</v>
      </c>
      <c r="M1160" s="115" t="str">
        <f>IFERROR(VLOOKUP(Abfalldokumentation!$O1160,Kennzahlen!S:U,3,FALSE)*Abfalldokumentation!$B1160,"0")</f>
        <v>0</v>
      </c>
      <c r="N1160" s="105" t="str">
        <f>IF(ISBLANK(Q1160),VLOOKUP(Abfalldokumentation!$O1160,'Linien - BU'!R:S,2,FALSE),Q1160)</f>
        <v>BU2</v>
      </c>
      <c r="O1160" s="67" t="str">
        <f t="shared" si="147"/>
        <v>Fertigpackung</v>
      </c>
      <c r="P1160" s="67">
        <f t="shared" si="148"/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Y1160"/>
      <c r="AA1160" s="2"/>
      <c r="AB1160" s="2"/>
      <c r="AC1160" s="2"/>
    </row>
    <row r="1161" spans="1:29" ht="30" customHeight="1" x14ac:dyDescent="0.25">
      <c r="A1161" s="102" t="str">
        <f>VLOOKUP(N1161,'Linien - BU'!A:B,2,FALSE)</f>
        <v>BU3</v>
      </c>
      <c r="B1161" s="114">
        <f t="shared" si="142"/>
        <v>21</v>
      </c>
      <c r="C1161" s="95">
        <f>Abfalldokumentation!$U1161</f>
        <v>44487</v>
      </c>
      <c r="D1161" s="90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103" t="str">
        <f>IFERROR(VLOOKUP(Abfalldokumentation!$O1161,Artikel!A:C,3,FALSE),Abfalldokumentation!$O1161)</f>
        <v>RW Natur</v>
      </c>
      <c r="F1161" s="103" t="str">
        <f>VLOOKUP(T1161,'Liste Gründe'!A:D,2,FALSE)</f>
        <v>Linienbezogen</v>
      </c>
      <c r="G1161" s="103" t="str">
        <f>IF(ISBLANK(V1161),VLOOKUP(Abfalldokumentation!$P1161,'Liste Gründe'!A:D,3,FALSE),V1161)</f>
        <v>Maschinenabfall</v>
      </c>
      <c r="H1161" s="103" t="str">
        <f>IF(ISBLANK(Abfalldokumentation!$W1161),"-",Abfalldokumentation!$W1161)</f>
        <v>-</v>
      </c>
      <c r="I1161" s="114">
        <f t="shared" si="143"/>
        <v>42</v>
      </c>
      <c r="J1161" s="103" t="str">
        <f t="shared" si="144"/>
        <v>Produkte</v>
      </c>
      <c r="K1161" s="103" t="str">
        <f t="shared" si="145"/>
        <v>BUs</v>
      </c>
      <c r="L1161" s="103" t="str">
        <f t="shared" si="146"/>
        <v>Symptome</v>
      </c>
      <c r="M1161" s="114" t="str">
        <f>IFERROR(VLOOKUP(Abfalldokumentation!$O1161,Kennzahlen!S:U,3,FALSE)*Abfalldokumentation!$B1161,"0")</f>
        <v>0</v>
      </c>
      <c r="N1161" s="103" t="str">
        <f>IF(ISBLANK(Q1161),VLOOKUP(Abfalldokumentation!$O1161,'Linien - BU'!R:S,2,FALSE),Q1161)</f>
        <v>L18</v>
      </c>
      <c r="O1161" s="67" t="str">
        <f t="shared" si="147"/>
        <v>RW Natur</v>
      </c>
      <c r="P1161" s="67">
        <f t="shared" si="148"/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Y1161"/>
      <c r="AA1161" s="2"/>
      <c r="AB1161" s="2"/>
      <c r="AC1161" s="2"/>
    </row>
    <row r="1162" spans="1:29" ht="30" customHeight="1" x14ac:dyDescent="0.25">
      <c r="A1162" s="104" t="str">
        <f>VLOOKUP(N1162,'Linien - BU'!A:B,2,FALSE)</f>
        <v>Rest</v>
      </c>
      <c r="B1162" s="115">
        <f t="shared" si="142"/>
        <v>80</v>
      </c>
      <c r="C1162" s="96">
        <f>Abfalldokumentation!$U1162</f>
        <v>44488</v>
      </c>
      <c r="D1162" s="90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105" t="str">
        <f>IFERROR(VLOOKUP(Abfalldokumentation!$O1162,Artikel!A:C,3,FALSE),Abfalldokumentation!$O1162)</f>
        <v>VOS Bergkäse 10kg Beute</v>
      </c>
      <c r="F1162" s="105" t="str">
        <f>VLOOKUP(T1162,'Liste Gründe'!A:D,2,FALSE)</f>
        <v>Qualitätsprobleme</v>
      </c>
      <c r="G1162" s="105" t="str">
        <f>IF(ISBLANK(V1162),VLOOKUP(Abfalldokumentation!$P1162,'Liste Gründe'!A:D,3,FALSE),V1162)</f>
        <v>Produkt durchwässert</v>
      </c>
      <c r="H1162" s="105" t="str">
        <f>IF(ISBLANK(Abfalldokumentation!$W1162),"-",Abfalldokumentation!$W1162)</f>
        <v>-</v>
      </c>
      <c r="I1162" s="115">
        <f t="shared" si="143"/>
        <v>42</v>
      </c>
      <c r="J1162" s="105" t="str">
        <f t="shared" si="144"/>
        <v>Produkte</v>
      </c>
      <c r="K1162" s="105" t="str">
        <f t="shared" si="145"/>
        <v>BUs</v>
      </c>
      <c r="L1162" s="105" t="str">
        <f t="shared" si="146"/>
        <v>Symptome</v>
      </c>
      <c r="M1162" s="115">
        <f>IFERROR(VLOOKUP(Abfalldokumentation!$O1162,Kennzahlen!S:U,3,FALSE)*Abfalldokumentation!$B1162,"0")</f>
        <v>40</v>
      </c>
      <c r="N1162" s="105" t="str">
        <f>IF(ISBLANK(Q1162),VLOOKUP(Abfalldokumentation!$O1162,'Linien - BU'!R:S,2,FALSE),Q1162)</f>
        <v>Außenlager</v>
      </c>
      <c r="O1162" s="67">
        <f t="shared" si="147"/>
        <v>29500477</v>
      </c>
      <c r="P1162" s="67">
        <f t="shared" si="148"/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Y1162"/>
      <c r="AA1162" s="2"/>
      <c r="AB1162" s="2"/>
      <c r="AC1162" s="2"/>
    </row>
    <row r="1163" spans="1:29" ht="30" customHeight="1" x14ac:dyDescent="0.25">
      <c r="A1163" s="102" t="str">
        <f>VLOOKUP(N1163,'Linien - BU'!A:B,2,FALSE)</f>
        <v>BU4</v>
      </c>
      <c r="B1163" s="114">
        <f t="shared" si="142"/>
        <v>13</v>
      </c>
      <c r="C1163" s="95">
        <f>Abfalldokumentation!$U1163</f>
        <v>44488</v>
      </c>
      <c r="D1163" s="90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103" t="str">
        <f>IFERROR(VLOOKUP(Abfalldokumentation!$O1163,Artikel!A:C,3,FALSE),Abfalldokumentation!$O1163)</f>
        <v>VOS Schwarzer Pfeffer R</v>
      </c>
      <c r="F1163" s="103" t="str">
        <f>VLOOKUP(T1163,'Liste Gründe'!A:D,2,FALSE)</f>
        <v>Schimmel</v>
      </c>
      <c r="G1163" s="103" t="str">
        <f>IF(ISBLANK(V1163),VLOOKUP(Abfalldokumentation!$P1163,'Liste Gründe'!A:D,3,FALSE),V1163)</f>
        <v>Schimmel</v>
      </c>
      <c r="H1163" s="103" t="str">
        <f>IF(ISBLANK(Abfalldokumentation!$W1163),"-",Abfalldokumentation!$W1163)</f>
        <v>-</v>
      </c>
      <c r="I1163" s="114">
        <f t="shared" si="143"/>
        <v>42</v>
      </c>
      <c r="J1163" s="103" t="str">
        <f t="shared" si="144"/>
        <v>Produkte</v>
      </c>
      <c r="K1163" s="103" t="str">
        <f t="shared" si="145"/>
        <v>BUs</v>
      </c>
      <c r="L1163" s="103" t="str">
        <f t="shared" si="146"/>
        <v>Symptome</v>
      </c>
      <c r="M1163" s="114">
        <f>IFERROR(VLOOKUP(Abfalldokumentation!$O1163,Kennzahlen!S:U,3,FALSE)*Abfalldokumentation!$B1163,"0")</f>
        <v>6.5</v>
      </c>
      <c r="N1163" s="103" t="str">
        <f>IF(ISBLANK(Q1163),VLOOKUP(Abfalldokumentation!$O1163,'Linien - BU'!R:S,2,FALSE),Q1163)</f>
        <v>BU4</v>
      </c>
      <c r="O1163" s="67">
        <f t="shared" si="147"/>
        <v>29500482</v>
      </c>
      <c r="P1163" s="67">
        <f t="shared" si="148"/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Y1163"/>
      <c r="AA1163" s="2"/>
      <c r="AB1163" s="2"/>
      <c r="AC1163" s="2"/>
    </row>
    <row r="1164" spans="1:29" ht="30" customHeight="1" x14ac:dyDescent="0.25">
      <c r="A1164" s="104" t="str">
        <f>VLOOKUP(N1164,'Linien - BU'!A:B,2,FALSE)</f>
        <v>BU3</v>
      </c>
      <c r="B1164" s="115">
        <f t="shared" si="142"/>
        <v>243</v>
      </c>
      <c r="C1164" s="96">
        <f>Abfalldokumentation!$U1164</f>
        <v>44488</v>
      </c>
      <c r="D1164" s="90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105" t="str">
        <f>IFERROR(VLOOKUP(Abfalldokumentation!$O1164,Artikel!A:C,3,FALSE),Abfalldokumentation!$O1164)</f>
        <v>VOS Räucher Natur Natri</v>
      </c>
      <c r="F1164" s="105" t="str">
        <f>VLOOKUP(T1164,'Liste Gründe'!A:D,2,FALSE)</f>
        <v>Schimmel</v>
      </c>
      <c r="G1164" s="105" t="str">
        <f>IF(ISBLANK(V1164),VLOOKUP(Abfalldokumentation!$P1164,'Liste Gründe'!A:D,3,FALSE),V1164)</f>
        <v>VOS &gt; Einsatz</v>
      </c>
      <c r="H1164" s="105" t="str">
        <f>IF(ISBLANK(Abfalldokumentation!$W1164),"-",Abfalldokumentation!$W1164)</f>
        <v>-</v>
      </c>
      <c r="I1164" s="115">
        <f t="shared" si="143"/>
        <v>42</v>
      </c>
      <c r="J1164" s="105" t="str">
        <f t="shared" si="144"/>
        <v>Produkte</v>
      </c>
      <c r="K1164" s="105" t="str">
        <f t="shared" si="145"/>
        <v>BUs</v>
      </c>
      <c r="L1164" s="105" t="str">
        <f t="shared" si="146"/>
        <v>Symptome</v>
      </c>
      <c r="M1164" s="115">
        <f>IFERROR(VLOOKUP(Abfalldokumentation!$O1164,Kennzahlen!S:U,3,FALSE)*Abfalldokumentation!$B1164,"0")</f>
        <v>121.5</v>
      </c>
      <c r="N1164" s="105" t="str">
        <f>IF(ISBLANK(Q1164),VLOOKUP(Abfalldokumentation!$O1164,'Linien - BU'!R:S,2,FALSE),Q1164)</f>
        <v>BU3</v>
      </c>
      <c r="O1164" s="67">
        <f t="shared" si="147"/>
        <v>29500498</v>
      </c>
      <c r="P1164" s="67">
        <f t="shared" si="148"/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Y1164"/>
      <c r="AA1164" s="2"/>
      <c r="AB1164" s="2"/>
      <c r="AC1164" s="2"/>
    </row>
    <row r="1165" spans="1:29" ht="30" customHeight="1" x14ac:dyDescent="0.25">
      <c r="A1165" s="102" t="str">
        <f>VLOOKUP(N1165,'Linien - BU'!A:B,2,FALSE)</f>
        <v>BU3</v>
      </c>
      <c r="B1165" s="114">
        <f t="shared" si="142"/>
        <v>616</v>
      </c>
      <c r="C1165" s="95">
        <f>Abfalldokumentation!$U1165</f>
        <v>44488</v>
      </c>
      <c r="D1165" s="90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103" t="str">
        <f>IFERROR(VLOOKUP(Abfalldokumentation!$O1165,Artikel!A:C,3,FALSE),Abfalldokumentation!$O1165)</f>
        <v>ABS Gouda Mittelalt 45%</v>
      </c>
      <c r="F1165" s="103" t="str">
        <f>VLOOKUP(T1165,'Liste Gründe'!A:D,2,FALSE)</f>
        <v>Verpackungsfehler</v>
      </c>
      <c r="G1165" s="103" t="str">
        <f>IF(ISBLANK(V1165),VLOOKUP(Abfalldokumentation!$P1165,'Liste Gründe'!A:D,3,FALSE),V1165)</f>
        <v>blaues Klebeband im Produkt</v>
      </c>
      <c r="H1165" s="103" t="str">
        <f>IF(ISBLANK(Abfalldokumentation!$W1165),"-",Abfalldokumentation!$W1165)</f>
        <v>-</v>
      </c>
      <c r="I1165" s="114">
        <f t="shared" si="143"/>
        <v>42</v>
      </c>
      <c r="J1165" s="103" t="str">
        <f t="shared" si="144"/>
        <v>Produkte</v>
      </c>
      <c r="K1165" s="103" t="str">
        <f t="shared" si="145"/>
        <v>BUs</v>
      </c>
      <c r="L1165" s="103" t="str">
        <f t="shared" si="146"/>
        <v>Symptome</v>
      </c>
      <c r="M1165" s="114">
        <f>IFERROR(VLOOKUP(Abfalldokumentation!$O1165,Kennzahlen!S:U,3,FALSE)*Abfalldokumentation!$B1165,"0")</f>
        <v>1232</v>
      </c>
      <c r="N1165" s="103" t="str">
        <f>IF(ISBLANK(Q1165),VLOOKUP(Abfalldokumentation!$O1165,'Linien - BU'!R:S,2,FALSE),Q1165)</f>
        <v>BU3</v>
      </c>
      <c r="O1165" s="67">
        <f t="shared" si="147"/>
        <v>29500821</v>
      </c>
      <c r="P1165" s="67">
        <f t="shared" si="148"/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Y1165"/>
      <c r="AA1165" s="2"/>
      <c r="AB1165" s="2"/>
      <c r="AC1165" s="2"/>
    </row>
    <row r="1166" spans="1:29" ht="30" customHeight="1" x14ac:dyDescent="0.25">
      <c r="A1166" s="104" t="str">
        <f>VLOOKUP(N1166,'Linien - BU'!A:B,2,FALSE)</f>
        <v>BU4</v>
      </c>
      <c r="B1166" s="115">
        <f t="shared" si="142"/>
        <v>19</v>
      </c>
      <c r="C1166" s="96">
        <f>Abfalldokumentation!$U1166</f>
        <v>44488</v>
      </c>
      <c r="D1166" s="90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105" t="str">
        <f>IFERROR(VLOOKUP(Abfalldokumentation!$O1166,Artikel!A:C,3,FALSE),Abfalldokumentation!$O1166)</f>
        <v>ABS HEUBL</v>
      </c>
      <c r="F1166" s="105" t="str">
        <f>VLOOKUP(T1166,'Liste Gründe'!A:D,2,FALSE)</f>
        <v>Schimmel</v>
      </c>
      <c r="G1166" s="105" t="str">
        <f>IF(ISBLANK(V1166),VLOOKUP(Abfalldokumentation!$P1166,'Liste Gründe'!A:D,3,FALSE),V1166)</f>
        <v>Schimmel</v>
      </c>
      <c r="H1166" s="105" t="str">
        <f>IF(ISBLANK(Abfalldokumentation!$W1166),"-",Abfalldokumentation!$W1166)</f>
        <v>-</v>
      </c>
      <c r="I1166" s="115">
        <f t="shared" si="143"/>
        <v>42</v>
      </c>
      <c r="J1166" s="105" t="str">
        <f t="shared" si="144"/>
        <v>Produkte</v>
      </c>
      <c r="K1166" s="105" t="str">
        <f t="shared" si="145"/>
        <v>BUs</v>
      </c>
      <c r="L1166" s="105" t="str">
        <f t="shared" si="146"/>
        <v>Symptome</v>
      </c>
      <c r="M1166" s="115">
        <f>IFERROR(VLOOKUP(Abfalldokumentation!$O1166,Kennzahlen!S:U,3,FALSE)*Abfalldokumentation!$B1166,"0")</f>
        <v>0.19</v>
      </c>
      <c r="N1166" s="105" t="str">
        <f>IF(ISBLANK(Q1166),VLOOKUP(Abfalldokumentation!$O1166,'Linien - BU'!R:S,2,FALSE),Q1166)</f>
        <v>BU4</v>
      </c>
      <c r="O1166" s="67">
        <f t="shared" si="147"/>
        <v>29500885</v>
      </c>
      <c r="P1166" s="67">
        <f t="shared" si="148"/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Y1166"/>
      <c r="AA1166" s="2"/>
      <c r="AB1166" s="2"/>
      <c r="AC1166" s="2"/>
    </row>
    <row r="1167" spans="1:29" ht="30" customHeight="1" x14ac:dyDescent="0.25">
      <c r="A1167" s="102" t="str">
        <f>VLOOKUP(N1167,'Linien - BU'!A:B,2,FALSE)</f>
        <v>BU4</v>
      </c>
      <c r="B1167" s="114">
        <f t="shared" si="142"/>
        <v>19</v>
      </c>
      <c r="C1167" s="95">
        <f>Abfalldokumentation!$U1167</f>
        <v>44488</v>
      </c>
      <c r="D1167" s="90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103" t="str">
        <f>IFERROR(VLOOKUP(Abfalldokumentation!$O1167,Artikel!A:C,3,FALSE),Abfalldokumentation!$O1167)</f>
        <v>ABS MEDI-KRÄUK</v>
      </c>
      <c r="F1167" s="103" t="str">
        <f>VLOOKUP(T1167,'Liste Gründe'!A:D,2,FALSE)</f>
        <v>Schimmel</v>
      </c>
      <c r="G1167" s="103" t="str">
        <f>IF(ISBLANK(V1167),VLOOKUP(Abfalldokumentation!$P1167,'Liste Gründe'!A:D,3,FALSE),V1167)</f>
        <v>Schimmel</v>
      </c>
      <c r="H1167" s="103" t="str">
        <f>IF(ISBLANK(Abfalldokumentation!$W1167),"-",Abfalldokumentation!$W1167)</f>
        <v>-</v>
      </c>
      <c r="I1167" s="114">
        <f t="shared" si="143"/>
        <v>42</v>
      </c>
      <c r="J1167" s="103" t="str">
        <f t="shared" si="144"/>
        <v>Produkte</v>
      </c>
      <c r="K1167" s="103" t="str">
        <f t="shared" si="145"/>
        <v>BUs</v>
      </c>
      <c r="L1167" s="103" t="str">
        <f t="shared" si="146"/>
        <v>Symptome</v>
      </c>
      <c r="M1167" s="114">
        <f>IFERROR(VLOOKUP(Abfalldokumentation!$O1167,Kennzahlen!S:U,3,FALSE)*Abfalldokumentation!$B1167,"0")</f>
        <v>28.5</v>
      </c>
      <c r="N1167" s="103" t="str">
        <f>IF(ISBLANK(Q1167),VLOOKUP(Abfalldokumentation!$O1167,'Linien - BU'!R:S,2,FALSE),Q1167)</f>
        <v>BU4</v>
      </c>
      <c r="O1167" s="67">
        <f t="shared" si="147"/>
        <v>29500886</v>
      </c>
      <c r="P1167" s="67">
        <f t="shared" si="148"/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Y1167"/>
      <c r="AA1167" s="2"/>
      <c r="AB1167" s="2"/>
      <c r="AC1167" s="2"/>
    </row>
    <row r="1168" spans="1:29" ht="30" customHeight="1" x14ac:dyDescent="0.25">
      <c r="A1168" s="104" t="str">
        <f>VLOOKUP(N1168,'Linien - BU'!A:B,2,FALSE)</f>
        <v>BU4</v>
      </c>
      <c r="B1168" s="115">
        <f t="shared" si="142"/>
        <v>24</v>
      </c>
      <c r="C1168" s="96">
        <f>Abfalldokumentation!$U1168</f>
        <v>44488</v>
      </c>
      <c r="D1168" s="90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105" t="str">
        <f>IFERROR(VLOOKUP(Abfalldokumentation!$O1168,Artikel!A:C,3,FALSE),Abfalldokumentation!$O1168)</f>
        <v>ABS PECO</v>
      </c>
      <c r="F1168" s="105" t="str">
        <f>VLOOKUP(T1168,'Liste Gründe'!A:D,2,FALSE)</f>
        <v>Schimmel</v>
      </c>
      <c r="G1168" s="105" t="str">
        <f>IF(ISBLANK(V1168),VLOOKUP(Abfalldokumentation!$P1168,'Liste Gründe'!A:D,3,FALSE),V1168)</f>
        <v>Schimmel</v>
      </c>
      <c r="H1168" s="105" t="str">
        <f>IF(ISBLANK(Abfalldokumentation!$W1168),"-",Abfalldokumentation!$W1168)</f>
        <v>-</v>
      </c>
      <c r="I1168" s="115">
        <f t="shared" si="143"/>
        <v>42</v>
      </c>
      <c r="J1168" s="105" t="str">
        <f t="shared" si="144"/>
        <v>Produkte</v>
      </c>
      <c r="K1168" s="105" t="str">
        <f t="shared" si="145"/>
        <v>BUs</v>
      </c>
      <c r="L1168" s="105" t="str">
        <f t="shared" si="146"/>
        <v>Symptome</v>
      </c>
      <c r="M1168" s="115">
        <f>IFERROR(VLOOKUP(Abfalldokumentation!$O1168,Kennzahlen!S:U,3,FALSE)*Abfalldokumentation!$B1168,"0")</f>
        <v>35.294117647058826</v>
      </c>
      <c r="N1168" s="105" t="str">
        <f>IF(ISBLANK(Q1168),VLOOKUP(Abfalldokumentation!$O1168,'Linien - BU'!R:S,2,FALSE),Q1168)</f>
        <v>BU4</v>
      </c>
      <c r="O1168" s="67">
        <f t="shared" si="147"/>
        <v>29500891</v>
      </c>
      <c r="P1168" s="67">
        <f t="shared" si="148"/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Y1168"/>
      <c r="AA1168" s="2"/>
      <c r="AB1168" s="2"/>
      <c r="AC1168" s="2"/>
    </row>
    <row r="1169" spans="1:29" ht="30" customHeight="1" x14ac:dyDescent="0.25">
      <c r="A1169" s="102" t="str">
        <f>VLOOKUP(N1169,'Linien - BU'!A:B,2,FALSE)</f>
        <v>BU4</v>
      </c>
      <c r="B1169" s="114">
        <f t="shared" si="142"/>
        <v>209</v>
      </c>
      <c r="C1169" s="95">
        <f>Abfalldokumentation!$U1169</f>
        <v>44488</v>
      </c>
      <c r="D1169" s="90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103" t="str">
        <f>IFERROR(VLOOKUP(Abfalldokumentation!$O1169,Artikel!A:C,3,FALSE),Abfalldokumentation!$O1169)</f>
        <v>ABS BLU-FOU</v>
      </c>
      <c r="F1169" s="103" t="str">
        <f>VLOOKUP(T1169,'Liste Gründe'!A:D,2,FALSE)</f>
        <v>Schimmel</v>
      </c>
      <c r="G1169" s="103" t="str">
        <f>IF(ISBLANK(V1169),VLOOKUP(Abfalldokumentation!$P1169,'Liste Gründe'!A:D,3,FALSE),V1169)</f>
        <v>Schimmel</v>
      </c>
      <c r="H1169" s="103" t="str">
        <f>IF(ISBLANK(Abfalldokumentation!$W1169),"-",Abfalldokumentation!$W1169)</f>
        <v>-</v>
      </c>
      <c r="I1169" s="114">
        <f t="shared" si="143"/>
        <v>42</v>
      </c>
      <c r="J1169" s="103" t="str">
        <f t="shared" si="144"/>
        <v>Produkte</v>
      </c>
      <c r="K1169" s="103" t="str">
        <f t="shared" si="145"/>
        <v>BUs</v>
      </c>
      <c r="L1169" s="103" t="str">
        <f t="shared" si="146"/>
        <v>Symptome</v>
      </c>
      <c r="M1169" s="114">
        <f>IFERROR(VLOOKUP(Abfalldokumentation!$O1169,Kennzahlen!S:U,3,FALSE)*Abfalldokumentation!$B1169,"0")</f>
        <v>2.09</v>
      </c>
      <c r="N1169" s="103" t="str">
        <f>IF(ISBLANK(Q1169),VLOOKUP(Abfalldokumentation!$O1169,'Linien - BU'!R:S,2,FALSE),Q1169)</f>
        <v>BU4</v>
      </c>
      <c r="O1169" s="67">
        <f t="shared" si="147"/>
        <v>29500892</v>
      </c>
      <c r="P1169" s="67">
        <f t="shared" si="148"/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Y1169"/>
      <c r="AA1169" s="2"/>
      <c r="AB1169" s="2"/>
      <c r="AC1169" s="2"/>
    </row>
    <row r="1170" spans="1:29" ht="30" customHeight="1" x14ac:dyDescent="0.25">
      <c r="A1170" s="104" t="str">
        <f>VLOOKUP(N1170,'Linien - BU'!A:B,2,FALSE)</f>
        <v>BU4</v>
      </c>
      <c r="B1170" s="115">
        <f t="shared" si="142"/>
        <v>346</v>
      </c>
      <c r="C1170" s="96">
        <f>Abfalldokumentation!$U1170</f>
        <v>44488</v>
      </c>
      <c r="D1170" s="90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105" t="str">
        <f>IFERROR(VLOOKUP(Abfalldokumentation!$O1170,Artikel!A:C,3,FALSE),Abfalldokumentation!$O1170)</f>
        <v>ABS BLU-FOU</v>
      </c>
      <c r="F1170" s="105" t="str">
        <f>VLOOKUP(T1170,'Liste Gründe'!A:D,2,FALSE)</f>
        <v>keinen Verwendungszweck</v>
      </c>
      <c r="G1170" s="105" t="str">
        <f>IF(ISBLANK(V1170),VLOOKUP(Abfalldokumentation!$P1170,'Liste Gründe'!A:D,3,FALSE),V1170)</f>
        <v>keinen Verwendungszweck</v>
      </c>
      <c r="H1170" s="105" t="str">
        <f>IF(ISBLANK(Abfalldokumentation!$W1170),"-",Abfalldokumentation!$W1170)</f>
        <v>-</v>
      </c>
      <c r="I1170" s="115">
        <f t="shared" si="143"/>
        <v>42</v>
      </c>
      <c r="J1170" s="105" t="str">
        <f t="shared" si="144"/>
        <v>Produkte</v>
      </c>
      <c r="K1170" s="105" t="str">
        <f t="shared" si="145"/>
        <v>BUs</v>
      </c>
      <c r="L1170" s="105" t="str">
        <f t="shared" si="146"/>
        <v>Symptome</v>
      </c>
      <c r="M1170" s="115">
        <f>IFERROR(VLOOKUP(Abfalldokumentation!$O1170,Kennzahlen!S:U,3,FALSE)*Abfalldokumentation!$B1170,"0")</f>
        <v>3.46</v>
      </c>
      <c r="N1170" s="105" t="str">
        <f>IF(ISBLANK(Q1170),VLOOKUP(Abfalldokumentation!$O1170,'Linien - BU'!R:S,2,FALSE),Q1170)</f>
        <v>BU4</v>
      </c>
      <c r="O1170" s="67">
        <f t="shared" si="147"/>
        <v>29500892</v>
      </c>
      <c r="P1170" s="67">
        <f t="shared" si="148"/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Y1170"/>
      <c r="AA1170" s="2"/>
      <c r="AB1170" s="2"/>
      <c r="AC1170" s="2"/>
    </row>
    <row r="1171" spans="1:29" ht="30" customHeight="1" x14ac:dyDescent="0.25">
      <c r="A1171" s="102" t="str">
        <f>VLOOKUP(N1171,'Linien - BU'!A:B,2,FALSE)</f>
        <v>BU4</v>
      </c>
      <c r="B1171" s="114">
        <f t="shared" si="142"/>
        <v>5</v>
      </c>
      <c r="C1171" s="95">
        <f>Abfalldokumentation!$U1171</f>
        <v>44488</v>
      </c>
      <c r="D1171" s="90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103" t="str">
        <f>IFERROR(VLOOKUP(Abfalldokumentation!$O1171,Artikel!A:C,3,FALSE),Abfalldokumentation!$O1171)</f>
        <v>ABS REBLOCH</v>
      </c>
      <c r="F1171" s="103" t="str">
        <f>VLOOKUP(T1171,'Liste Gründe'!A:D,2,FALSE)</f>
        <v>Schimmel</v>
      </c>
      <c r="G1171" s="103" t="str">
        <f>IF(ISBLANK(V1171),VLOOKUP(Abfalldokumentation!$P1171,'Liste Gründe'!A:D,3,FALSE),V1171)</f>
        <v>Schimmel</v>
      </c>
      <c r="H1171" s="103" t="str">
        <f>IF(ISBLANK(Abfalldokumentation!$W1171),"-",Abfalldokumentation!$W1171)</f>
        <v>-</v>
      </c>
      <c r="I1171" s="114">
        <f t="shared" si="143"/>
        <v>42</v>
      </c>
      <c r="J1171" s="103" t="str">
        <f t="shared" si="144"/>
        <v>Produkte</v>
      </c>
      <c r="K1171" s="103" t="str">
        <f t="shared" si="145"/>
        <v>BUs</v>
      </c>
      <c r="L1171" s="103" t="str">
        <f t="shared" si="146"/>
        <v>Symptome</v>
      </c>
      <c r="M1171" s="114">
        <f>IFERROR(VLOOKUP(Abfalldokumentation!$O1171,Kennzahlen!S:U,3,FALSE)*Abfalldokumentation!$B1171,"0")</f>
        <v>0.05</v>
      </c>
      <c r="N1171" s="103" t="str">
        <f>IF(ISBLANK(Q1171),VLOOKUP(Abfalldokumentation!$O1171,'Linien - BU'!R:S,2,FALSE),Q1171)</f>
        <v>BU4</v>
      </c>
      <c r="O1171" s="67">
        <f t="shared" si="147"/>
        <v>29500893</v>
      </c>
      <c r="P1171" s="67">
        <f t="shared" si="148"/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Y1171"/>
      <c r="AA1171" s="2"/>
      <c r="AB1171" s="2"/>
      <c r="AC1171" s="2"/>
    </row>
    <row r="1172" spans="1:29" ht="30" customHeight="1" x14ac:dyDescent="0.25">
      <c r="A1172" s="104" t="str">
        <f>VLOOKUP(N1172,'Linien - BU'!A:B,2,FALSE)</f>
        <v>BU4</v>
      </c>
      <c r="B1172" s="115">
        <f t="shared" si="142"/>
        <v>29</v>
      </c>
      <c r="C1172" s="96">
        <f>Abfalldokumentation!$U1172</f>
        <v>44488</v>
      </c>
      <c r="D1172" s="90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105" t="str">
        <f>IFERROR(VLOOKUP(Abfalldokumentation!$O1172,Artikel!A:C,3,FALSE),Abfalldokumentation!$O1172)</f>
        <v>ABS REBLOCH</v>
      </c>
      <c r="F1172" s="105" t="str">
        <f>VLOOKUP(T1172,'Liste Gründe'!A:D,2,FALSE)</f>
        <v>keinen Verwendungszweck</v>
      </c>
      <c r="G1172" s="105" t="str">
        <f>IF(ISBLANK(V1172),VLOOKUP(Abfalldokumentation!$P1172,'Liste Gründe'!A:D,3,FALSE),V1172)</f>
        <v>keinen Verwendungszweck</v>
      </c>
      <c r="H1172" s="105" t="str">
        <f>IF(ISBLANK(Abfalldokumentation!$W1172),"-",Abfalldokumentation!$W1172)</f>
        <v>-</v>
      </c>
      <c r="I1172" s="115">
        <f t="shared" si="143"/>
        <v>42</v>
      </c>
      <c r="J1172" s="105" t="str">
        <f t="shared" si="144"/>
        <v>Produkte</v>
      </c>
      <c r="K1172" s="105" t="str">
        <f t="shared" si="145"/>
        <v>BUs</v>
      </c>
      <c r="L1172" s="105" t="str">
        <f t="shared" si="146"/>
        <v>Symptome</v>
      </c>
      <c r="M1172" s="115">
        <f>IFERROR(VLOOKUP(Abfalldokumentation!$O1172,Kennzahlen!S:U,3,FALSE)*Abfalldokumentation!$B1172,"0")</f>
        <v>0.28999999999999998</v>
      </c>
      <c r="N1172" s="105" t="str">
        <f>IF(ISBLANK(Q1172),VLOOKUP(Abfalldokumentation!$O1172,'Linien - BU'!R:S,2,FALSE),Q1172)</f>
        <v>BU4</v>
      </c>
      <c r="O1172" s="67">
        <f t="shared" si="147"/>
        <v>29500893</v>
      </c>
      <c r="P1172" s="67">
        <f t="shared" si="148"/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Y1172"/>
      <c r="AA1172" s="2"/>
      <c r="AB1172" s="2"/>
      <c r="AC1172" s="2"/>
    </row>
    <row r="1173" spans="1:29" ht="30" customHeight="1" x14ac:dyDescent="0.25">
      <c r="A1173" s="102" t="str">
        <f>VLOOKUP(N1173,'Linien - BU'!A:B,2,FALSE)</f>
        <v>BU4</v>
      </c>
      <c r="B1173" s="114">
        <f t="shared" si="142"/>
        <v>61</v>
      </c>
      <c r="C1173" s="95">
        <f>Abfalldokumentation!$U1173</f>
        <v>44488</v>
      </c>
      <c r="D1173" s="90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103" t="str">
        <f>IFERROR(VLOOKUP(Abfalldokumentation!$O1173,Artikel!A:C,3,FALSE),Abfalldokumentation!$O1173)</f>
        <v>ABS BRIE</v>
      </c>
      <c r="F1173" s="103" t="str">
        <f>VLOOKUP(T1173,'Liste Gründe'!A:D,2,FALSE)</f>
        <v>Schimmel</v>
      </c>
      <c r="G1173" s="103" t="str">
        <f>IF(ISBLANK(V1173),VLOOKUP(Abfalldokumentation!$P1173,'Liste Gründe'!A:D,3,FALSE),V1173)</f>
        <v>Schimmel</v>
      </c>
      <c r="H1173" s="103" t="str">
        <f>IF(ISBLANK(Abfalldokumentation!$W1173),"-",Abfalldokumentation!$W1173)</f>
        <v>-</v>
      </c>
      <c r="I1173" s="114">
        <f t="shared" si="143"/>
        <v>42</v>
      </c>
      <c r="J1173" s="103" t="str">
        <f t="shared" si="144"/>
        <v>Produkte</v>
      </c>
      <c r="K1173" s="103" t="str">
        <f t="shared" si="145"/>
        <v>BUs</v>
      </c>
      <c r="L1173" s="103" t="str">
        <f t="shared" si="146"/>
        <v>Symptome</v>
      </c>
      <c r="M1173" s="114">
        <f>IFERROR(VLOOKUP(Abfalldokumentation!$O1173,Kennzahlen!S:U,3,FALSE)*Abfalldokumentation!$B1173,"0")</f>
        <v>0.61</v>
      </c>
      <c r="N1173" s="103" t="str">
        <f>IF(ISBLANK(Q1173),VLOOKUP(Abfalldokumentation!$O1173,'Linien - BU'!R:S,2,FALSE),Q1173)</f>
        <v>BU4</v>
      </c>
      <c r="O1173" s="67">
        <f t="shared" si="147"/>
        <v>29500895</v>
      </c>
      <c r="P1173" s="67">
        <f t="shared" si="148"/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Y1173"/>
      <c r="AA1173" s="2"/>
      <c r="AB1173" s="2"/>
      <c r="AC1173" s="2"/>
    </row>
    <row r="1174" spans="1:29" ht="30" customHeight="1" x14ac:dyDescent="0.25">
      <c r="A1174" s="104" t="str">
        <f>VLOOKUP(N1174,'Linien - BU'!A:B,2,FALSE)</f>
        <v>BU4</v>
      </c>
      <c r="B1174" s="115">
        <f t="shared" si="142"/>
        <v>22</v>
      </c>
      <c r="C1174" s="96">
        <f>Abfalldokumentation!$U1174</f>
        <v>44488</v>
      </c>
      <c r="D1174" s="90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105" t="str">
        <f>IFERROR(VLOOKUP(Abfalldokumentation!$O1174,Artikel!A:C,3,FALSE),Abfalldokumentation!$O1174)</f>
        <v>ABS BRIE</v>
      </c>
      <c r="F1174" s="105" t="str">
        <f>VLOOKUP(T1174,'Liste Gründe'!A:D,2,FALSE)</f>
        <v>keinen Verwendungszweck</v>
      </c>
      <c r="G1174" s="105" t="str">
        <f>IF(ISBLANK(V1174),VLOOKUP(Abfalldokumentation!$P1174,'Liste Gründe'!A:D,3,FALSE),V1174)</f>
        <v>keinen Verwendungszweck</v>
      </c>
      <c r="H1174" s="105" t="str">
        <f>IF(ISBLANK(Abfalldokumentation!$W1174),"-",Abfalldokumentation!$W1174)</f>
        <v>-</v>
      </c>
      <c r="I1174" s="115">
        <f t="shared" si="143"/>
        <v>42</v>
      </c>
      <c r="J1174" s="105" t="str">
        <f t="shared" si="144"/>
        <v>Produkte</v>
      </c>
      <c r="K1174" s="105" t="str">
        <f t="shared" si="145"/>
        <v>BUs</v>
      </c>
      <c r="L1174" s="105" t="str">
        <f t="shared" si="146"/>
        <v>Symptome</v>
      </c>
      <c r="M1174" s="115">
        <f>IFERROR(VLOOKUP(Abfalldokumentation!$O1174,Kennzahlen!S:U,3,FALSE)*Abfalldokumentation!$B1174,"0")</f>
        <v>0.22</v>
      </c>
      <c r="N1174" s="105" t="str">
        <f>IF(ISBLANK(Q1174),VLOOKUP(Abfalldokumentation!$O1174,'Linien - BU'!R:S,2,FALSE),Q1174)</f>
        <v>BU4</v>
      </c>
      <c r="O1174" s="67">
        <f t="shared" si="147"/>
        <v>29500895</v>
      </c>
      <c r="P1174" s="67">
        <f t="shared" si="148"/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Y1174"/>
      <c r="AA1174" s="2"/>
      <c r="AB1174" s="2"/>
      <c r="AC1174" s="2"/>
    </row>
    <row r="1175" spans="1:29" ht="30" customHeight="1" x14ac:dyDescent="0.25">
      <c r="A1175" s="102" t="str">
        <f>VLOOKUP(N1175,'Linien - BU'!A:B,2,FALSE)</f>
        <v>BU4</v>
      </c>
      <c r="B1175" s="114">
        <f t="shared" si="142"/>
        <v>38</v>
      </c>
      <c r="C1175" s="95">
        <f>Abfalldokumentation!$U1175</f>
        <v>44488</v>
      </c>
      <c r="D1175" s="90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103" t="str">
        <f>IFERROR(VLOOKUP(Abfalldokumentation!$O1175,Artikel!A:C,3,FALSE),Abfalldokumentation!$O1175)</f>
        <v>ABS ROVIN</v>
      </c>
      <c r="F1175" s="103" t="str">
        <f>VLOOKUP(T1175,'Liste Gründe'!A:D,2,FALSE)</f>
        <v>Schimmel</v>
      </c>
      <c r="G1175" s="103" t="str">
        <f>IF(ISBLANK(V1175),VLOOKUP(Abfalldokumentation!$P1175,'Liste Gründe'!A:D,3,FALSE),V1175)</f>
        <v>Schimmel</v>
      </c>
      <c r="H1175" s="103" t="str">
        <f>IF(ISBLANK(Abfalldokumentation!$W1175),"-",Abfalldokumentation!$W1175)</f>
        <v>-</v>
      </c>
      <c r="I1175" s="114">
        <f t="shared" si="143"/>
        <v>42</v>
      </c>
      <c r="J1175" s="103" t="str">
        <f t="shared" si="144"/>
        <v>Produkte</v>
      </c>
      <c r="K1175" s="103" t="str">
        <f t="shared" si="145"/>
        <v>BUs</v>
      </c>
      <c r="L1175" s="103" t="str">
        <f t="shared" si="146"/>
        <v>Symptome</v>
      </c>
      <c r="M1175" s="114">
        <f>IFERROR(VLOOKUP(Abfalldokumentation!$O1175,Kennzahlen!S:U,3,FALSE)*Abfalldokumentation!$B1175,"0")</f>
        <v>0.38</v>
      </c>
      <c r="N1175" s="103" t="str">
        <f>IF(ISBLANK(Q1175),VLOOKUP(Abfalldokumentation!$O1175,'Linien - BU'!R:S,2,FALSE),Q1175)</f>
        <v>BU4</v>
      </c>
      <c r="O1175" s="67">
        <f t="shared" si="147"/>
        <v>29500900</v>
      </c>
      <c r="P1175" s="67">
        <f t="shared" si="148"/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Y1175"/>
      <c r="AA1175" s="2"/>
      <c r="AB1175" s="2"/>
      <c r="AC1175" s="2"/>
    </row>
    <row r="1176" spans="1:29" ht="30" customHeight="1" x14ac:dyDescent="0.25">
      <c r="A1176" s="104" t="str">
        <f>VLOOKUP(N1176,'Linien - BU'!A:B,2,FALSE)</f>
        <v>BU4</v>
      </c>
      <c r="B1176" s="115">
        <f t="shared" si="142"/>
        <v>3</v>
      </c>
      <c r="C1176" s="96">
        <f>Abfalldokumentation!$U1176</f>
        <v>44488</v>
      </c>
      <c r="D1176" s="90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105" t="str">
        <f>IFERROR(VLOOKUP(Abfalldokumentation!$O1176,Artikel!A:C,3,FALSE),Abfalldokumentation!$O1176)</f>
        <v>ABS ROVIN</v>
      </c>
      <c r="F1176" s="105" t="str">
        <f>VLOOKUP(T1176,'Liste Gründe'!A:D,2,FALSE)</f>
        <v>keinen Verwendungszweck</v>
      </c>
      <c r="G1176" s="105" t="str">
        <f>IF(ISBLANK(V1176),VLOOKUP(Abfalldokumentation!$P1176,'Liste Gründe'!A:D,3,FALSE),V1176)</f>
        <v>keinen Verwendungszweck</v>
      </c>
      <c r="H1176" s="105" t="str">
        <f>IF(ISBLANK(Abfalldokumentation!$W1176),"-",Abfalldokumentation!$W1176)</f>
        <v>-</v>
      </c>
      <c r="I1176" s="115">
        <f t="shared" si="143"/>
        <v>42</v>
      </c>
      <c r="J1176" s="105" t="str">
        <f t="shared" si="144"/>
        <v>Produkte</v>
      </c>
      <c r="K1176" s="105" t="str">
        <f t="shared" si="145"/>
        <v>BUs</v>
      </c>
      <c r="L1176" s="105" t="str">
        <f t="shared" si="146"/>
        <v>Symptome</v>
      </c>
      <c r="M1176" s="115">
        <f>IFERROR(VLOOKUP(Abfalldokumentation!$O1176,Kennzahlen!S:U,3,FALSE)*Abfalldokumentation!$B1176,"0")</f>
        <v>0.03</v>
      </c>
      <c r="N1176" s="105" t="str">
        <f>IF(ISBLANK(Q1176),VLOOKUP(Abfalldokumentation!$O1176,'Linien - BU'!R:S,2,FALSE),Q1176)</f>
        <v>BU4</v>
      </c>
      <c r="O1176" s="67">
        <f t="shared" si="147"/>
        <v>29500900</v>
      </c>
      <c r="P1176" s="67">
        <f t="shared" si="148"/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Y1176"/>
      <c r="AA1176" s="2"/>
      <c r="AB1176" s="2"/>
      <c r="AC1176" s="2"/>
    </row>
    <row r="1177" spans="1:29" ht="30" customHeight="1" x14ac:dyDescent="0.25">
      <c r="A1177" s="102" t="str">
        <f>VLOOKUP(N1177,'Linien - BU'!A:B,2,FALSE)</f>
        <v>BU4</v>
      </c>
      <c r="B1177" s="114">
        <f t="shared" si="142"/>
        <v>447</v>
      </c>
      <c r="C1177" s="95">
        <f>Abfalldokumentation!$U1177</f>
        <v>44488</v>
      </c>
      <c r="D1177" s="90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103" t="str">
        <f>IFERROR(VLOOKUP(Abfalldokumentation!$O1177,Artikel!A:C,3,FALSE),Abfalldokumentation!$O1177)</f>
        <v>ABS TI-AD</v>
      </c>
      <c r="F1177" s="103" t="str">
        <f>VLOOKUP(T1177,'Liste Gründe'!A:D,2,FALSE)</f>
        <v>keinen Verwendungszweck</v>
      </c>
      <c r="G1177" s="103" t="str">
        <f>IF(ISBLANK(V1177),VLOOKUP(Abfalldokumentation!$P1177,'Liste Gründe'!A:D,3,FALSE),V1177)</f>
        <v>keinen Verwendungszweck</v>
      </c>
      <c r="H1177" s="103" t="str">
        <f>IF(ISBLANK(Abfalldokumentation!$W1177),"-",Abfalldokumentation!$W1177)</f>
        <v>-</v>
      </c>
      <c r="I1177" s="114">
        <f t="shared" si="143"/>
        <v>42</v>
      </c>
      <c r="J1177" s="103" t="str">
        <f t="shared" si="144"/>
        <v>Produkte</v>
      </c>
      <c r="K1177" s="103" t="str">
        <f t="shared" si="145"/>
        <v>BUs</v>
      </c>
      <c r="L1177" s="103" t="str">
        <f t="shared" si="146"/>
        <v>Symptome</v>
      </c>
      <c r="M1177" s="114">
        <f>IFERROR(VLOOKUP(Abfalldokumentation!$O1177,Kennzahlen!S:U,3,FALSE)*Abfalldokumentation!$B1177,"0")</f>
        <v>4.47</v>
      </c>
      <c r="N1177" s="103" t="str">
        <f>IF(ISBLANK(Q1177),VLOOKUP(Abfalldokumentation!$O1177,'Linien - BU'!R:S,2,FALSE),Q1177)</f>
        <v>BU4</v>
      </c>
      <c r="O1177" s="67">
        <f t="shared" si="147"/>
        <v>29500904</v>
      </c>
      <c r="P1177" s="67">
        <f t="shared" si="148"/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Y1177"/>
      <c r="AA1177" s="2"/>
      <c r="AB1177" s="2"/>
      <c r="AC1177" s="2"/>
    </row>
    <row r="1178" spans="1:29" ht="30" customHeight="1" x14ac:dyDescent="0.25">
      <c r="A1178" s="104" t="str">
        <f>VLOOKUP(N1178,'Linien - BU'!A:B,2,FALSE)</f>
        <v>BU4</v>
      </c>
      <c r="B1178" s="115">
        <f t="shared" si="142"/>
        <v>52</v>
      </c>
      <c r="C1178" s="96">
        <f>Abfalldokumentation!$U1178</f>
        <v>44488</v>
      </c>
      <c r="D1178" s="90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105" t="str">
        <f>IFERROR(VLOOKUP(Abfalldokumentation!$O1178,Artikel!A:C,3,FALSE),Abfalldokumentation!$O1178)</f>
        <v>ABS SCH-PAUL</v>
      </c>
      <c r="F1178" s="105" t="str">
        <f>VLOOKUP(T1178,'Liste Gründe'!A:D,2,FALSE)</f>
        <v>Schimmel</v>
      </c>
      <c r="G1178" s="105" t="str">
        <f>IF(ISBLANK(V1178),VLOOKUP(Abfalldokumentation!$P1178,'Liste Gründe'!A:D,3,FALSE),V1178)</f>
        <v>Schimmel</v>
      </c>
      <c r="H1178" s="105" t="str">
        <f>IF(ISBLANK(Abfalldokumentation!$W1178),"-",Abfalldokumentation!$W1178)</f>
        <v>-</v>
      </c>
      <c r="I1178" s="115">
        <f t="shared" si="143"/>
        <v>42</v>
      </c>
      <c r="J1178" s="105" t="str">
        <f t="shared" si="144"/>
        <v>Produkte</v>
      </c>
      <c r="K1178" s="105" t="str">
        <f t="shared" si="145"/>
        <v>BUs</v>
      </c>
      <c r="L1178" s="105" t="str">
        <f t="shared" si="146"/>
        <v>Symptome</v>
      </c>
      <c r="M1178" s="115">
        <f>IFERROR(VLOOKUP(Abfalldokumentation!$O1178,Kennzahlen!S:U,3,FALSE)*Abfalldokumentation!$B1178,"0")</f>
        <v>0.52</v>
      </c>
      <c r="N1178" s="105" t="str">
        <f>IF(ISBLANK(Q1178),VLOOKUP(Abfalldokumentation!$O1178,'Linien - BU'!R:S,2,FALSE),Q1178)</f>
        <v>BU4</v>
      </c>
      <c r="O1178" s="67">
        <f t="shared" si="147"/>
        <v>29500906</v>
      </c>
      <c r="P1178" s="67">
        <f t="shared" si="148"/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Y1178"/>
      <c r="AA1178" s="2"/>
      <c r="AB1178" s="2"/>
      <c r="AC1178" s="2"/>
    </row>
    <row r="1179" spans="1:29" ht="30" customHeight="1" x14ac:dyDescent="0.25">
      <c r="A1179" s="102" t="str">
        <f>VLOOKUP(N1179,'Linien - BU'!A:B,2,FALSE)</f>
        <v>BU4</v>
      </c>
      <c r="B1179" s="114">
        <f t="shared" si="142"/>
        <v>14</v>
      </c>
      <c r="C1179" s="95">
        <f>Abfalldokumentation!$U1179</f>
        <v>44488</v>
      </c>
      <c r="D1179" s="90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103" t="str">
        <f>IFERROR(VLOOKUP(Abfalldokumentation!$O1179,Artikel!A:C,3,FALSE),Abfalldokumentation!$O1179)</f>
        <v>ABS GRUY</v>
      </c>
      <c r="F1179" s="103" t="str">
        <f>VLOOKUP(T1179,'Liste Gründe'!A:D,2,FALSE)</f>
        <v>Schimmel</v>
      </c>
      <c r="G1179" s="103" t="str">
        <f>IF(ISBLANK(V1179),VLOOKUP(Abfalldokumentation!$P1179,'Liste Gründe'!A:D,3,FALSE),V1179)</f>
        <v>Schimmel</v>
      </c>
      <c r="H1179" s="103" t="str">
        <f>IF(ISBLANK(Abfalldokumentation!$W1179),"-",Abfalldokumentation!$W1179)</f>
        <v>-</v>
      </c>
      <c r="I1179" s="114">
        <f t="shared" si="143"/>
        <v>42</v>
      </c>
      <c r="J1179" s="103" t="str">
        <f t="shared" si="144"/>
        <v>Produkte</v>
      </c>
      <c r="K1179" s="103" t="str">
        <f t="shared" si="145"/>
        <v>BUs</v>
      </c>
      <c r="L1179" s="103" t="str">
        <f t="shared" si="146"/>
        <v>Symptome</v>
      </c>
      <c r="M1179" s="114">
        <f>IFERROR(VLOOKUP(Abfalldokumentation!$O1179,Kennzahlen!S:U,3,FALSE)*Abfalldokumentation!$B1179,"0")</f>
        <v>7</v>
      </c>
      <c r="N1179" s="103" t="str">
        <f>IF(ISBLANK(Q1179),VLOOKUP(Abfalldokumentation!$O1179,'Linien - BU'!R:S,2,FALSE),Q1179)</f>
        <v>BU4</v>
      </c>
      <c r="O1179" s="67">
        <f t="shared" si="147"/>
        <v>29500908</v>
      </c>
      <c r="P1179" s="67">
        <f t="shared" si="148"/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Y1179"/>
      <c r="AA1179" s="2"/>
      <c r="AB1179" s="2"/>
      <c r="AC1179" s="2"/>
    </row>
    <row r="1180" spans="1:29" ht="30" customHeight="1" x14ac:dyDescent="0.25">
      <c r="A1180" s="104" t="str">
        <f>VLOOKUP(N1180,'Linien - BU'!A:B,2,FALSE)</f>
        <v>BU4</v>
      </c>
      <c r="B1180" s="115">
        <f t="shared" si="142"/>
        <v>177</v>
      </c>
      <c r="C1180" s="96">
        <f>Abfalldokumentation!$U1180</f>
        <v>44488</v>
      </c>
      <c r="D1180" s="90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105" t="str">
        <f>IFERROR(VLOOKUP(Abfalldokumentation!$O1180,Artikel!A:C,3,FALSE),Abfalldokumentation!$O1180)</f>
        <v>ABS GRUY</v>
      </c>
      <c r="F1180" s="105" t="str">
        <f>VLOOKUP(T1180,'Liste Gründe'!A:D,2,FALSE)</f>
        <v>keinen Verwendungszweck</v>
      </c>
      <c r="G1180" s="105" t="str">
        <f>IF(ISBLANK(V1180),VLOOKUP(Abfalldokumentation!$P1180,'Liste Gründe'!A:D,3,FALSE),V1180)</f>
        <v>keinen Verwendungszweck</v>
      </c>
      <c r="H1180" s="105" t="str">
        <f>IF(ISBLANK(Abfalldokumentation!$W1180),"-",Abfalldokumentation!$W1180)</f>
        <v>-</v>
      </c>
      <c r="I1180" s="115">
        <f t="shared" si="143"/>
        <v>42</v>
      </c>
      <c r="J1180" s="105" t="str">
        <f t="shared" si="144"/>
        <v>Produkte</v>
      </c>
      <c r="K1180" s="105" t="str">
        <f t="shared" si="145"/>
        <v>BUs</v>
      </c>
      <c r="L1180" s="105" t="str">
        <f t="shared" si="146"/>
        <v>Symptome</v>
      </c>
      <c r="M1180" s="115">
        <f>IFERROR(VLOOKUP(Abfalldokumentation!$O1180,Kennzahlen!S:U,3,FALSE)*Abfalldokumentation!$B1180,"0")</f>
        <v>88.5</v>
      </c>
      <c r="N1180" s="105" t="str">
        <f>IF(ISBLANK(Q1180),VLOOKUP(Abfalldokumentation!$O1180,'Linien - BU'!R:S,2,FALSE),Q1180)</f>
        <v>BU4</v>
      </c>
      <c r="O1180" s="67">
        <f t="shared" si="147"/>
        <v>29500908</v>
      </c>
      <c r="P1180" s="67">
        <f t="shared" si="148"/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Y1180"/>
      <c r="AA1180" s="2"/>
      <c r="AB1180" s="2"/>
      <c r="AC1180" s="2"/>
    </row>
    <row r="1181" spans="1:29" ht="30" customHeight="1" x14ac:dyDescent="0.25">
      <c r="A1181" s="102" t="str">
        <f>VLOOKUP(N1181,'Linien - BU'!A:B,2,FALSE)</f>
        <v>BU4</v>
      </c>
      <c r="B1181" s="114">
        <f t="shared" si="142"/>
        <v>51</v>
      </c>
      <c r="C1181" s="95">
        <f>Abfalldokumentation!$U1181</f>
        <v>44488</v>
      </c>
      <c r="D1181" s="90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103" t="str">
        <f>IFERROR(VLOOKUP(Abfalldokumentation!$O1181,Artikel!A:C,3,FALSE),Abfalldokumentation!$O1181)</f>
        <v>ABS Unser Blütenkäse</v>
      </c>
      <c r="F1181" s="103" t="str">
        <f>VLOOKUP(T1181,'Liste Gründe'!A:D,2,FALSE)</f>
        <v>Schimmel</v>
      </c>
      <c r="G1181" s="103" t="str">
        <f>IF(ISBLANK(V1181),VLOOKUP(Abfalldokumentation!$P1181,'Liste Gründe'!A:D,3,FALSE),V1181)</f>
        <v>Schimmel</v>
      </c>
      <c r="H1181" s="103" t="str">
        <f>IF(ISBLANK(Abfalldokumentation!$W1181),"-",Abfalldokumentation!$W1181)</f>
        <v>-</v>
      </c>
      <c r="I1181" s="114">
        <f t="shared" si="143"/>
        <v>42</v>
      </c>
      <c r="J1181" s="103" t="str">
        <f t="shared" si="144"/>
        <v>Produkte</v>
      </c>
      <c r="K1181" s="103" t="str">
        <f t="shared" si="145"/>
        <v>BUs</v>
      </c>
      <c r="L1181" s="103" t="str">
        <f t="shared" si="146"/>
        <v>Symptome</v>
      </c>
      <c r="M1181" s="114">
        <f>IFERROR(VLOOKUP(Abfalldokumentation!$O1181,Kennzahlen!S:U,3,FALSE)*Abfalldokumentation!$B1181,"0")</f>
        <v>0.51</v>
      </c>
      <c r="N1181" s="103" t="str">
        <f>IF(ISBLANK(Q1181),VLOOKUP(Abfalldokumentation!$O1181,'Linien - BU'!R:S,2,FALSE),Q1181)</f>
        <v>BU4</v>
      </c>
      <c r="O1181" s="67">
        <f t="shared" si="147"/>
        <v>29500910</v>
      </c>
      <c r="P1181" s="67">
        <f t="shared" si="148"/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Y1181"/>
      <c r="AA1181" s="2"/>
      <c r="AB1181" s="2"/>
      <c r="AC1181" s="2"/>
    </row>
    <row r="1182" spans="1:29" ht="30" customHeight="1" x14ac:dyDescent="0.25">
      <c r="A1182" s="104" t="str">
        <f>VLOOKUP(N1182,'Linien - BU'!A:B,2,FALSE)</f>
        <v>BU1</v>
      </c>
      <c r="B1182" s="115">
        <f t="shared" si="142"/>
        <v>28</v>
      </c>
      <c r="C1182" s="96">
        <f>Abfalldokumentation!$U1182</f>
        <v>44488</v>
      </c>
      <c r="D1182" s="90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105" t="str">
        <f>IFERROR(VLOOKUP(Abfalldokumentation!$O1182,Artikel!A:C,3,FALSE),Abfalldokumentation!$O1182)</f>
        <v>ABS ZIEGENR</v>
      </c>
      <c r="F1182" s="105" t="str">
        <f>VLOOKUP(T1182,'Liste Gründe'!A:D,2,FALSE)</f>
        <v>Schimmel</v>
      </c>
      <c r="G1182" s="105" t="str">
        <f>IF(ISBLANK(V1182),VLOOKUP(Abfalldokumentation!$P1182,'Liste Gründe'!A:D,3,FALSE),V1182)</f>
        <v>Schimmel</v>
      </c>
      <c r="H1182" s="105" t="str">
        <f>IF(ISBLANK(Abfalldokumentation!$W1182),"-",Abfalldokumentation!$W1182)</f>
        <v>-</v>
      </c>
      <c r="I1182" s="115">
        <f t="shared" si="143"/>
        <v>42</v>
      </c>
      <c r="J1182" s="105" t="str">
        <f t="shared" si="144"/>
        <v>Produkte</v>
      </c>
      <c r="K1182" s="105" t="str">
        <f t="shared" si="145"/>
        <v>BUs</v>
      </c>
      <c r="L1182" s="105" t="str">
        <f t="shared" si="146"/>
        <v>Symptome</v>
      </c>
      <c r="M1182" s="115">
        <f>IFERROR(VLOOKUP(Abfalldokumentation!$O1182,Kennzahlen!S:U,3,FALSE)*Abfalldokumentation!$B1182,"0")</f>
        <v>0.28000000000000003</v>
      </c>
      <c r="N1182" s="105" t="str">
        <f>IF(ISBLANK(Q1182),VLOOKUP(Abfalldokumentation!$O1182,'Linien - BU'!R:S,2,FALSE),Q1182)</f>
        <v>RWV</v>
      </c>
      <c r="O1182" s="67">
        <f t="shared" si="147"/>
        <v>29500913</v>
      </c>
      <c r="P1182" s="67">
        <f t="shared" si="148"/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Y1182"/>
      <c r="AA1182" s="2"/>
      <c r="AB1182" s="2"/>
      <c r="AC1182" s="2"/>
    </row>
    <row r="1183" spans="1:29" ht="30" customHeight="1" x14ac:dyDescent="0.25">
      <c r="A1183" s="102" t="str">
        <f>VLOOKUP(N1183,'Linien - BU'!A:B,2,FALSE)</f>
        <v>BU1</v>
      </c>
      <c r="B1183" s="114">
        <f t="shared" si="142"/>
        <v>36</v>
      </c>
      <c r="C1183" s="95">
        <f>Abfalldokumentation!$U1183</f>
        <v>44488</v>
      </c>
      <c r="D1183" s="90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103" t="str">
        <f>IFERROR(VLOOKUP(Abfalldokumentation!$O1183,Artikel!A:C,3,FALSE),Abfalldokumentation!$O1183)</f>
        <v>VOS-ABS ENTSORGUNG</v>
      </c>
      <c r="F1183" s="103" t="str">
        <f>VLOOKUP(T1183,'Liste Gründe'!A:D,2,FALSE)</f>
        <v>Rest</v>
      </c>
      <c r="G1183" s="103" t="str">
        <f>IF(ISBLANK(V1183),VLOOKUP(Abfalldokumentation!$P1183,'Liste Gründe'!A:D,3,FALSE),V1183)</f>
        <v>geschälte Rinde</v>
      </c>
      <c r="H1183" s="103" t="str">
        <f>IF(ISBLANK(Abfalldokumentation!$W1183),"-",Abfalldokumentation!$W1183)</f>
        <v>-</v>
      </c>
      <c r="I1183" s="114">
        <f t="shared" si="143"/>
        <v>42</v>
      </c>
      <c r="J1183" s="103" t="str">
        <f t="shared" si="144"/>
        <v>Produkte</v>
      </c>
      <c r="K1183" s="103" t="str">
        <f t="shared" si="145"/>
        <v>BUs</v>
      </c>
      <c r="L1183" s="103" t="str">
        <f t="shared" si="146"/>
        <v>Symptome</v>
      </c>
      <c r="M1183" s="114">
        <f>IFERROR(VLOOKUP(Abfalldokumentation!$O1183,Kennzahlen!S:U,3,FALSE)*Abfalldokumentation!$B1183,"0")</f>
        <v>0.36</v>
      </c>
      <c r="N1183" s="103" t="str">
        <f>IF(ISBLANK(Q1183),VLOOKUP(Abfalldokumentation!$O1183,'Linien - BU'!R:S,2,FALSE),Q1183)</f>
        <v>RWV</v>
      </c>
      <c r="O1183" s="67">
        <f t="shared" si="147"/>
        <v>29500917</v>
      </c>
      <c r="P1183" s="67">
        <f t="shared" si="148"/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Y1183"/>
      <c r="AA1183" s="2"/>
      <c r="AB1183" s="2"/>
      <c r="AC1183" s="2"/>
    </row>
    <row r="1184" spans="1:29" ht="30" customHeight="1" x14ac:dyDescent="0.25">
      <c r="A1184" s="104" t="str">
        <f>VLOOKUP(N1184,'Linien - BU'!A:B,2,FALSE)</f>
        <v>BU1</v>
      </c>
      <c r="B1184" s="115">
        <f t="shared" si="142"/>
        <v>2</v>
      </c>
      <c r="C1184" s="96">
        <f>Abfalldokumentation!$U1184</f>
        <v>44488</v>
      </c>
      <c r="D1184" s="90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105" t="str">
        <f>IFERROR(VLOOKUP(Abfalldokumentation!$O1184,Artikel!A:C,3,FALSE),Abfalldokumentation!$O1184)</f>
        <v>VOS-ABS ENTSORGUNG</v>
      </c>
      <c r="F1184" s="105" t="str">
        <f>VLOOKUP(T1184,'Liste Gründe'!A:D,2,FALSE)</f>
        <v>Rest</v>
      </c>
      <c r="G1184" s="105" t="str">
        <f>IF(ISBLANK(V1184),VLOOKUP(Abfalldokumentation!$P1184,'Liste Gründe'!A:D,3,FALSE),V1184)</f>
        <v>geschälte Rinde</v>
      </c>
      <c r="H1184" s="105" t="str">
        <f>IF(ISBLANK(Abfalldokumentation!$W1184),"-",Abfalldokumentation!$W1184)</f>
        <v>-</v>
      </c>
      <c r="I1184" s="115">
        <f t="shared" si="143"/>
        <v>42</v>
      </c>
      <c r="J1184" s="105" t="str">
        <f t="shared" si="144"/>
        <v>Produkte</v>
      </c>
      <c r="K1184" s="105" t="str">
        <f t="shared" si="145"/>
        <v>BUs</v>
      </c>
      <c r="L1184" s="105" t="str">
        <f t="shared" si="146"/>
        <v>Symptome</v>
      </c>
      <c r="M1184" s="115">
        <f>IFERROR(VLOOKUP(Abfalldokumentation!$O1184,Kennzahlen!S:U,3,FALSE)*Abfalldokumentation!$B1184,"0")</f>
        <v>0.02</v>
      </c>
      <c r="N1184" s="105" t="str">
        <f>IF(ISBLANK(Q1184),VLOOKUP(Abfalldokumentation!$O1184,'Linien - BU'!R:S,2,FALSE),Q1184)</f>
        <v>RWV</v>
      </c>
      <c r="O1184" s="67">
        <f t="shared" si="147"/>
        <v>29500917</v>
      </c>
      <c r="P1184" s="67">
        <f t="shared" si="148"/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Y1184"/>
      <c r="AA1184" s="2"/>
      <c r="AB1184" s="2"/>
      <c r="AC1184" s="2"/>
    </row>
    <row r="1185" spans="1:29" ht="30" customHeight="1" x14ac:dyDescent="0.25">
      <c r="A1185" s="102" t="str">
        <f>VLOOKUP(N1185,'Linien - BU'!A:B,2,FALSE)</f>
        <v>BU1</v>
      </c>
      <c r="B1185" s="114">
        <f t="shared" si="142"/>
        <v>28</v>
      </c>
      <c r="C1185" s="95">
        <f>Abfalldokumentation!$U1185</f>
        <v>44488</v>
      </c>
      <c r="D1185" s="90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103" t="str">
        <f>IFERROR(VLOOKUP(Abfalldokumentation!$O1185,Artikel!A:C,3,FALSE),Abfalldokumentation!$O1185)</f>
        <v>VOS-ABS ENTSORGUNG</v>
      </c>
      <c r="F1185" s="103" t="str">
        <f>VLOOKUP(T1185,'Liste Gründe'!A:D,2,FALSE)</f>
        <v>Rest</v>
      </c>
      <c r="G1185" s="103" t="str">
        <f>IF(ISBLANK(V1185),VLOOKUP(Abfalldokumentation!$P1185,'Liste Gründe'!A:D,3,FALSE),V1185)</f>
        <v>geschälte Rinde</v>
      </c>
      <c r="H1185" s="103" t="str">
        <f>IF(ISBLANK(Abfalldokumentation!$W1185),"-",Abfalldokumentation!$W1185)</f>
        <v>-</v>
      </c>
      <c r="I1185" s="114">
        <f t="shared" si="143"/>
        <v>42</v>
      </c>
      <c r="J1185" s="103" t="str">
        <f t="shared" si="144"/>
        <v>Produkte</v>
      </c>
      <c r="K1185" s="103" t="str">
        <f t="shared" si="145"/>
        <v>BUs</v>
      </c>
      <c r="L1185" s="103" t="str">
        <f t="shared" si="146"/>
        <v>Symptome</v>
      </c>
      <c r="M1185" s="114">
        <f>IFERROR(VLOOKUP(Abfalldokumentation!$O1185,Kennzahlen!S:U,3,FALSE)*Abfalldokumentation!$B1185,"0")</f>
        <v>0.28000000000000003</v>
      </c>
      <c r="N1185" s="103" t="str">
        <f>IF(ISBLANK(Q1185),VLOOKUP(Abfalldokumentation!$O1185,'Linien - BU'!R:S,2,FALSE),Q1185)</f>
        <v>RWV</v>
      </c>
      <c r="O1185" s="67">
        <f t="shared" si="147"/>
        <v>29500917</v>
      </c>
      <c r="P1185" s="67">
        <f t="shared" si="148"/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Y1185"/>
      <c r="AA1185" s="2"/>
      <c r="AB1185" s="2"/>
      <c r="AC1185" s="2"/>
    </row>
    <row r="1186" spans="1:29" ht="30" customHeight="1" x14ac:dyDescent="0.25">
      <c r="A1186" s="104" t="str">
        <f>VLOOKUP(N1186,'Linien - BU'!A:B,2,FALSE)</f>
        <v>BU1</v>
      </c>
      <c r="B1186" s="115">
        <f t="shared" si="142"/>
        <v>21</v>
      </c>
      <c r="C1186" s="96">
        <f>Abfalldokumentation!$U1186</f>
        <v>44488</v>
      </c>
      <c r="D1186" s="90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105" t="str">
        <f>IFERROR(VLOOKUP(Abfalldokumentation!$O1186,Artikel!A:C,3,FALSE),Abfalldokumentation!$O1186)</f>
        <v>VOS-ABS ENTSORGUNG</v>
      </c>
      <c r="F1186" s="105" t="str">
        <f>VLOOKUP(T1186,'Liste Gründe'!A:D,2,FALSE)</f>
        <v>Rest</v>
      </c>
      <c r="G1186" s="105" t="str">
        <f>IF(ISBLANK(V1186),VLOOKUP(Abfalldokumentation!$P1186,'Liste Gründe'!A:D,3,FALSE),V1186)</f>
        <v>geschälte Rinde</v>
      </c>
      <c r="H1186" s="105" t="str">
        <f>IF(ISBLANK(Abfalldokumentation!$W1186),"-",Abfalldokumentation!$W1186)</f>
        <v>-</v>
      </c>
      <c r="I1186" s="115">
        <f t="shared" si="143"/>
        <v>42</v>
      </c>
      <c r="J1186" s="105" t="str">
        <f t="shared" si="144"/>
        <v>Produkte</v>
      </c>
      <c r="K1186" s="105" t="str">
        <f t="shared" si="145"/>
        <v>BUs</v>
      </c>
      <c r="L1186" s="105" t="str">
        <f t="shared" si="146"/>
        <v>Symptome</v>
      </c>
      <c r="M1186" s="115">
        <f>IFERROR(VLOOKUP(Abfalldokumentation!$O1186,Kennzahlen!S:U,3,FALSE)*Abfalldokumentation!$B1186,"0")</f>
        <v>0.21</v>
      </c>
      <c r="N1186" s="105" t="str">
        <f>IF(ISBLANK(Q1186),VLOOKUP(Abfalldokumentation!$O1186,'Linien - BU'!R:S,2,FALSE),Q1186)</f>
        <v>RWV</v>
      </c>
      <c r="O1186" s="67">
        <f t="shared" si="147"/>
        <v>29500917</v>
      </c>
      <c r="P1186" s="67">
        <f t="shared" si="148"/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Y1186"/>
      <c r="AA1186" s="2"/>
      <c r="AB1186" s="2"/>
      <c r="AC1186" s="2"/>
    </row>
    <row r="1187" spans="1:29" ht="30" customHeight="1" x14ac:dyDescent="0.25">
      <c r="A1187" s="102" t="str">
        <f>VLOOKUP(N1187,'Linien - BU'!A:B,2,FALSE)</f>
        <v>BU1</v>
      </c>
      <c r="B1187" s="114">
        <f t="shared" si="142"/>
        <v>21</v>
      </c>
      <c r="C1187" s="95">
        <f>Abfalldokumentation!$U1187</f>
        <v>44488</v>
      </c>
      <c r="D1187" s="90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103" t="str">
        <f>IFERROR(VLOOKUP(Abfalldokumentation!$O1187,Artikel!A:C,3,FALSE),Abfalldokumentation!$O1187)</f>
        <v>VOS-ABS ENTSORGUNG</v>
      </c>
      <c r="F1187" s="103" t="str">
        <f>VLOOKUP(T1187,'Liste Gründe'!A:D,2,FALSE)</f>
        <v>Rest</v>
      </c>
      <c r="G1187" s="103" t="str">
        <f>IF(ISBLANK(V1187),VLOOKUP(Abfalldokumentation!$P1187,'Liste Gründe'!A:D,3,FALSE),V1187)</f>
        <v>geschälte Rinde</v>
      </c>
      <c r="H1187" s="103" t="str">
        <f>IF(ISBLANK(Abfalldokumentation!$W1187),"-",Abfalldokumentation!$W1187)</f>
        <v>-</v>
      </c>
      <c r="I1187" s="114">
        <f t="shared" si="143"/>
        <v>42</v>
      </c>
      <c r="J1187" s="103" t="str">
        <f t="shared" si="144"/>
        <v>Produkte</v>
      </c>
      <c r="K1187" s="103" t="str">
        <f t="shared" si="145"/>
        <v>BUs</v>
      </c>
      <c r="L1187" s="103" t="str">
        <f t="shared" si="146"/>
        <v>Symptome</v>
      </c>
      <c r="M1187" s="114">
        <f>IFERROR(VLOOKUP(Abfalldokumentation!$O1187,Kennzahlen!S:U,3,FALSE)*Abfalldokumentation!$B1187,"0")</f>
        <v>0.21</v>
      </c>
      <c r="N1187" s="103" t="str">
        <f>IF(ISBLANK(Q1187),VLOOKUP(Abfalldokumentation!$O1187,'Linien - BU'!R:S,2,FALSE),Q1187)</f>
        <v>RWV</v>
      </c>
      <c r="O1187" s="67">
        <f t="shared" si="147"/>
        <v>29500917</v>
      </c>
      <c r="P1187" s="67">
        <f t="shared" si="148"/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Y1187"/>
      <c r="AA1187" s="2"/>
      <c r="AB1187" s="2"/>
      <c r="AC1187" s="2"/>
    </row>
    <row r="1188" spans="1:29" ht="30" customHeight="1" x14ac:dyDescent="0.25">
      <c r="A1188" s="104" t="str">
        <f>VLOOKUP(N1188,'Linien - BU'!A:B,2,FALSE)</f>
        <v>BU1</v>
      </c>
      <c r="B1188" s="115">
        <f t="shared" si="142"/>
        <v>66</v>
      </c>
      <c r="C1188" s="96">
        <f>Abfalldokumentation!$U1188</f>
        <v>44488</v>
      </c>
      <c r="D1188" s="90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105" t="str">
        <f>IFERROR(VLOOKUP(Abfalldokumentation!$O1188,Artikel!A:C,3,FALSE),Abfalldokumentation!$O1188)</f>
        <v>VOS-ABS ENTSORGUNG</v>
      </c>
      <c r="F1188" s="105" t="str">
        <f>VLOOKUP(T1188,'Liste Gründe'!A:D,2,FALSE)</f>
        <v>Rest</v>
      </c>
      <c r="G1188" s="105" t="str">
        <f>IF(ISBLANK(V1188),VLOOKUP(Abfalldokumentation!$P1188,'Liste Gründe'!A:D,3,FALSE),V1188)</f>
        <v>geschälte Rinde</v>
      </c>
      <c r="H1188" s="105" t="str">
        <f>IF(ISBLANK(Abfalldokumentation!$W1188),"-",Abfalldokumentation!$W1188)</f>
        <v>-</v>
      </c>
      <c r="I1188" s="115">
        <f t="shared" si="143"/>
        <v>42</v>
      </c>
      <c r="J1188" s="105" t="str">
        <f t="shared" si="144"/>
        <v>Produkte</v>
      </c>
      <c r="K1188" s="105" t="str">
        <f t="shared" si="145"/>
        <v>BUs</v>
      </c>
      <c r="L1188" s="105" t="str">
        <f t="shared" si="146"/>
        <v>Symptome</v>
      </c>
      <c r="M1188" s="115">
        <f>IFERROR(VLOOKUP(Abfalldokumentation!$O1188,Kennzahlen!S:U,3,FALSE)*Abfalldokumentation!$B1188,"0")</f>
        <v>0.66</v>
      </c>
      <c r="N1188" s="105" t="str">
        <f>IF(ISBLANK(Q1188),VLOOKUP(Abfalldokumentation!$O1188,'Linien - BU'!R:S,2,FALSE),Q1188)</f>
        <v>RWV</v>
      </c>
      <c r="O1188" s="67">
        <f t="shared" si="147"/>
        <v>29500917</v>
      </c>
      <c r="P1188" s="67">
        <f t="shared" si="148"/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Y1188"/>
      <c r="AA1188" s="2"/>
      <c r="AB1188" s="2"/>
      <c r="AC1188" s="2"/>
    </row>
    <row r="1189" spans="1:29" ht="30" customHeight="1" x14ac:dyDescent="0.25">
      <c r="A1189" s="102" t="str">
        <f>VLOOKUP(N1189,'Linien - BU'!A:B,2,FALSE)</f>
        <v>BU1</v>
      </c>
      <c r="B1189" s="114">
        <f t="shared" si="142"/>
        <v>5</v>
      </c>
      <c r="C1189" s="95">
        <f>Abfalldokumentation!$U1189</f>
        <v>44488</v>
      </c>
      <c r="D1189" s="90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103" t="str">
        <f>IFERROR(VLOOKUP(Abfalldokumentation!$O1189,Artikel!A:C,3,FALSE),Abfalldokumentation!$O1189)</f>
        <v>VOS-ABS ENTSORGUNG</v>
      </c>
      <c r="F1189" s="103" t="str">
        <f>VLOOKUP(T1189,'Liste Gründe'!A:D,2,FALSE)</f>
        <v>Rest</v>
      </c>
      <c r="G1189" s="103" t="str">
        <f>IF(ISBLANK(V1189),VLOOKUP(Abfalldokumentation!$P1189,'Liste Gründe'!A:D,3,FALSE),V1189)</f>
        <v>geschälte Rinde</v>
      </c>
      <c r="H1189" s="103" t="str">
        <f>IF(ISBLANK(Abfalldokumentation!$W1189),"-",Abfalldokumentation!$W1189)</f>
        <v>-</v>
      </c>
      <c r="I1189" s="114">
        <f t="shared" si="143"/>
        <v>42</v>
      </c>
      <c r="J1189" s="103" t="str">
        <f t="shared" si="144"/>
        <v>Produkte</v>
      </c>
      <c r="K1189" s="103" t="str">
        <f t="shared" si="145"/>
        <v>BUs</v>
      </c>
      <c r="L1189" s="103" t="str">
        <f t="shared" si="146"/>
        <v>Symptome</v>
      </c>
      <c r="M1189" s="114">
        <f>IFERROR(VLOOKUP(Abfalldokumentation!$O1189,Kennzahlen!S:U,3,FALSE)*Abfalldokumentation!$B1189,"0")</f>
        <v>0.05</v>
      </c>
      <c r="N1189" s="103" t="str">
        <f>IF(ISBLANK(Q1189),VLOOKUP(Abfalldokumentation!$O1189,'Linien - BU'!R:S,2,FALSE),Q1189)</f>
        <v>RWV</v>
      </c>
      <c r="O1189" s="67">
        <f t="shared" si="147"/>
        <v>29500917</v>
      </c>
      <c r="P1189" s="67">
        <f t="shared" si="148"/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Y1189"/>
      <c r="AA1189" s="2"/>
      <c r="AB1189" s="2"/>
      <c r="AC1189" s="2"/>
    </row>
    <row r="1190" spans="1:29" ht="30" customHeight="1" x14ac:dyDescent="0.25">
      <c r="A1190" s="104" t="str">
        <f>VLOOKUP(N1190,'Linien - BU'!A:B,2,FALSE)</f>
        <v>BU1</v>
      </c>
      <c r="B1190" s="115">
        <f t="shared" si="142"/>
        <v>6</v>
      </c>
      <c r="C1190" s="96">
        <f>Abfalldokumentation!$U1190</f>
        <v>44488</v>
      </c>
      <c r="D1190" s="90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105" t="str">
        <f>IFERROR(VLOOKUP(Abfalldokumentation!$O1190,Artikel!A:C,3,FALSE),Abfalldokumentation!$O1190)</f>
        <v>VOS-ABS ENTSORGUNG</v>
      </c>
      <c r="F1190" s="105" t="str">
        <f>VLOOKUP(T1190,'Liste Gründe'!A:D,2,FALSE)</f>
        <v>Rest</v>
      </c>
      <c r="G1190" s="105" t="str">
        <f>IF(ISBLANK(V1190),VLOOKUP(Abfalldokumentation!$P1190,'Liste Gründe'!A:D,3,FALSE),V1190)</f>
        <v>geschälte Rinde</v>
      </c>
      <c r="H1190" s="105" t="str">
        <f>IF(ISBLANK(Abfalldokumentation!$W1190),"-",Abfalldokumentation!$W1190)</f>
        <v>-</v>
      </c>
      <c r="I1190" s="115">
        <f t="shared" si="143"/>
        <v>42</v>
      </c>
      <c r="J1190" s="105" t="str">
        <f t="shared" si="144"/>
        <v>Produkte</v>
      </c>
      <c r="K1190" s="105" t="str">
        <f t="shared" si="145"/>
        <v>BUs</v>
      </c>
      <c r="L1190" s="105" t="str">
        <f t="shared" si="146"/>
        <v>Symptome</v>
      </c>
      <c r="M1190" s="115">
        <f>IFERROR(VLOOKUP(Abfalldokumentation!$O1190,Kennzahlen!S:U,3,FALSE)*Abfalldokumentation!$B1190,"0")</f>
        <v>0.06</v>
      </c>
      <c r="N1190" s="105" t="str">
        <f>IF(ISBLANK(Q1190),VLOOKUP(Abfalldokumentation!$O1190,'Linien - BU'!R:S,2,FALSE),Q1190)</f>
        <v>RWV</v>
      </c>
      <c r="O1190" s="67">
        <f t="shared" si="147"/>
        <v>29500917</v>
      </c>
      <c r="P1190" s="67">
        <f t="shared" si="148"/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Y1190"/>
      <c r="AA1190" s="2"/>
      <c r="AB1190" s="2"/>
      <c r="AC1190" s="2"/>
    </row>
    <row r="1191" spans="1:29" ht="30" customHeight="1" x14ac:dyDescent="0.25">
      <c r="A1191" s="102" t="str">
        <f>VLOOKUP(N1191,'Linien - BU'!A:B,2,FALSE)</f>
        <v>BU1</v>
      </c>
      <c r="B1191" s="114">
        <f t="shared" si="142"/>
        <v>3</v>
      </c>
      <c r="C1191" s="95">
        <f>Abfalldokumentation!$U1191</f>
        <v>44488</v>
      </c>
      <c r="D1191" s="90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103" t="str">
        <f>IFERROR(VLOOKUP(Abfalldokumentation!$O1191,Artikel!A:C,3,FALSE),Abfalldokumentation!$O1191)</f>
        <v>VOS-ABS ENTSORGUNG</v>
      </c>
      <c r="F1191" s="103" t="str">
        <f>VLOOKUP(T1191,'Liste Gründe'!A:D,2,FALSE)</f>
        <v>Rest</v>
      </c>
      <c r="G1191" s="103" t="str">
        <f>IF(ISBLANK(V1191),VLOOKUP(Abfalldokumentation!$P1191,'Liste Gründe'!A:D,3,FALSE),V1191)</f>
        <v>geschälte Rinde</v>
      </c>
      <c r="H1191" s="103" t="str">
        <f>IF(ISBLANK(Abfalldokumentation!$W1191),"-",Abfalldokumentation!$W1191)</f>
        <v>-</v>
      </c>
      <c r="I1191" s="114">
        <f t="shared" si="143"/>
        <v>42</v>
      </c>
      <c r="J1191" s="103" t="str">
        <f t="shared" si="144"/>
        <v>Produkte</v>
      </c>
      <c r="K1191" s="103" t="str">
        <f t="shared" si="145"/>
        <v>BUs</v>
      </c>
      <c r="L1191" s="103" t="str">
        <f t="shared" si="146"/>
        <v>Symptome</v>
      </c>
      <c r="M1191" s="114">
        <f>IFERROR(VLOOKUP(Abfalldokumentation!$O1191,Kennzahlen!S:U,3,FALSE)*Abfalldokumentation!$B1191,"0")</f>
        <v>0.03</v>
      </c>
      <c r="N1191" s="103" t="str">
        <f>IF(ISBLANK(Q1191),VLOOKUP(Abfalldokumentation!$O1191,'Linien - BU'!R:S,2,FALSE),Q1191)</f>
        <v>RWV</v>
      </c>
      <c r="O1191" s="67">
        <f t="shared" si="147"/>
        <v>29500917</v>
      </c>
      <c r="P1191" s="67">
        <f t="shared" si="148"/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Y1191"/>
      <c r="AA1191" s="2"/>
      <c r="AB1191" s="2"/>
      <c r="AC1191" s="2"/>
    </row>
    <row r="1192" spans="1:29" ht="30" customHeight="1" x14ac:dyDescent="0.25">
      <c r="A1192" s="104" t="str">
        <f>VLOOKUP(N1192,'Linien - BU'!A:B,2,FALSE)</f>
        <v>Rest</v>
      </c>
      <c r="B1192" s="115">
        <f t="shared" si="142"/>
        <v>1.4</v>
      </c>
      <c r="C1192" s="96">
        <f>Abfalldokumentation!$U1192</f>
        <v>44488</v>
      </c>
      <c r="D1192" s="90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105" t="str">
        <f>IFERROR(VLOOKUP(Abfalldokumentation!$O1192,Artikel!A:C,3,FALSE),Abfalldokumentation!$O1192)</f>
        <v>VOS-ABS ENTSORGUNG</v>
      </c>
      <c r="F1192" s="105" t="str">
        <f>VLOOKUP(T1192,'Liste Gründe'!A:D,2,FALSE)</f>
        <v>Qualitätssicherung</v>
      </c>
      <c r="G1192" s="105" t="str">
        <f>IF(ISBLANK(V1192),VLOOKUP(Abfalldokumentation!$P1192,'Liste Gründe'!A:D,3,FALSE),V1192)</f>
        <v>Sensorik</v>
      </c>
      <c r="H1192" s="105" t="str">
        <f>IF(ISBLANK(Abfalldokumentation!$W1192),"-",Abfalldokumentation!$W1192)</f>
        <v>-</v>
      </c>
      <c r="I1192" s="115">
        <f t="shared" si="143"/>
        <v>42</v>
      </c>
      <c r="J1192" s="105" t="str">
        <f t="shared" si="144"/>
        <v>Produkte</v>
      </c>
      <c r="K1192" s="105" t="str">
        <f t="shared" si="145"/>
        <v>BUs</v>
      </c>
      <c r="L1192" s="105" t="str">
        <f t="shared" si="146"/>
        <v>Symptome</v>
      </c>
      <c r="M1192" s="115">
        <f>IFERROR(VLOOKUP(Abfalldokumentation!$O1192,Kennzahlen!S:U,3,FALSE)*Abfalldokumentation!$B1192,"0")</f>
        <v>1.3999999999999999E-2</v>
      </c>
      <c r="N1192" s="105" t="str">
        <f>IF(ISBLANK(Q1192),VLOOKUP(Abfalldokumentation!$O1192,'Linien - BU'!R:S,2,FALSE),Q1192)</f>
        <v>Labor</v>
      </c>
      <c r="O1192" s="67">
        <f t="shared" si="147"/>
        <v>29500917</v>
      </c>
      <c r="P1192" s="67">
        <f t="shared" si="148"/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Y1192"/>
      <c r="AA1192" s="2"/>
      <c r="AB1192" s="2"/>
      <c r="AC1192" s="2"/>
    </row>
    <row r="1193" spans="1:29" ht="30" customHeight="1" x14ac:dyDescent="0.25">
      <c r="A1193" s="102" t="str">
        <f>VLOOKUP(N1193,'Linien - BU'!A:B,2,FALSE)</f>
        <v>BU4</v>
      </c>
      <c r="B1193" s="114">
        <f t="shared" si="142"/>
        <v>17</v>
      </c>
      <c r="C1193" s="95">
        <f>Abfalldokumentation!$U1193</f>
        <v>44488</v>
      </c>
      <c r="D1193" s="90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103" t="str">
        <f>IFERROR(VLOOKUP(Abfalldokumentation!$O1193,Artikel!A:C,3,FALSE),Abfalldokumentation!$O1193)</f>
        <v>ABS Crémeux</v>
      </c>
      <c r="F1193" s="103" t="str">
        <f>VLOOKUP(T1193,'Liste Gründe'!A:D,2,FALSE)</f>
        <v>Schimmel</v>
      </c>
      <c r="G1193" s="103" t="str">
        <f>IF(ISBLANK(V1193),VLOOKUP(Abfalldokumentation!$P1193,'Liste Gründe'!A:D,3,FALSE),V1193)</f>
        <v>Schimmel</v>
      </c>
      <c r="H1193" s="103" t="str">
        <f>IF(ISBLANK(Abfalldokumentation!$W1193),"-",Abfalldokumentation!$W1193)</f>
        <v>-</v>
      </c>
      <c r="I1193" s="114">
        <f t="shared" si="143"/>
        <v>42</v>
      </c>
      <c r="J1193" s="103" t="str">
        <f t="shared" si="144"/>
        <v>Produkte</v>
      </c>
      <c r="K1193" s="103" t="str">
        <f t="shared" si="145"/>
        <v>BUs</v>
      </c>
      <c r="L1193" s="103" t="str">
        <f t="shared" si="146"/>
        <v>Symptome</v>
      </c>
      <c r="M1193" s="114">
        <f>IFERROR(VLOOKUP(Abfalldokumentation!$O1193,Kennzahlen!S:U,3,FALSE)*Abfalldokumentation!$B1193,"0")</f>
        <v>0.17</v>
      </c>
      <c r="N1193" s="103" t="str">
        <f>IF(ISBLANK(Q1193),VLOOKUP(Abfalldokumentation!$O1193,'Linien - BU'!R:S,2,FALSE),Q1193)</f>
        <v>BU4</v>
      </c>
      <c r="O1193" s="67">
        <f t="shared" si="147"/>
        <v>29500957</v>
      </c>
      <c r="P1193" s="67">
        <f t="shared" si="148"/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Y1193"/>
      <c r="AA1193" s="2"/>
      <c r="AB1193" s="2"/>
      <c r="AC1193" s="2"/>
    </row>
    <row r="1194" spans="1:29" ht="30" customHeight="1" x14ac:dyDescent="0.25">
      <c r="A1194" s="104" t="str">
        <f>VLOOKUP(N1194,'Linien - BU'!A:B,2,FALSE)</f>
        <v>BU4</v>
      </c>
      <c r="B1194" s="115">
        <f t="shared" si="142"/>
        <v>28</v>
      </c>
      <c r="C1194" s="96">
        <f>Abfalldokumentation!$U1194</f>
        <v>44488</v>
      </c>
      <c r="D1194" s="90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105" t="str">
        <f>IFERROR(VLOOKUP(Abfalldokumentation!$O1194,Artikel!A:C,3,FALSE),Abfalldokumentation!$O1194)</f>
        <v>ABS Crémeux</v>
      </c>
      <c r="F1194" s="105" t="str">
        <f>VLOOKUP(T1194,'Liste Gründe'!A:D,2,FALSE)</f>
        <v>keinen Verwendungszweck</v>
      </c>
      <c r="G1194" s="105" t="str">
        <f>IF(ISBLANK(V1194),VLOOKUP(Abfalldokumentation!$P1194,'Liste Gründe'!A:D,3,FALSE),V1194)</f>
        <v>keinen Verwendungszweck</v>
      </c>
      <c r="H1194" s="105" t="str">
        <f>IF(ISBLANK(Abfalldokumentation!$W1194),"-",Abfalldokumentation!$W1194)</f>
        <v>-</v>
      </c>
      <c r="I1194" s="115">
        <f t="shared" si="143"/>
        <v>42</v>
      </c>
      <c r="J1194" s="105" t="str">
        <f t="shared" si="144"/>
        <v>Produkte</v>
      </c>
      <c r="K1194" s="105" t="str">
        <f t="shared" si="145"/>
        <v>BUs</v>
      </c>
      <c r="L1194" s="105" t="str">
        <f t="shared" si="146"/>
        <v>Symptome</v>
      </c>
      <c r="M1194" s="115">
        <f>IFERROR(VLOOKUP(Abfalldokumentation!$O1194,Kennzahlen!S:U,3,FALSE)*Abfalldokumentation!$B1194,"0")</f>
        <v>0.28000000000000003</v>
      </c>
      <c r="N1194" s="105" t="str">
        <f>IF(ISBLANK(Q1194),VLOOKUP(Abfalldokumentation!$O1194,'Linien - BU'!R:S,2,FALSE),Q1194)</f>
        <v>BU4</v>
      </c>
      <c r="O1194" s="67">
        <f t="shared" si="147"/>
        <v>29500957</v>
      </c>
      <c r="P1194" s="67">
        <f t="shared" si="148"/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Y1194"/>
      <c r="AA1194" s="2"/>
      <c r="AB1194" s="2"/>
      <c r="AC1194" s="2"/>
    </row>
    <row r="1195" spans="1:29" ht="30" customHeight="1" x14ac:dyDescent="0.25">
      <c r="A1195" s="102" t="str">
        <f>VLOOKUP(N1195,'Linien - BU'!A:B,2,FALSE)</f>
        <v>BU4</v>
      </c>
      <c r="B1195" s="114">
        <f t="shared" si="142"/>
        <v>5</v>
      </c>
      <c r="C1195" s="95">
        <f>Abfalldokumentation!$U1195</f>
        <v>44488</v>
      </c>
      <c r="D1195" s="90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103" t="str">
        <f>IFERROR(VLOOKUP(Abfalldokumentation!$O1195,Artikel!A:C,3,FALSE),Abfalldokumentation!$O1195)</f>
        <v>ABS Whisky-Nuts</v>
      </c>
      <c r="F1195" s="103" t="str">
        <f>VLOOKUP(T1195,'Liste Gründe'!A:D,2,FALSE)</f>
        <v>keinen Verwendungszweck</v>
      </c>
      <c r="G1195" s="103" t="str">
        <f>IF(ISBLANK(V1195),VLOOKUP(Abfalldokumentation!$P1195,'Liste Gründe'!A:D,3,FALSE),V1195)</f>
        <v>keinen Verwendungszweck</v>
      </c>
      <c r="H1195" s="103" t="str">
        <f>IF(ISBLANK(Abfalldokumentation!$W1195),"-",Abfalldokumentation!$W1195)</f>
        <v>-</v>
      </c>
      <c r="I1195" s="114">
        <f t="shared" si="143"/>
        <v>42</v>
      </c>
      <c r="J1195" s="103" t="str">
        <f t="shared" si="144"/>
        <v>Produkte</v>
      </c>
      <c r="K1195" s="103" t="str">
        <f t="shared" si="145"/>
        <v>BUs</v>
      </c>
      <c r="L1195" s="103" t="str">
        <f t="shared" si="146"/>
        <v>Symptome</v>
      </c>
      <c r="M1195" s="114">
        <f>IFERROR(VLOOKUP(Abfalldokumentation!$O1195,Kennzahlen!S:U,3,FALSE)*Abfalldokumentation!$B1195,"0")</f>
        <v>7.5</v>
      </c>
      <c r="N1195" s="103" t="str">
        <f>IF(ISBLANK(Q1195),VLOOKUP(Abfalldokumentation!$O1195,'Linien - BU'!R:S,2,FALSE),Q1195)</f>
        <v>BU4</v>
      </c>
      <c r="O1195" s="67">
        <f t="shared" si="147"/>
        <v>29501009</v>
      </c>
      <c r="P1195" s="67">
        <f t="shared" si="148"/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Y1195"/>
      <c r="AA1195" s="2"/>
      <c r="AB1195" s="2"/>
      <c r="AC1195" s="2"/>
    </row>
    <row r="1196" spans="1:29" ht="30" customHeight="1" x14ac:dyDescent="0.25">
      <c r="A1196" s="104" t="str">
        <f>VLOOKUP(N1196,'Linien - BU'!A:B,2,FALSE)</f>
        <v>BU4</v>
      </c>
      <c r="B1196" s="115">
        <f t="shared" si="142"/>
        <v>7</v>
      </c>
      <c r="C1196" s="96">
        <f>Abfalldokumentation!$U1196</f>
        <v>44488</v>
      </c>
      <c r="D1196" s="90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105" t="str">
        <f>IFERROR(VLOOKUP(Abfalldokumentation!$O1196,Artikel!A:C,3,FALSE),Abfalldokumentation!$O1196)</f>
        <v>ABS AT-ROTWEIN</v>
      </c>
      <c r="F1196" s="105" t="str">
        <f>VLOOKUP(T1196,'Liste Gründe'!A:D,2,FALSE)</f>
        <v>keinen Verwendungszweck</v>
      </c>
      <c r="G1196" s="105" t="str">
        <f>IF(ISBLANK(V1196),VLOOKUP(Abfalldokumentation!$P1196,'Liste Gründe'!A:D,3,FALSE),V1196)</f>
        <v>keinen Verwendungszweck</v>
      </c>
      <c r="H1196" s="105" t="str">
        <f>IF(ISBLANK(Abfalldokumentation!$W1196),"-",Abfalldokumentation!$W1196)</f>
        <v>-</v>
      </c>
      <c r="I1196" s="115">
        <f t="shared" si="143"/>
        <v>42</v>
      </c>
      <c r="J1196" s="105" t="str">
        <f t="shared" si="144"/>
        <v>Produkte</v>
      </c>
      <c r="K1196" s="105" t="str">
        <f t="shared" si="145"/>
        <v>BUs</v>
      </c>
      <c r="L1196" s="105" t="str">
        <f t="shared" si="146"/>
        <v>Symptome</v>
      </c>
      <c r="M1196" s="115">
        <f>IFERROR(VLOOKUP(Abfalldokumentation!$O1196,Kennzahlen!S:U,3,FALSE)*Abfalldokumentation!$B1196,"0")</f>
        <v>6.9999999999999999E-4</v>
      </c>
      <c r="N1196" s="105" t="str">
        <f>IF(ISBLANK(Q1196),VLOOKUP(Abfalldokumentation!$O1196,'Linien - BU'!R:S,2,FALSE),Q1196)</f>
        <v>BU4</v>
      </c>
      <c r="O1196" s="67">
        <f t="shared" si="147"/>
        <v>29501013</v>
      </c>
      <c r="P1196" s="67">
        <f t="shared" si="148"/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Y1196"/>
      <c r="AA1196" s="2"/>
      <c r="AB1196" s="2"/>
      <c r="AC1196" s="2"/>
    </row>
    <row r="1197" spans="1:29" ht="30" customHeight="1" x14ac:dyDescent="0.25">
      <c r="A1197" s="102" t="str">
        <f>VLOOKUP(N1197,'Linien - BU'!A:B,2,FALSE)</f>
        <v>BU3</v>
      </c>
      <c r="B1197" s="114">
        <f t="shared" si="142"/>
        <v>101</v>
      </c>
      <c r="C1197" s="95">
        <f>Abfalldokumentation!$U1197</f>
        <v>44488</v>
      </c>
      <c r="D1197" s="90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103" t="str">
        <f>IFERROR(VLOOKUP(Abfalldokumentation!$O1197,Artikel!A:C,3,FALSE),Abfalldokumentation!$O1197)</f>
        <v>ABS Pfeffer-Bruch</v>
      </c>
      <c r="F1197" s="103" t="str">
        <f>VLOOKUP(T1197,'Liste Gründe'!A:D,2,FALSE)</f>
        <v>keinen Verwendungszweck</v>
      </c>
      <c r="G1197" s="103" t="str">
        <f>IF(ISBLANK(V1197),VLOOKUP(Abfalldokumentation!$P1197,'Liste Gründe'!A:D,3,FALSE),V1197)</f>
        <v>keinen Verwendungszweck</v>
      </c>
      <c r="H1197" s="103" t="str">
        <f>IF(ISBLANK(Abfalldokumentation!$W1197),"-",Abfalldokumentation!$W1197)</f>
        <v>-</v>
      </c>
      <c r="I1197" s="114">
        <f t="shared" si="143"/>
        <v>42</v>
      </c>
      <c r="J1197" s="103" t="str">
        <f t="shared" si="144"/>
        <v>Produkte</v>
      </c>
      <c r="K1197" s="103" t="str">
        <f t="shared" si="145"/>
        <v>BUs</v>
      </c>
      <c r="L1197" s="103" t="str">
        <f t="shared" si="146"/>
        <v>Symptome</v>
      </c>
      <c r="M1197" s="114">
        <f>IFERROR(VLOOKUP(Abfalldokumentation!$O1197,Kennzahlen!S:U,3,FALSE)*Abfalldokumentation!$B1197,"0")</f>
        <v>1.0100000000000001E-2</v>
      </c>
      <c r="N1197" s="103" t="str">
        <f>IF(ISBLANK(Q1197),VLOOKUP(Abfalldokumentation!$O1197,'Linien - BU'!R:S,2,FALSE),Q1197)</f>
        <v>BU3</v>
      </c>
      <c r="O1197" s="67">
        <f t="shared" si="147"/>
        <v>29501017</v>
      </c>
      <c r="P1197" s="67">
        <f t="shared" si="148"/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Y1197"/>
      <c r="AA1197" s="2"/>
      <c r="AB1197" s="2"/>
      <c r="AC1197" s="2"/>
    </row>
    <row r="1198" spans="1:29" ht="30" customHeight="1" x14ac:dyDescent="0.25">
      <c r="A1198" s="104" t="str">
        <f>VLOOKUP(N1198,'Linien - BU'!A:B,2,FALSE)</f>
        <v>BU4</v>
      </c>
      <c r="B1198" s="115">
        <f t="shared" si="142"/>
        <v>170</v>
      </c>
      <c r="C1198" s="96">
        <f>Abfalldokumentation!$U1198</f>
        <v>44488</v>
      </c>
      <c r="D1198" s="90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105" t="str">
        <f>IFERROR(VLOOKUP(Abfalldokumentation!$O1198,Artikel!A:C,3,FALSE),Abfalldokumentation!$O1198)</f>
        <v>ABS CAMBOZOLA</v>
      </c>
      <c r="F1198" s="105" t="str">
        <f>VLOOKUP(T1198,'Liste Gründe'!A:D,2,FALSE)</f>
        <v>keinen Verwendungszweck</v>
      </c>
      <c r="G1198" s="105" t="str">
        <f>IF(ISBLANK(V1198),VLOOKUP(Abfalldokumentation!$P1198,'Liste Gründe'!A:D,3,FALSE),V1198)</f>
        <v>keinen Verwendungszweck</v>
      </c>
      <c r="H1198" s="105" t="str">
        <f>IF(ISBLANK(Abfalldokumentation!$W1198),"-",Abfalldokumentation!$W1198)</f>
        <v>-</v>
      </c>
      <c r="I1198" s="115">
        <f t="shared" si="143"/>
        <v>42</v>
      </c>
      <c r="J1198" s="105" t="str">
        <f t="shared" si="144"/>
        <v>Produkte</v>
      </c>
      <c r="K1198" s="105" t="str">
        <f t="shared" si="145"/>
        <v>BUs</v>
      </c>
      <c r="L1198" s="105" t="str">
        <f t="shared" si="146"/>
        <v>Symptome</v>
      </c>
      <c r="M1198" s="115">
        <f>IFERROR(VLOOKUP(Abfalldokumentation!$O1198,Kennzahlen!S:U,3,FALSE)*Abfalldokumentation!$B1198,"0")</f>
        <v>1.7000000000000001E-2</v>
      </c>
      <c r="N1198" s="105" t="str">
        <f>IF(ISBLANK(Q1198),VLOOKUP(Abfalldokumentation!$O1198,'Linien - BU'!R:S,2,FALSE),Q1198)</f>
        <v>BU4</v>
      </c>
      <c r="O1198" s="67">
        <f t="shared" si="147"/>
        <v>29501023</v>
      </c>
      <c r="P1198" s="67">
        <f t="shared" si="148"/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Y1198"/>
      <c r="AA1198" s="2"/>
      <c r="AB1198" s="2"/>
      <c r="AC1198" s="2"/>
    </row>
    <row r="1199" spans="1:29" ht="30" customHeight="1" x14ac:dyDescent="0.25">
      <c r="A1199" s="102" t="str">
        <f>VLOOKUP(N1199,'Linien - BU'!A:B,2,FALSE)</f>
        <v>BU4</v>
      </c>
      <c r="B1199" s="114">
        <f t="shared" si="142"/>
        <v>91</v>
      </c>
      <c r="C1199" s="95">
        <f>Abfalldokumentation!$U1199</f>
        <v>44488</v>
      </c>
      <c r="D1199" s="90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103" t="str">
        <f>IFERROR(VLOOKUP(Abfalldokumentation!$O1199,Artikel!A:C,3,FALSE),Abfalldokumentation!$O1199)</f>
        <v>ABS KELLERGEIST</v>
      </c>
      <c r="F1199" s="103" t="str">
        <f>VLOOKUP(T1199,'Liste Gründe'!A:D,2,FALSE)</f>
        <v>keinen Verwendungszweck</v>
      </c>
      <c r="G1199" s="103" t="str">
        <f>IF(ISBLANK(V1199),VLOOKUP(Abfalldokumentation!$P1199,'Liste Gründe'!A:D,3,FALSE),V1199)</f>
        <v>keinen Verwendungszweck</v>
      </c>
      <c r="H1199" s="103" t="str">
        <f>IF(ISBLANK(Abfalldokumentation!$W1199),"-",Abfalldokumentation!$W1199)</f>
        <v>-</v>
      </c>
      <c r="I1199" s="114">
        <f t="shared" si="143"/>
        <v>42</v>
      </c>
      <c r="J1199" s="103" t="str">
        <f t="shared" si="144"/>
        <v>Produkte</v>
      </c>
      <c r="K1199" s="103" t="str">
        <f t="shared" si="145"/>
        <v>BUs</v>
      </c>
      <c r="L1199" s="103" t="str">
        <f t="shared" si="146"/>
        <v>Symptome</v>
      </c>
      <c r="M1199" s="114">
        <f>IFERROR(VLOOKUP(Abfalldokumentation!$O1199,Kennzahlen!S:U,3,FALSE)*Abfalldokumentation!$B1199,"0")</f>
        <v>9.1000000000000004E-3</v>
      </c>
      <c r="N1199" s="103" t="str">
        <f>IF(ISBLANK(Q1199),VLOOKUP(Abfalldokumentation!$O1199,'Linien - BU'!R:S,2,FALSE),Q1199)</f>
        <v>BU4</v>
      </c>
      <c r="O1199" s="67">
        <f t="shared" si="147"/>
        <v>29501028</v>
      </c>
      <c r="P1199" s="67">
        <f t="shared" si="148"/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Y1199"/>
      <c r="AA1199" s="2"/>
      <c r="AB1199" s="2"/>
      <c r="AC1199" s="2"/>
    </row>
    <row r="1200" spans="1:29" ht="30" customHeight="1" x14ac:dyDescent="0.25">
      <c r="A1200" s="104" t="str">
        <f>VLOOKUP(N1200,'Linien - BU'!A:B,2,FALSE)</f>
        <v>BU4</v>
      </c>
      <c r="B1200" s="115">
        <f t="shared" si="142"/>
        <v>11</v>
      </c>
      <c r="C1200" s="96">
        <f>Abfalldokumentation!$U1200</f>
        <v>44488</v>
      </c>
      <c r="D1200" s="90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105" t="str">
        <f>IFERROR(VLOOKUP(Abfalldokumentation!$O1200,Artikel!A:C,3,FALSE),Abfalldokumentation!$O1200)</f>
        <v>ABS BRUSCHETTA</v>
      </c>
      <c r="F1200" s="105" t="str">
        <f>VLOOKUP(T1200,'Liste Gründe'!A:D,2,FALSE)</f>
        <v>keinen Verwendungszweck</v>
      </c>
      <c r="G1200" s="105" t="str">
        <f>IF(ISBLANK(V1200),VLOOKUP(Abfalldokumentation!$P1200,'Liste Gründe'!A:D,3,FALSE),V1200)</f>
        <v>keinen Verwendungszweck</v>
      </c>
      <c r="H1200" s="105" t="str">
        <f>IF(ISBLANK(Abfalldokumentation!$W1200),"-",Abfalldokumentation!$W1200)</f>
        <v>-</v>
      </c>
      <c r="I1200" s="115">
        <f t="shared" si="143"/>
        <v>42</v>
      </c>
      <c r="J1200" s="105" t="str">
        <f t="shared" si="144"/>
        <v>Produkte</v>
      </c>
      <c r="K1200" s="105" t="str">
        <f t="shared" si="145"/>
        <v>BUs</v>
      </c>
      <c r="L1200" s="105" t="str">
        <f t="shared" si="146"/>
        <v>Symptome</v>
      </c>
      <c r="M1200" s="115">
        <f>IFERROR(VLOOKUP(Abfalldokumentation!$O1200,Kennzahlen!S:U,3,FALSE)*Abfalldokumentation!$B1200,"0")</f>
        <v>16.5</v>
      </c>
      <c r="N1200" s="105" t="str">
        <f>IF(ISBLANK(Q1200),VLOOKUP(Abfalldokumentation!$O1200,'Linien - BU'!R:S,2,FALSE),Q1200)</f>
        <v>BU4</v>
      </c>
      <c r="O1200" s="67">
        <f t="shared" si="147"/>
        <v>29501029</v>
      </c>
      <c r="P1200" s="67">
        <f t="shared" si="148"/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Y1200"/>
      <c r="AA1200" s="2"/>
      <c r="AB1200" s="2"/>
      <c r="AC1200" s="2"/>
    </row>
    <row r="1201" spans="1:29" ht="30" customHeight="1" x14ac:dyDescent="0.25">
      <c r="A1201" s="102" t="str">
        <f>VLOOKUP(N1201,'Linien - BU'!A:B,2,FALSE)</f>
        <v>BU4</v>
      </c>
      <c r="B1201" s="114">
        <f t="shared" si="142"/>
        <v>132</v>
      </c>
      <c r="C1201" s="95">
        <f>Abfalldokumentation!$U1201</f>
        <v>44488</v>
      </c>
      <c r="D1201" s="90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103" t="str">
        <f>IFERROR(VLOOKUP(Abfalldokumentation!$O1201,Artikel!A:C,3,FALSE),Abfalldokumentation!$O1201)</f>
        <v>ABS BRUSCHETTA</v>
      </c>
      <c r="F1201" s="103" t="str">
        <f>VLOOKUP(T1201,'Liste Gründe'!A:D,2,FALSE)</f>
        <v>keinen Verwendungszweck</v>
      </c>
      <c r="G1201" s="103" t="str">
        <f>IF(ISBLANK(V1201),VLOOKUP(Abfalldokumentation!$P1201,'Liste Gründe'!A:D,3,FALSE),V1201)</f>
        <v>keinen Verwendungszweck</v>
      </c>
      <c r="H1201" s="103" t="str">
        <f>IF(ISBLANK(Abfalldokumentation!$W1201),"-",Abfalldokumentation!$W1201)</f>
        <v>-</v>
      </c>
      <c r="I1201" s="114">
        <f t="shared" si="143"/>
        <v>42</v>
      </c>
      <c r="J1201" s="103" t="str">
        <f t="shared" si="144"/>
        <v>Produkte</v>
      </c>
      <c r="K1201" s="103" t="str">
        <f t="shared" si="145"/>
        <v>BUs</v>
      </c>
      <c r="L1201" s="103" t="str">
        <f t="shared" si="146"/>
        <v>Symptome</v>
      </c>
      <c r="M1201" s="114">
        <f>IFERROR(VLOOKUP(Abfalldokumentation!$O1201,Kennzahlen!S:U,3,FALSE)*Abfalldokumentation!$B1201,"0")</f>
        <v>198</v>
      </c>
      <c r="N1201" s="103" t="str">
        <f>IF(ISBLANK(Q1201),VLOOKUP(Abfalldokumentation!$O1201,'Linien - BU'!R:S,2,FALSE),Q1201)</f>
        <v>BU4</v>
      </c>
      <c r="O1201" s="67">
        <f t="shared" si="147"/>
        <v>29501029</v>
      </c>
      <c r="P1201" s="67">
        <f t="shared" si="148"/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Y1201"/>
      <c r="AA1201" s="2"/>
      <c r="AB1201" s="2"/>
      <c r="AC1201" s="2"/>
    </row>
    <row r="1202" spans="1:29" ht="30" customHeight="1" x14ac:dyDescent="0.25">
      <c r="A1202" s="104" t="str">
        <f>VLOOKUP(N1202,'Linien - BU'!A:B,2,FALSE)</f>
        <v>BU4</v>
      </c>
      <c r="B1202" s="115">
        <f t="shared" si="142"/>
        <v>27</v>
      </c>
      <c r="C1202" s="96">
        <f>Abfalldokumentation!$U1202</f>
        <v>44488</v>
      </c>
      <c r="D1202" s="90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105" t="str">
        <f>IFERROR(VLOOKUP(Abfalldokumentation!$O1202,Artikel!A:C,3,FALSE),Abfalldokumentation!$O1202)</f>
        <v>ABS OLD-AMSTERDAM</v>
      </c>
      <c r="F1202" s="105" t="str">
        <f>VLOOKUP(T1202,'Liste Gründe'!A:D,2,FALSE)</f>
        <v>keinen Verwendungszweck</v>
      </c>
      <c r="G1202" s="105" t="str">
        <f>IF(ISBLANK(V1202),VLOOKUP(Abfalldokumentation!$P1202,'Liste Gründe'!A:D,3,FALSE),V1202)</f>
        <v>keinen Verwendungszweck</v>
      </c>
      <c r="H1202" s="105" t="str">
        <f>IF(ISBLANK(Abfalldokumentation!$W1202),"-",Abfalldokumentation!$W1202)</f>
        <v>-</v>
      </c>
      <c r="I1202" s="115">
        <f t="shared" si="143"/>
        <v>42</v>
      </c>
      <c r="J1202" s="105" t="str">
        <f t="shared" si="144"/>
        <v>Produkte</v>
      </c>
      <c r="K1202" s="105" t="str">
        <f t="shared" si="145"/>
        <v>BUs</v>
      </c>
      <c r="L1202" s="105" t="str">
        <f t="shared" si="146"/>
        <v>Symptome</v>
      </c>
      <c r="M1202" s="115">
        <f>IFERROR(VLOOKUP(Abfalldokumentation!$O1202,Kennzahlen!S:U,3,FALSE)*Abfalldokumentation!$B1202,"0")</f>
        <v>2.7000000000000001E-3</v>
      </c>
      <c r="N1202" s="105" t="str">
        <f>IF(ISBLANK(Q1202),VLOOKUP(Abfalldokumentation!$O1202,'Linien - BU'!R:S,2,FALSE),Q1202)</f>
        <v>BU4</v>
      </c>
      <c r="O1202" s="67">
        <f t="shared" si="147"/>
        <v>29501039</v>
      </c>
      <c r="P1202" s="67">
        <f t="shared" si="148"/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Y1202"/>
      <c r="AA1202" s="2"/>
      <c r="AB1202" s="2"/>
      <c r="AC1202" s="2"/>
    </row>
    <row r="1203" spans="1:29" ht="30" customHeight="1" x14ac:dyDescent="0.25">
      <c r="A1203" s="102" t="str">
        <f>VLOOKUP(N1203,'Linien - BU'!A:B,2,FALSE)</f>
        <v>BU4</v>
      </c>
      <c r="B1203" s="114">
        <f t="shared" si="142"/>
        <v>20</v>
      </c>
      <c r="C1203" s="95">
        <f>Abfalldokumentation!$U1203</f>
        <v>44488</v>
      </c>
      <c r="D1203" s="90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103" t="str">
        <f>IFERROR(VLOOKUP(Abfalldokumentation!$O1203,Artikel!A:C,3,FALSE),Abfalldokumentation!$O1203)</f>
        <v>ABS MUNSTER</v>
      </c>
      <c r="F1203" s="103" t="str">
        <f>VLOOKUP(T1203,'Liste Gründe'!A:D,2,FALSE)</f>
        <v>keinen Verwendungszweck</v>
      </c>
      <c r="G1203" s="103" t="str">
        <f>IF(ISBLANK(V1203),VLOOKUP(Abfalldokumentation!$P1203,'Liste Gründe'!A:D,3,FALSE),V1203)</f>
        <v>keinen Verwendungszweck</v>
      </c>
      <c r="H1203" s="103" t="str">
        <f>IF(ISBLANK(Abfalldokumentation!$W1203),"-",Abfalldokumentation!$W1203)</f>
        <v>-</v>
      </c>
      <c r="I1203" s="114">
        <f t="shared" si="143"/>
        <v>42</v>
      </c>
      <c r="J1203" s="103" t="str">
        <f t="shared" si="144"/>
        <v>Produkte</v>
      </c>
      <c r="K1203" s="103" t="str">
        <f t="shared" si="145"/>
        <v>BUs</v>
      </c>
      <c r="L1203" s="103" t="str">
        <f t="shared" si="146"/>
        <v>Symptome</v>
      </c>
      <c r="M1203" s="114">
        <f>IFERROR(VLOOKUP(Abfalldokumentation!$O1203,Kennzahlen!S:U,3,FALSE)*Abfalldokumentation!$B1203,"0")</f>
        <v>2E-3</v>
      </c>
      <c r="N1203" s="103" t="str">
        <f>IF(ISBLANK(Q1203),VLOOKUP(Abfalldokumentation!$O1203,'Linien - BU'!R:S,2,FALSE),Q1203)</f>
        <v>BU4</v>
      </c>
      <c r="O1203" s="67">
        <f t="shared" si="147"/>
        <v>29501040</v>
      </c>
      <c r="P1203" s="67">
        <f t="shared" si="148"/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Y1203"/>
      <c r="AA1203" s="2"/>
      <c r="AB1203" s="2"/>
      <c r="AC1203" s="2"/>
    </row>
    <row r="1204" spans="1:29" ht="30" customHeight="1" x14ac:dyDescent="0.25">
      <c r="A1204" s="104" t="str">
        <f>VLOOKUP(N1204,'Linien - BU'!A:B,2,FALSE)</f>
        <v>Verkauf</v>
      </c>
      <c r="B1204" s="115">
        <f t="shared" si="142"/>
        <v>56</v>
      </c>
      <c r="C1204" s="96">
        <f>Abfalldokumentation!$U1204</f>
        <v>44488</v>
      </c>
      <c r="D1204" s="90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105" t="str">
        <f>IFERROR(VLOOKUP(Abfalldokumentation!$O1204,Artikel!A:C,3,FALSE),Abfalldokumentation!$O1204)</f>
        <v>VOS GRW-NATUR ZIPFEL 35</v>
      </c>
      <c r="F1204" s="105" t="str">
        <f>VLOOKUP(T1204,'Liste Gründe'!A:D,2,FALSE)</f>
        <v>Schimmel</v>
      </c>
      <c r="G1204" s="105" t="str">
        <f>IF(ISBLANK(V1204),VLOOKUP(Abfalldokumentation!$P1204,'Liste Gründe'!A:D,3,FALSE),V1204)</f>
        <v>keinen Abnehmer/kein Schälpersonal</v>
      </c>
      <c r="H1204" s="105" t="str">
        <f>IF(ISBLANK(Abfalldokumentation!$W1204),"-",Abfalldokumentation!$W1204)</f>
        <v>-</v>
      </c>
      <c r="I1204" s="115">
        <f t="shared" si="143"/>
        <v>42</v>
      </c>
      <c r="J1204" s="105" t="str">
        <f t="shared" si="144"/>
        <v>Produkte</v>
      </c>
      <c r="K1204" s="105" t="str">
        <f t="shared" si="145"/>
        <v>BUs</v>
      </c>
      <c r="L1204" s="105" t="str">
        <f t="shared" si="146"/>
        <v>Symptome</v>
      </c>
      <c r="M1204" s="115">
        <f>IFERROR(VLOOKUP(Abfalldokumentation!$O1204,Kennzahlen!S:U,3,FALSE)*Abfalldokumentation!$B1204,"0")</f>
        <v>28</v>
      </c>
      <c r="N1204" s="105" t="str">
        <f>IF(ISBLANK(Q1204),VLOOKUP(Abfalldokumentation!$O1204,'Linien - BU'!R:S,2,FALSE),Q1204)</f>
        <v>Verkauf</v>
      </c>
      <c r="O1204" s="67">
        <f t="shared" si="147"/>
        <v>29501063</v>
      </c>
      <c r="P1204" s="67">
        <f t="shared" si="148"/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Y1204"/>
      <c r="AA1204" s="2"/>
      <c r="AB1204" s="2"/>
      <c r="AC1204" s="2"/>
    </row>
    <row r="1205" spans="1:29" ht="30" customHeight="1" x14ac:dyDescent="0.25">
      <c r="A1205" s="102" t="str">
        <f>VLOOKUP(N1205,'Linien - BU'!A:B,2,FALSE)</f>
        <v>BU4</v>
      </c>
      <c r="B1205" s="114">
        <f t="shared" si="142"/>
        <v>30</v>
      </c>
      <c r="C1205" s="95">
        <f>Abfalldokumentation!$U1205</f>
        <v>44488</v>
      </c>
      <c r="D1205" s="90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103" t="str">
        <f>IFERROR(VLOOKUP(Abfalldokumentation!$O1205,Artikel!A:C,3,FALSE),Abfalldokumentation!$O1205)</f>
        <v>ABS Simmentaler</v>
      </c>
      <c r="F1205" s="103" t="str">
        <f>VLOOKUP(T1205,'Liste Gründe'!A:D,2,FALSE)</f>
        <v>keinen Verwendungszweck</v>
      </c>
      <c r="G1205" s="103" t="str">
        <f>IF(ISBLANK(V1205),VLOOKUP(Abfalldokumentation!$P1205,'Liste Gründe'!A:D,3,FALSE),V1205)</f>
        <v>keinen Verwendungszweck</v>
      </c>
      <c r="H1205" s="103" t="str">
        <f>IF(ISBLANK(Abfalldokumentation!$W1205),"-",Abfalldokumentation!$W1205)</f>
        <v>-</v>
      </c>
      <c r="I1205" s="114">
        <f t="shared" si="143"/>
        <v>42</v>
      </c>
      <c r="J1205" s="103" t="str">
        <f t="shared" si="144"/>
        <v>Produkte</v>
      </c>
      <c r="K1205" s="103" t="str">
        <f t="shared" si="145"/>
        <v>BUs</v>
      </c>
      <c r="L1205" s="103" t="str">
        <f t="shared" si="146"/>
        <v>Symptome</v>
      </c>
      <c r="M1205" s="114">
        <f>IFERROR(VLOOKUP(Abfalldokumentation!$O1205,Kennzahlen!S:U,3,FALSE)*Abfalldokumentation!$B1205,"0")</f>
        <v>0.3</v>
      </c>
      <c r="N1205" s="103" t="str">
        <f>IF(ISBLANK(Q1205),VLOOKUP(Abfalldokumentation!$O1205,'Linien - BU'!R:S,2,FALSE),Q1205)</f>
        <v>BU4</v>
      </c>
      <c r="O1205" s="67">
        <f t="shared" si="147"/>
        <v>29501099</v>
      </c>
      <c r="P1205" s="67">
        <f t="shared" si="148"/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Y1205"/>
      <c r="AA1205" s="2"/>
      <c r="AB1205" s="2"/>
      <c r="AC1205" s="2"/>
    </row>
    <row r="1206" spans="1:29" ht="30" customHeight="1" x14ac:dyDescent="0.25">
      <c r="A1206" s="104" t="str">
        <f>VLOOKUP(N1206,'Linien - BU'!A:B,2,FALSE)</f>
        <v>BU1</v>
      </c>
      <c r="B1206" s="115">
        <f t="shared" si="142"/>
        <v>207</v>
      </c>
      <c r="C1206" s="96">
        <f>Abfalldokumentation!$U1206</f>
        <v>44488</v>
      </c>
      <c r="D1206" s="90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105" t="str">
        <f>IFERROR(VLOOKUP(Abfalldokumentation!$O1206,Artikel!A:C,3,FALSE),Abfalldokumentation!$O1206)</f>
        <v>ABS 45-48% Konventionel</v>
      </c>
      <c r="F1206" s="105" t="str">
        <f>VLOOKUP(T1206,'Liste Gründe'!A:D,2,FALSE)</f>
        <v>Schimmel</v>
      </c>
      <c r="G1206" s="105" t="str">
        <f>IF(ISBLANK(V1206),VLOOKUP(Abfalldokumentation!$P1206,'Liste Gründe'!A:D,3,FALSE),V1206)</f>
        <v>keine Verarbeitung</v>
      </c>
      <c r="H1206" s="105" t="str">
        <f>IF(ISBLANK(Abfalldokumentation!$W1206),"-",Abfalldokumentation!$W1206)</f>
        <v>-</v>
      </c>
      <c r="I1206" s="115">
        <f t="shared" si="143"/>
        <v>42</v>
      </c>
      <c r="J1206" s="105" t="str">
        <f t="shared" si="144"/>
        <v>Produkte</v>
      </c>
      <c r="K1206" s="105" t="str">
        <f t="shared" si="145"/>
        <v>BUs</v>
      </c>
      <c r="L1206" s="105" t="str">
        <f t="shared" si="146"/>
        <v>Symptome</v>
      </c>
      <c r="M1206" s="115">
        <f>IFERROR(VLOOKUP(Abfalldokumentation!$O1206,Kennzahlen!S:U,3,FALSE)*Abfalldokumentation!$B1206,"0")</f>
        <v>417.64319999999998</v>
      </c>
      <c r="N1206" s="105" t="str">
        <f>IF(ISBLANK(Q1206),VLOOKUP(Abfalldokumentation!$O1206,'Linien - BU'!R:S,2,FALSE),Q1206)</f>
        <v>Schmelze</v>
      </c>
      <c r="O1206" s="67">
        <f t="shared" si="147"/>
        <v>29600004</v>
      </c>
      <c r="P1206" s="67">
        <f t="shared" si="148"/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Y1206"/>
      <c r="AA1206" s="2"/>
      <c r="AB1206" s="2"/>
      <c r="AC1206" s="2"/>
    </row>
    <row r="1207" spans="1:29" ht="30" customHeight="1" x14ac:dyDescent="0.25">
      <c r="A1207" s="102" t="str">
        <f>VLOOKUP(N1207,'Linien - BU'!A:B,2,FALSE)</f>
        <v>BU1</v>
      </c>
      <c r="B1207" s="114">
        <f t="shared" si="142"/>
        <v>701</v>
      </c>
      <c r="C1207" s="95">
        <f>Abfalldokumentation!$U1207</f>
        <v>44488</v>
      </c>
      <c r="D1207" s="90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103" t="str">
        <f>IFERROR(VLOOKUP(Abfalldokumentation!$O1207,Artikel!A:C,3,FALSE),Abfalldokumentation!$O1207)</f>
        <v>VS SKZ Premium Würfel</v>
      </c>
      <c r="F1207" s="103" t="str">
        <f>VLOOKUP(T1207,'Liste Gründe'!A:D,2,FALSE)</f>
        <v>Schimmel</v>
      </c>
      <c r="G1207" s="103" t="str">
        <f>IF(ISBLANK(V1207),VLOOKUP(Abfalldokumentation!$P1207,'Liste Gründe'!A:D,3,FALSE),V1207)</f>
        <v>Schimmel</v>
      </c>
      <c r="H1207" s="103" t="str">
        <f>IF(ISBLANK(Abfalldokumentation!$W1207),"-",Abfalldokumentation!$W1207)</f>
        <v>-</v>
      </c>
      <c r="I1207" s="114">
        <f t="shared" si="143"/>
        <v>42</v>
      </c>
      <c r="J1207" s="103" t="str">
        <f t="shared" si="144"/>
        <v>Produkte</v>
      </c>
      <c r="K1207" s="103" t="str">
        <f t="shared" si="145"/>
        <v>BUs</v>
      </c>
      <c r="L1207" s="103" t="str">
        <f t="shared" si="146"/>
        <v>Symptome</v>
      </c>
      <c r="M1207" s="114">
        <f>IFERROR(VLOOKUP(Abfalldokumentation!$O1207,Kennzahlen!S:U,3,FALSE)*Abfalldokumentation!$B1207,"0")</f>
        <v>402.37399999999997</v>
      </c>
      <c r="N1207" s="103" t="str">
        <f>IF(ISBLANK(Q1207),VLOOKUP(Abfalldokumentation!$O1207,'Linien - BU'!R:S,2,FALSE),Q1207)</f>
        <v>RWV</v>
      </c>
      <c r="O1207" s="67">
        <f t="shared" si="147"/>
        <v>29600030</v>
      </c>
      <c r="P1207" s="67">
        <f t="shared" si="148"/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Y1207"/>
      <c r="AA1207" s="2"/>
      <c r="AB1207" s="2"/>
      <c r="AC1207" s="2"/>
    </row>
    <row r="1208" spans="1:29" ht="30" customHeight="1" x14ac:dyDescent="0.25">
      <c r="A1208" s="104" t="str">
        <f>VLOOKUP(N1208,'Linien - BU'!A:B,2,FALSE)</f>
        <v>BU3</v>
      </c>
      <c r="B1208" s="115">
        <f t="shared" si="142"/>
        <v>303</v>
      </c>
      <c r="C1208" s="96">
        <f>Abfalldokumentation!$U1208</f>
        <v>44488</v>
      </c>
      <c r="D1208" s="90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105" t="str">
        <f>IFERROR(VLOOKUP(Abfalldokumentation!$O1208,Artikel!A:C,3,FALSE),Abfalldokumentation!$O1208)</f>
        <v>VOS VEG-SCH MILD</v>
      </c>
      <c r="F1208" s="105" t="str">
        <f>VLOOKUP(T1208,'Liste Gründe'!A:D,2,FALSE)</f>
        <v>keinen Verwendungszweck</v>
      </c>
      <c r="G1208" s="105" t="str">
        <f>IF(ISBLANK(V1208),VLOOKUP(Abfalldokumentation!$P1208,'Liste Gründe'!A:D,3,FALSE),V1208)</f>
        <v>keinen Verwendungszweck</v>
      </c>
      <c r="H1208" s="105" t="str">
        <f>IF(ISBLANK(Abfalldokumentation!$W1208),"-",Abfalldokumentation!$W1208)</f>
        <v>-</v>
      </c>
      <c r="I1208" s="115">
        <f t="shared" si="143"/>
        <v>42</v>
      </c>
      <c r="J1208" s="105" t="str">
        <f t="shared" si="144"/>
        <v>Produkte</v>
      </c>
      <c r="K1208" s="105" t="str">
        <f t="shared" si="145"/>
        <v>BUs</v>
      </c>
      <c r="L1208" s="105" t="str">
        <f t="shared" si="146"/>
        <v>Symptome</v>
      </c>
      <c r="M1208" s="115">
        <f>IFERROR(VLOOKUP(Abfalldokumentation!$O1208,Kennzahlen!S:U,3,FALSE)*Abfalldokumentation!$B1208,"0")</f>
        <v>151.5</v>
      </c>
      <c r="N1208" s="105" t="str">
        <f>IF(ISBLANK(Q1208),VLOOKUP(Abfalldokumentation!$O1208,'Linien - BU'!R:S,2,FALSE),Q1208)</f>
        <v>BU3</v>
      </c>
      <c r="O1208" s="67">
        <f t="shared" si="147"/>
        <v>29900002</v>
      </c>
      <c r="P1208" s="67">
        <f t="shared" si="148"/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Y1208"/>
      <c r="AA1208" s="2"/>
      <c r="AB1208" s="2"/>
      <c r="AC1208" s="2"/>
    </row>
    <row r="1209" spans="1:29" ht="30" customHeight="1" x14ac:dyDescent="0.25">
      <c r="A1209" s="102" t="str">
        <f>VLOOKUP(N1209,'Linien - BU'!A:B,2,FALSE)</f>
        <v>BU3</v>
      </c>
      <c r="B1209" s="114">
        <f t="shared" si="142"/>
        <v>74.400000000000006</v>
      </c>
      <c r="C1209" s="95">
        <f>Abfalldokumentation!$U1209</f>
        <v>44488</v>
      </c>
      <c r="D1209" s="90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103" t="str">
        <f>IFERROR(VLOOKUP(Abfalldokumentation!$O1209,Artikel!A:C,3,FALSE),Abfalldokumentation!$O1209)</f>
        <v>VOS VEG-SCH MILD</v>
      </c>
      <c r="F1209" s="103" t="str">
        <f>VLOOKUP(T1209,'Liste Gründe'!A:D,2,FALSE)</f>
        <v>Rest</v>
      </c>
      <c r="G1209" s="103" t="str">
        <f>IF(ISBLANK(V1209),VLOOKUP(Abfalldokumentation!$P1209,'Liste Gründe'!A:D,3,FALSE),V1209)</f>
        <v>Retoure</v>
      </c>
      <c r="H1209" s="103" t="str">
        <f>IF(ISBLANK(Abfalldokumentation!$W1209),"-",Abfalldokumentation!$W1209)</f>
        <v>-</v>
      </c>
      <c r="I1209" s="114">
        <f t="shared" si="143"/>
        <v>42</v>
      </c>
      <c r="J1209" s="103" t="str">
        <f t="shared" si="144"/>
        <v>Produkte</v>
      </c>
      <c r="K1209" s="103" t="str">
        <f t="shared" si="145"/>
        <v>BUs</v>
      </c>
      <c r="L1209" s="103" t="str">
        <f t="shared" si="146"/>
        <v>Symptome</v>
      </c>
      <c r="M1209" s="114">
        <f>IFERROR(VLOOKUP(Abfalldokumentation!$O1209,Kennzahlen!S:U,3,FALSE)*Abfalldokumentation!$B1209,"0")</f>
        <v>37.200000000000003</v>
      </c>
      <c r="N1209" s="103" t="str">
        <f>IF(ISBLANK(Q1209),VLOOKUP(Abfalldokumentation!$O1209,'Linien - BU'!R:S,2,FALSE),Q1209)</f>
        <v>BU3</v>
      </c>
      <c r="O1209" s="67">
        <f t="shared" si="147"/>
        <v>29900002</v>
      </c>
      <c r="P1209" s="67">
        <f t="shared" si="148"/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Y1209"/>
      <c r="AA1209" s="2"/>
      <c r="AB1209" s="2"/>
      <c r="AC1209" s="2"/>
    </row>
    <row r="1210" spans="1:29" ht="30" customHeight="1" x14ac:dyDescent="0.25">
      <c r="A1210" s="104" t="str">
        <f>VLOOKUP(N1210,'Linien - BU'!A:B,2,FALSE)</f>
        <v>BU3</v>
      </c>
      <c r="B1210" s="115">
        <f t="shared" si="142"/>
        <v>640</v>
      </c>
      <c r="C1210" s="96">
        <f>Abfalldokumentation!$U1210</f>
        <v>44488</v>
      </c>
      <c r="D1210" s="90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105" t="str">
        <f>IFERROR(VLOOKUP(Abfalldokumentation!$O1210,Artikel!A:C,3,FALSE),Abfalldokumentation!$O1210)</f>
        <v>VOS VEG-SCH WÜRZIG</v>
      </c>
      <c r="F1210" s="105" t="str">
        <f>VLOOKUP(T1210,'Liste Gründe'!A:D,2,FALSE)</f>
        <v>keinen Verwendungszweck</v>
      </c>
      <c r="G1210" s="105" t="str">
        <f>IF(ISBLANK(V1210),VLOOKUP(Abfalldokumentation!$P1210,'Liste Gründe'!A:D,3,FALSE),V1210)</f>
        <v>keinen Verwendungszweck</v>
      </c>
      <c r="H1210" s="105" t="str">
        <f>IF(ISBLANK(Abfalldokumentation!$W1210),"-",Abfalldokumentation!$W1210)</f>
        <v>-</v>
      </c>
      <c r="I1210" s="115">
        <f t="shared" si="143"/>
        <v>42</v>
      </c>
      <c r="J1210" s="105" t="str">
        <f t="shared" si="144"/>
        <v>Produkte</v>
      </c>
      <c r="K1210" s="105" t="str">
        <f t="shared" si="145"/>
        <v>BUs</v>
      </c>
      <c r="L1210" s="105" t="str">
        <f t="shared" si="146"/>
        <v>Symptome</v>
      </c>
      <c r="M1210" s="115">
        <f>IFERROR(VLOOKUP(Abfalldokumentation!$O1210,Kennzahlen!S:U,3,FALSE)*Abfalldokumentation!$B1210,"0")</f>
        <v>320</v>
      </c>
      <c r="N1210" s="105" t="str">
        <f>IF(ISBLANK(Q1210),VLOOKUP(Abfalldokumentation!$O1210,'Linien - BU'!R:S,2,FALSE),Q1210)</f>
        <v>BU3</v>
      </c>
      <c r="O1210" s="67">
        <f t="shared" si="147"/>
        <v>29900003</v>
      </c>
      <c r="P1210" s="67">
        <f t="shared" si="148"/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Y1210"/>
      <c r="AA1210" s="2"/>
      <c r="AB1210" s="2"/>
      <c r="AC1210" s="2"/>
    </row>
    <row r="1211" spans="1:29" ht="30" customHeight="1" x14ac:dyDescent="0.25">
      <c r="A1211" s="102" t="str">
        <f>VLOOKUP(N1211,'Linien - BU'!A:B,2,FALSE)</f>
        <v>BU1</v>
      </c>
      <c r="B1211" s="114">
        <f t="shared" si="142"/>
        <v>312</v>
      </c>
      <c r="C1211" s="95">
        <f>Abfalldokumentation!$U1211</f>
        <v>44488</v>
      </c>
      <c r="D1211" s="90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103" t="str">
        <f>IFERROR(VLOOKUP(Abfalldokumentation!$O1211,Artikel!A:C,3,FALSE),Abfalldokumentation!$O1211)</f>
        <v>ABS PROV-VAKU</v>
      </c>
      <c r="F1211" s="103" t="str">
        <f>VLOOKUP(T1211,'Liste Gründe'!A:D,2,FALSE)</f>
        <v>Schimmel</v>
      </c>
      <c r="G1211" s="103" t="str">
        <f>IF(ISBLANK(V1211),VLOOKUP(Abfalldokumentation!$P1211,'Liste Gründe'!A:D,3,FALSE),V1211)</f>
        <v>Luftzieher</v>
      </c>
      <c r="H1211" s="103" t="str">
        <f>IF(ISBLANK(Abfalldokumentation!$W1211),"-",Abfalldokumentation!$W1211)</f>
        <v>-</v>
      </c>
      <c r="I1211" s="114">
        <f t="shared" si="143"/>
        <v>42</v>
      </c>
      <c r="J1211" s="103" t="str">
        <f t="shared" si="144"/>
        <v>Produkte</v>
      </c>
      <c r="K1211" s="103" t="str">
        <f t="shared" si="145"/>
        <v>BUs</v>
      </c>
      <c r="L1211" s="103" t="str">
        <f t="shared" si="146"/>
        <v>Symptome</v>
      </c>
      <c r="M1211" s="114">
        <f>IFERROR(VLOOKUP(Abfalldokumentation!$O1211,Kennzahlen!S:U,3,FALSE)*Abfalldokumentation!$B1211,"0")</f>
        <v>160.36799999999999</v>
      </c>
      <c r="N1211" s="103" t="str">
        <f>IF(ISBLANK(Q1211),VLOOKUP(Abfalldokumentation!$O1211,'Linien - BU'!R:S,2,FALSE),Q1211)</f>
        <v>RWV</v>
      </c>
      <c r="O1211" s="67">
        <f t="shared" si="147"/>
        <v>49500055</v>
      </c>
      <c r="P1211" s="67">
        <f t="shared" si="148"/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Y1211"/>
      <c r="AA1211" s="2"/>
      <c r="AB1211" s="2"/>
      <c r="AC1211" s="2"/>
    </row>
    <row r="1212" spans="1:29" ht="30" customHeight="1" x14ac:dyDescent="0.25">
      <c r="A1212" s="104" t="str">
        <f>VLOOKUP(N1212,'Linien - BU'!A:B,2,FALSE)</f>
        <v>BU3</v>
      </c>
      <c r="B1212" s="115">
        <f t="shared" si="142"/>
        <v>100</v>
      </c>
      <c r="C1212" s="96">
        <f>Abfalldokumentation!$U1212</f>
        <v>44488</v>
      </c>
      <c r="D1212" s="90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105" t="str">
        <f>IFERROR(VLOOKUP(Abfalldokumentation!$O1212,Artikel!A:C,3,FALSE),Abfalldokumentation!$O1212)</f>
        <v>VOS VEG-SCH-MILD-VAKU</v>
      </c>
      <c r="F1212" s="105" t="str">
        <f>VLOOKUP(T1212,'Liste Gründe'!A:D,2,FALSE)</f>
        <v>keinen Verwendungszweck</v>
      </c>
      <c r="G1212" s="105" t="str">
        <f>IF(ISBLANK(V1212),VLOOKUP(Abfalldokumentation!$P1212,'Liste Gründe'!A:D,3,FALSE),V1212)</f>
        <v>VOS &gt; Einsatz</v>
      </c>
      <c r="H1212" s="105" t="str">
        <f>IF(ISBLANK(Abfalldokumentation!$W1212),"-",Abfalldokumentation!$W1212)</f>
        <v>-</v>
      </c>
      <c r="I1212" s="115">
        <f t="shared" si="143"/>
        <v>42</v>
      </c>
      <c r="J1212" s="105" t="str">
        <f t="shared" si="144"/>
        <v>Produkte</v>
      </c>
      <c r="K1212" s="105" t="str">
        <f t="shared" si="145"/>
        <v>BUs</v>
      </c>
      <c r="L1212" s="105" t="str">
        <f t="shared" si="146"/>
        <v>Symptome</v>
      </c>
      <c r="M1212" s="115">
        <f>IFERROR(VLOOKUP(Abfalldokumentation!$O1212,Kennzahlen!S:U,3,FALSE)*Abfalldokumentation!$B1212,"0")</f>
        <v>51.4</v>
      </c>
      <c r="N1212" s="105" t="str">
        <f>IF(ISBLANK(Q1212),VLOOKUP(Abfalldokumentation!$O1212,'Linien - BU'!R:S,2,FALSE),Q1212)</f>
        <v>BU3</v>
      </c>
      <c r="O1212" s="67">
        <f t="shared" si="147"/>
        <v>49900001</v>
      </c>
      <c r="P1212" s="67">
        <f t="shared" si="148"/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Y1212"/>
      <c r="AA1212" s="2"/>
      <c r="AB1212" s="2"/>
      <c r="AC1212" s="2"/>
    </row>
    <row r="1213" spans="1:29" ht="30" customHeight="1" x14ac:dyDescent="0.25">
      <c r="A1213" s="102" t="str">
        <f>VLOOKUP(N1213,'Linien - BU'!A:B,2,FALSE)</f>
        <v>Verkauf</v>
      </c>
      <c r="B1213" s="114">
        <f t="shared" si="142"/>
        <v>1500</v>
      </c>
      <c r="C1213" s="95">
        <f>Abfalldokumentation!$U1213</f>
        <v>44488</v>
      </c>
      <c r="D1213" s="90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103" t="str">
        <f>IFERROR(VLOOKUP(Abfalldokumentation!$O1213,Artikel!A:C,3,FALSE),Abfalldokumentation!$O1213)</f>
        <v>Räucher-Endstücke 3kg S</v>
      </c>
      <c r="F1213" s="103" t="str">
        <f>VLOOKUP(T1213,'Liste Gründe'!A:D,2,FALSE)</f>
        <v>Schimmel</v>
      </c>
      <c r="G1213" s="103" t="str">
        <f>IF(ISBLANK(V1213),VLOOKUP(Abfalldokumentation!$P1213,'Liste Gründe'!A:D,3,FALSE),V1213)</f>
        <v>keinen Abnehmer</v>
      </c>
      <c r="H1213" s="103" t="str">
        <f>IF(ISBLANK(Abfalldokumentation!$W1213),"-",Abfalldokumentation!$W1213)</f>
        <v>hätte im Juni verkauft werden sollen</v>
      </c>
      <c r="I1213" s="114">
        <f t="shared" si="143"/>
        <v>42</v>
      </c>
      <c r="J1213" s="103" t="str">
        <f t="shared" si="144"/>
        <v>Produkte</v>
      </c>
      <c r="K1213" s="103" t="str">
        <f t="shared" si="145"/>
        <v>BUs</v>
      </c>
      <c r="L1213" s="103" t="str">
        <f t="shared" si="146"/>
        <v>Symptome</v>
      </c>
      <c r="M1213" s="114">
        <f>IFERROR(VLOOKUP(Abfalldokumentation!$O1213,Kennzahlen!S:U,3,FALSE)*Abfalldokumentation!$B1213,"0")</f>
        <v>3952.65</v>
      </c>
      <c r="N1213" s="103" t="str">
        <f>IF(ISBLANK(Q1213),VLOOKUP(Abfalldokumentation!$O1213,'Linien - BU'!R:S,2,FALSE),Q1213)</f>
        <v>Verkauf</v>
      </c>
      <c r="O1213" s="67">
        <f t="shared" si="147"/>
        <v>59500021</v>
      </c>
      <c r="P1213" s="67">
        <f t="shared" si="148"/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Y1213"/>
      <c r="AA1213" s="2"/>
      <c r="AB1213" s="2"/>
      <c r="AC1213" s="2"/>
    </row>
    <row r="1214" spans="1:29" ht="30" customHeight="1" x14ac:dyDescent="0.25">
      <c r="A1214" s="104" t="str">
        <f>VLOOKUP(N1214,'Linien - BU'!A:B,2,FALSE)</f>
        <v>BU1</v>
      </c>
      <c r="B1214" s="115">
        <f t="shared" si="142"/>
        <v>163</v>
      </c>
      <c r="C1214" s="96">
        <f>Abfalldokumentation!$U1214</f>
        <v>44488</v>
      </c>
      <c r="D1214" s="90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105" t="str">
        <f>IFERROR(VLOOKUP(Abfalldokumentation!$O1214,Artikel!A:C,3,FALSE),Abfalldokumentation!$O1214)</f>
        <v>-</v>
      </c>
      <c r="F1214" s="105" t="str">
        <f>VLOOKUP(T1214,'Liste Gründe'!A:D,2,FALSE)</f>
        <v>Schimmel</v>
      </c>
      <c r="G1214" s="105" t="str">
        <f>IF(ISBLANK(V1214),VLOOKUP(Abfalldokumentation!$P1214,'Liste Gründe'!A:D,3,FALSE),V1214)</f>
        <v>VOS &gt; Einsatz</v>
      </c>
      <c r="H1214" s="105" t="str">
        <f>IF(ISBLANK(Abfalldokumentation!$W1214),"-",Abfalldokumentation!$W1214)</f>
        <v>-</v>
      </c>
      <c r="I1214" s="115">
        <f t="shared" si="143"/>
        <v>42</v>
      </c>
      <c r="J1214" s="105" t="str">
        <f t="shared" si="144"/>
        <v>Produkte</v>
      </c>
      <c r="K1214" s="105" t="str">
        <f t="shared" si="145"/>
        <v>BUs</v>
      </c>
      <c r="L1214" s="105" t="str">
        <f t="shared" si="146"/>
        <v>Symptome</v>
      </c>
      <c r="M1214" s="115" t="str">
        <f>IFERROR(VLOOKUP(Abfalldokumentation!$O1214,Kennzahlen!S:U,3,FALSE)*Abfalldokumentation!$B1214,"0")</f>
        <v>0</v>
      </c>
      <c r="N1214" s="105" t="str">
        <f>IF(ISBLANK(Q1214),VLOOKUP(Abfalldokumentation!$O1214,'Linien - BU'!R:S,2,FALSE),Q1214)</f>
        <v>RWV</v>
      </c>
      <c r="O1214" s="67" t="str">
        <f t="shared" si="147"/>
        <v>-</v>
      </c>
      <c r="P1214" s="67">
        <f t="shared" si="148"/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Y1214"/>
      <c r="AA1214" s="2"/>
      <c r="AB1214" s="2"/>
      <c r="AC1214" s="2"/>
    </row>
    <row r="1215" spans="1:29" ht="30" customHeight="1" x14ac:dyDescent="0.25">
      <c r="A1215" s="102" t="str">
        <f>VLOOKUP(N1215,'Linien - BU'!A:B,2,FALSE)</f>
        <v>BU1</v>
      </c>
      <c r="B1215" s="114">
        <f t="shared" si="142"/>
        <v>346</v>
      </c>
      <c r="C1215" s="95">
        <f>Abfalldokumentation!$U1215</f>
        <v>44488</v>
      </c>
      <c r="D1215" s="90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103" t="str">
        <f>IFERROR(VLOOKUP(Abfalldokumentation!$O1215,Artikel!A:C,3,FALSE),Abfalldokumentation!$O1215)</f>
        <v>-</v>
      </c>
      <c r="F1215" s="103" t="str">
        <f>VLOOKUP(T1215,'Liste Gründe'!A:D,2,FALSE)</f>
        <v>Schimmel</v>
      </c>
      <c r="G1215" s="103" t="str">
        <f>IF(ISBLANK(V1215),VLOOKUP(Abfalldokumentation!$P1215,'Liste Gründe'!A:D,3,FALSE),V1215)</f>
        <v>VOS &gt; Einsatz</v>
      </c>
      <c r="H1215" s="103" t="str">
        <f>IF(ISBLANK(Abfalldokumentation!$W1215),"-",Abfalldokumentation!$W1215)</f>
        <v>-</v>
      </c>
      <c r="I1215" s="114">
        <f t="shared" si="143"/>
        <v>42</v>
      </c>
      <c r="J1215" s="103" t="str">
        <f t="shared" si="144"/>
        <v>Produkte</v>
      </c>
      <c r="K1215" s="103" t="str">
        <f t="shared" si="145"/>
        <v>BUs</v>
      </c>
      <c r="L1215" s="103" t="str">
        <f t="shared" si="146"/>
        <v>Symptome</v>
      </c>
      <c r="M1215" s="114" t="str">
        <f>IFERROR(VLOOKUP(Abfalldokumentation!$O1215,Kennzahlen!S:U,3,FALSE)*Abfalldokumentation!$B1215,"0")</f>
        <v>0</v>
      </c>
      <c r="N1215" s="103" t="str">
        <f>IF(ISBLANK(Q1215),VLOOKUP(Abfalldokumentation!$O1215,'Linien - BU'!R:S,2,FALSE),Q1215)</f>
        <v>RWV</v>
      </c>
      <c r="O1215" s="67" t="str">
        <f t="shared" si="147"/>
        <v>-</v>
      </c>
      <c r="P1215" s="67">
        <f t="shared" si="148"/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Y1215"/>
      <c r="AA1215" s="2"/>
      <c r="AB1215" s="2"/>
      <c r="AC1215" s="2"/>
    </row>
    <row r="1216" spans="1:29" ht="30" customHeight="1" x14ac:dyDescent="0.25">
      <c r="A1216" s="104" t="str">
        <f>VLOOKUP(N1216,'Linien - BU'!A:B,2,FALSE)</f>
        <v>BU1</v>
      </c>
      <c r="B1216" s="115">
        <f t="shared" si="142"/>
        <v>28</v>
      </c>
      <c r="C1216" s="96">
        <f>Abfalldokumentation!$U1216</f>
        <v>44488</v>
      </c>
      <c r="D1216" s="90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105" t="str">
        <f>IFERROR(VLOOKUP(Abfalldokumentation!$O1216,Artikel!A:C,3,FALSE),Abfalldokumentation!$O1216)</f>
        <v>-</v>
      </c>
      <c r="F1216" s="105" t="str">
        <f>VLOOKUP(T1216,'Liste Gründe'!A:D,2,FALSE)</f>
        <v>Rest</v>
      </c>
      <c r="G1216" s="105" t="str">
        <f>IF(ISBLANK(V1216),VLOOKUP(Abfalldokumentation!$P1216,'Liste Gründe'!A:D,3,FALSE),V1216)</f>
        <v>Metall</v>
      </c>
      <c r="H1216" s="105" t="str">
        <f>IF(ISBLANK(Abfalldokumentation!$W1216),"-",Abfalldokumentation!$W1216)</f>
        <v>-</v>
      </c>
      <c r="I1216" s="115">
        <f t="shared" si="143"/>
        <v>42</v>
      </c>
      <c r="J1216" s="105" t="str">
        <f t="shared" si="144"/>
        <v>Produkte</v>
      </c>
      <c r="K1216" s="105" t="str">
        <f t="shared" si="145"/>
        <v>BUs</v>
      </c>
      <c r="L1216" s="105" t="str">
        <f t="shared" si="146"/>
        <v>Symptome</v>
      </c>
      <c r="M1216" s="115" t="str">
        <f>IFERROR(VLOOKUP(Abfalldokumentation!$O1216,Kennzahlen!S:U,3,FALSE)*Abfalldokumentation!$B1216,"0")</f>
        <v>0</v>
      </c>
      <c r="N1216" s="105" t="str">
        <f>IF(ISBLANK(Q1216),VLOOKUP(Abfalldokumentation!$O1216,'Linien - BU'!R:S,2,FALSE),Q1216)</f>
        <v>Abfüllung</v>
      </c>
      <c r="O1216" s="67" t="str">
        <f t="shared" si="147"/>
        <v>-</v>
      </c>
      <c r="P1216" s="67">
        <f t="shared" si="148"/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Y1216"/>
      <c r="AA1216" s="2"/>
      <c r="AB1216" s="2"/>
      <c r="AC1216" s="2"/>
    </row>
    <row r="1217" spans="1:29" ht="30" customHeight="1" x14ac:dyDescent="0.25">
      <c r="A1217" s="102" t="str">
        <f>VLOOKUP(N1217,'Linien - BU'!A:B,2,FALSE)</f>
        <v>BU2</v>
      </c>
      <c r="B1217" s="114">
        <f t="shared" si="142"/>
        <v>20</v>
      </c>
      <c r="C1217" s="95">
        <f>Abfalldokumentation!$U1217</f>
        <v>44488</v>
      </c>
      <c r="D1217" s="90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103" t="str">
        <f>IFERROR(VLOOKUP(Abfalldokumentation!$O1217,Artikel!A:C,3,FALSE),Abfalldokumentation!$O1217)</f>
        <v>-</v>
      </c>
      <c r="F1217" s="103" t="str">
        <f>VLOOKUP(T1217,'Liste Gründe'!A:D,2,FALSE)</f>
        <v>Linienbezogen</v>
      </c>
      <c r="G1217" s="103" t="str">
        <f>IF(ISBLANK(V1217),VLOOKUP(Abfalldokumentation!$P1217,'Liste Gründe'!A:D,3,FALSE),V1217)</f>
        <v>Maschinenabfall</v>
      </c>
      <c r="H1217" s="103" t="str">
        <f>IF(ISBLANK(Abfalldokumentation!$W1217),"-",Abfalldokumentation!$W1217)</f>
        <v>-</v>
      </c>
      <c r="I1217" s="114">
        <f t="shared" si="143"/>
        <v>42</v>
      </c>
      <c r="J1217" s="103" t="str">
        <f t="shared" si="144"/>
        <v>Produkte</v>
      </c>
      <c r="K1217" s="103" t="str">
        <f t="shared" si="145"/>
        <v>BUs</v>
      </c>
      <c r="L1217" s="103" t="str">
        <f t="shared" si="146"/>
        <v>Symptome</v>
      </c>
      <c r="M1217" s="114" t="str">
        <f>IFERROR(VLOOKUP(Abfalldokumentation!$O1217,Kennzahlen!S:U,3,FALSE)*Abfalldokumentation!$B1217,"0")</f>
        <v>0</v>
      </c>
      <c r="N1217" s="103" t="str">
        <f>IF(ISBLANK(Q1217),VLOOKUP(Abfalldokumentation!$O1217,'Linien - BU'!R:S,2,FALSE),Q1217)</f>
        <v>BU2</v>
      </c>
      <c r="O1217" s="67" t="str">
        <f t="shared" si="147"/>
        <v>-</v>
      </c>
      <c r="P1217" s="67">
        <f t="shared" si="148"/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Y1217"/>
      <c r="AA1217" s="2"/>
      <c r="AB1217" s="2"/>
      <c r="AC1217" s="2"/>
    </row>
    <row r="1218" spans="1:29" ht="30" customHeight="1" x14ac:dyDescent="0.25">
      <c r="A1218" s="104" t="str">
        <f>VLOOKUP(N1218,'Linien - BU'!A:B,2,FALSE)</f>
        <v>BU3</v>
      </c>
      <c r="B1218" s="115">
        <f t="shared" ref="B1218:B1281" si="149">S1218</f>
        <v>24</v>
      </c>
      <c r="C1218" s="96">
        <f>Abfalldokumentation!$U1218</f>
        <v>44488</v>
      </c>
      <c r="D1218" s="90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105" t="str">
        <f>IFERROR(VLOOKUP(Abfalldokumentation!$O1218,Artikel!A:C,3,FALSE),Abfalldokumentation!$O1218)</f>
        <v>-</v>
      </c>
      <c r="F1218" s="105" t="str">
        <f>VLOOKUP(T1218,'Liste Gründe'!A:D,2,FALSE)</f>
        <v>keinen Verwendungszweck</v>
      </c>
      <c r="G1218" s="105" t="str">
        <f>IF(ISBLANK(V1218),VLOOKUP(Abfalldokumentation!$P1218,'Liste Gründe'!A:D,3,FALSE),V1218)</f>
        <v>keinen Verwendungszweck</v>
      </c>
      <c r="H1218" s="105" t="str">
        <f>IF(ISBLANK(Abfalldokumentation!$W1218),"-",Abfalldokumentation!$W1218)</f>
        <v>-</v>
      </c>
      <c r="I1218" s="115">
        <f t="shared" ref="I1218:I1281" si="150">_xlfn.ISOWEEKNUM(C1218)</f>
        <v>42</v>
      </c>
      <c r="J1218" s="105" t="str">
        <f t="shared" ref="J1218:J1281" si="151">"Produkte"</f>
        <v>Produkte</v>
      </c>
      <c r="K1218" s="105" t="str">
        <f t="shared" ref="K1218:K1281" si="152">"BUs"</f>
        <v>BUs</v>
      </c>
      <c r="L1218" s="105" t="str">
        <f t="shared" ref="L1218:L1281" si="153">"Symptome"</f>
        <v>Symptome</v>
      </c>
      <c r="M1218" s="115" t="str">
        <f>IFERROR(VLOOKUP(Abfalldokumentation!$O1218,Kennzahlen!S:U,3,FALSE)*Abfalldokumentation!$B1218,"0")</f>
        <v>0</v>
      </c>
      <c r="N1218" s="105" t="str">
        <f>IF(ISBLANK(Q1218),VLOOKUP(Abfalldokumentation!$O1218,'Linien - BU'!R:S,2,FALSE),Q1218)</f>
        <v>L16</v>
      </c>
      <c r="O1218" s="67" t="str">
        <f t="shared" ref="O1218:O1281" si="154">R1218</f>
        <v>-</v>
      </c>
      <c r="P1218" s="67">
        <f t="shared" ref="P1218:P1281" si="155"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Y1218"/>
      <c r="AA1218" s="2"/>
      <c r="AB1218" s="2"/>
      <c r="AC1218" s="2"/>
    </row>
    <row r="1219" spans="1:29" ht="30" customHeight="1" x14ac:dyDescent="0.25">
      <c r="A1219" s="102" t="str">
        <f>VLOOKUP(N1219,'Linien - BU'!A:B,2,FALSE)</f>
        <v>BU1</v>
      </c>
      <c r="B1219" s="114">
        <f t="shared" si="149"/>
        <v>35</v>
      </c>
      <c r="C1219" s="95">
        <f>Abfalldokumentation!$U1219</f>
        <v>44488</v>
      </c>
      <c r="D1219" s="90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103" t="str">
        <f>IFERROR(VLOOKUP(Abfalldokumentation!$O1219,Artikel!A:C,3,FALSE),Abfalldokumentation!$O1219)</f>
        <v>-</v>
      </c>
      <c r="F1219" s="103" t="str">
        <f>VLOOKUP(T1219,'Liste Gründe'!A:D,2,FALSE)</f>
        <v>Rest</v>
      </c>
      <c r="G1219" s="103" t="str">
        <f>IF(ISBLANK(V1219),VLOOKUP(Abfalldokumentation!$P1219,'Liste Gründe'!A:D,3,FALSE),V1219)</f>
        <v>geschälte Rinde</v>
      </c>
      <c r="H1219" s="103" t="str">
        <f>IF(ISBLANK(Abfalldokumentation!$W1219),"-",Abfalldokumentation!$W1219)</f>
        <v>-</v>
      </c>
      <c r="I1219" s="114">
        <f t="shared" si="150"/>
        <v>42</v>
      </c>
      <c r="J1219" s="103" t="str">
        <f t="shared" si="151"/>
        <v>Produkte</v>
      </c>
      <c r="K1219" s="103" t="str">
        <f t="shared" si="152"/>
        <v>BUs</v>
      </c>
      <c r="L1219" s="103" t="str">
        <f t="shared" si="153"/>
        <v>Symptome</v>
      </c>
      <c r="M1219" s="114" t="str">
        <f>IFERROR(VLOOKUP(Abfalldokumentation!$O1219,Kennzahlen!S:U,3,FALSE)*Abfalldokumentation!$B1219,"0")</f>
        <v>0</v>
      </c>
      <c r="N1219" s="103" t="str">
        <f>IF(ISBLANK(Q1219),VLOOKUP(Abfalldokumentation!$O1219,'Linien - BU'!R:S,2,FALSE),Q1219)</f>
        <v>RWV</v>
      </c>
      <c r="O1219" s="67" t="str">
        <f t="shared" si="154"/>
        <v>-</v>
      </c>
      <c r="P1219" s="67">
        <f t="shared" si="155"/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Y1219"/>
      <c r="AA1219" s="2"/>
      <c r="AB1219" s="2"/>
      <c r="AC1219" s="2"/>
    </row>
    <row r="1220" spans="1:29" ht="30" customHeight="1" x14ac:dyDescent="0.25">
      <c r="A1220" s="104" t="str">
        <f>VLOOKUP(N1220,'Linien - BU'!A:B,2,FALSE)</f>
        <v>BU1</v>
      </c>
      <c r="B1220" s="115">
        <f t="shared" si="149"/>
        <v>42</v>
      </c>
      <c r="C1220" s="96">
        <f>Abfalldokumentation!$U1220</f>
        <v>44488</v>
      </c>
      <c r="D1220" s="90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105" t="str">
        <f>IFERROR(VLOOKUP(Abfalldokumentation!$O1220,Artikel!A:C,3,FALSE),Abfalldokumentation!$O1220)</f>
        <v>-</v>
      </c>
      <c r="F1220" s="105" t="str">
        <f>VLOOKUP(T1220,'Liste Gründe'!A:D,2,FALSE)</f>
        <v>Rest</v>
      </c>
      <c r="G1220" s="105" t="str">
        <f>IF(ISBLANK(V1220),VLOOKUP(Abfalldokumentation!$P1220,'Liste Gründe'!A:D,3,FALSE),V1220)</f>
        <v>Metall</v>
      </c>
      <c r="H1220" s="105" t="str">
        <f>IF(ISBLANK(Abfalldokumentation!$W1220),"-",Abfalldokumentation!$W1220)</f>
        <v>-</v>
      </c>
      <c r="I1220" s="115">
        <f t="shared" si="150"/>
        <v>42</v>
      </c>
      <c r="J1220" s="105" t="str">
        <f t="shared" si="151"/>
        <v>Produkte</v>
      </c>
      <c r="K1220" s="105" t="str">
        <f t="shared" si="152"/>
        <v>BUs</v>
      </c>
      <c r="L1220" s="105" t="str">
        <f t="shared" si="153"/>
        <v>Symptome</v>
      </c>
      <c r="M1220" s="115" t="str">
        <f>IFERROR(VLOOKUP(Abfalldokumentation!$O1220,Kennzahlen!S:U,3,FALSE)*Abfalldokumentation!$B1220,"0")</f>
        <v>0</v>
      </c>
      <c r="N1220" s="105" t="str">
        <f>IF(ISBLANK(Q1220),VLOOKUP(Abfalldokumentation!$O1220,'Linien - BU'!R:S,2,FALSE),Q1220)</f>
        <v>Abfüllung</v>
      </c>
      <c r="O1220" s="67" t="str">
        <f t="shared" si="154"/>
        <v>-</v>
      </c>
      <c r="P1220" s="67">
        <f t="shared" si="155"/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Y1220"/>
      <c r="AA1220" s="2"/>
      <c r="AB1220" s="2"/>
      <c r="AC1220" s="2"/>
    </row>
    <row r="1221" spans="1:29" ht="30" customHeight="1" x14ac:dyDescent="0.25">
      <c r="A1221" s="102" t="str">
        <f>VLOOKUP(N1221,'Linien - BU'!A:B,2,FALSE)</f>
        <v>BU3</v>
      </c>
      <c r="B1221" s="114">
        <f t="shared" si="149"/>
        <v>184</v>
      </c>
      <c r="C1221" s="95">
        <f>Abfalldokumentation!$U1221</f>
        <v>44488</v>
      </c>
      <c r="D1221" s="90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103" t="str">
        <f>IFERROR(VLOOKUP(Abfalldokumentation!$O1221,Artikel!A:C,3,FALSE),Abfalldokumentation!$O1221)</f>
        <v>-</v>
      </c>
      <c r="F1221" s="103" t="str">
        <f>VLOOKUP(T1221,'Liste Gründe'!A:D,2,FALSE)</f>
        <v>Qualitätssicherung</v>
      </c>
      <c r="G1221" s="103" t="str">
        <f>IF(ISBLANK(V1221),VLOOKUP(Abfalldokumentation!$P1221,'Liste Gründe'!A:D,3,FALSE),V1221)</f>
        <v>Muster</v>
      </c>
      <c r="H1221" s="103" t="str">
        <f>IF(ISBLANK(Abfalldokumentation!$W1221),"-",Abfalldokumentation!$W1221)</f>
        <v>-</v>
      </c>
      <c r="I1221" s="114">
        <f t="shared" si="150"/>
        <v>42</v>
      </c>
      <c r="J1221" s="103" t="str">
        <f t="shared" si="151"/>
        <v>Produkte</v>
      </c>
      <c r="K1221" s="103" t="str">
        <f t="shared" si="152"/>
        <v>BUs</v>
      </c>
      <c r="L1221" s="103" t="str">
        <f t="shared" si="153"/>
        <v>Symptome</v>
      </c>
      <c r="M1221" s="114" t="str">
        <f>IFERROR(VLOOKUP(Abfalldokumentation!$O1221,Kennzahlen!S:U,3,FALSE)*Abfalldokumentation!$B1221,"0")</f>
        <v>0</v>
      </c>
      <c r="N1221" s="103" t="str">
        <f>IF(ISBLANK(Q1221),VLOOKUP(Abfalldokumentation!$O1221,'Linien - BU'!R:S,2,FALSE),Q1221)</f>
        <v>WVP</v>
      </c>
      <c r="O1221" s="67" t="str">
        <f t="shared" si="154"/>
        <v>-</v>
      </c>
      <c r="P1221" s="67">
        <f t="shared" si="155"/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Y1221"/>
      <c r="AA1221" s="2"/>
      <c r="AB1221" s="2"/>
      <c r="AC1221" s="2"/>
    </row>
    <row r="1222" spans="1:29" ht="30" customHeight="1" x14ac:dyDescent="0.25">
      <c r="A1222" s="104" t="str">
        <f>VLOOKUP(N1222,'Linien - BU'!A:B,2,FALSE)</f>
        <v>Rest</v>
      </c>
      <c r="B1222" s="115">
        <f t="shared" si="149"/>
        <v>4</v>
      </c>
      <c r="C1222" s="96">
        <f>Abfalldokumentation!$U1222</f>
        <v>44488</v>
      </c>
      <c r="D1222" s="90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105" t="str">
        <f>IFERROR(VLOOKUP(Abfalldokumentation!$O1222,Artikel!A:C,3,FALSE),Abfalldokumentation!$O1222)</f>
        <v>-</v>
      </c>
      <c r="F1222" s="105" t="str">
        <f>VLOOKUP(T1222,'Liste Gründe'!A:D,2,FALSE)</f>
        <v>Qualitätssicherung</v>
      </c>
      <c r="G1222" s="105" t="str">
        <f>IF(ISBLANK(V1222),VLOOKUP(Abfalldokumentation!$P1222,'Liste Gründe'!A:D,3,FALSE),V1222)</f>
        <v>Sensorik</v>
      </c>
      <c r="H1222" s="105" t="str">
        <f>IF(ISBLANK(Abfalldokumentation!$W1222),"-",Abfalldokumentation!$W1222)</f>
        <v>-</v>
      </c>
      <c r="I1222" s="115">
        <f t="shared" si="150"/>
        <v>42</v>
      </c>
      <c r="J1222" s="105" t="str">
        <f t="shared" si="151"/>
        <v>Produkte</v>
      </c>
      <c r="K1222" s="105" t="str">
        <f t="shared" si="152"/>
        <v>BUs</v>
      </c>
      <c r="L1222" s="105" t="str">
        <f t="shared" si="153"/>
        <v>Symptome</v>
      </c>
      <c r="M1222" s="115" t="str">
        <f>IFERROR(VLOOKUP(Abfalldokumentation!$O1222,Kennzahlen!S:U,3,FALSE)*Abfalldokumentation!$B1222,"0")</f>
        <v>0</v>
      </c>
      <c r="N1222" s="105" t="str">
        <f>IF(ISBLANK(Q1222),VLOOKUP(Abfalldokumentation!$O1222,'Linien - BU'!R:S,2,FALSE),Q1222)</f>
        <v>QM</v>
      </c>
      <c r="O1222" s="67" t="str">
        <f t="shared" si="154"/>
        <v>-</v>
      </c>
      <c r="P1222" s="67">
        <f t="shared" si="155"/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Y1222"/>
      <c r="AA1222" s="2"/>
      <c r="AB1222" s="2"/>
      <c r="AC1222" s="2"/>
    </row>
    <row r="1223" spans="1:29" ht="30" customHeight="1" x14ac:dyDescent="0.25">
      <c r="A1223" s="102" t="str">
        <f>VLOOKUP(N1223,'Linien - BU'!A:B,2,FALSE)</f>
        <v>BU4</v>
      </c>
      <c r="B1223" s="114">
        <f t="shared" si="149"/>
        <v>42</v>
      </c>
      <c r="C1223" s="95">
        <f>Abfalldokumentation!$U1223</f>
        <v>44488</v>
      </c>
      <c r="D1223" s="90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103" t="str">
        <f>IFERROR(VLOOKUP(Abfalldokumentation!$O1223,Artikel!A:C,3,FALSE),Abfalldokumentation!$O1223)</f>
        <v>-</v>
      </c>
      <c r="F1223" s="103" t="str">
        <f>VLOOKUP(T1223,'Liste Gründe'!A:D,2,FALSE)</f>
        <v>Linienbezogen</v>
      </c>
      <c r="G1223" s="103" t="str">
        <f>IF(ISBLANK(V1223),VLOOKUP(Abfalldokumentation!$P1223,'Liste Gründe'!A:D,3,FALSE),V1223)</f>
        <v>Maschinenabfall</v>
      </c>
      <c r="H1223" s="103" t="str">
        <f>IF(ISBLANK(Abfalldokumentation!$W1223),"-",Abfalldokumentation!$W1223)</f>
        <v>-</v>
      </c>
      <c r="I1223" s="114">
        <f t="shared" si="150"/>
        <v>42</v>
      </c>
      <c r="J1223" s="103" t="str">
        <f t="shared" si="151"/>
        <v>Produkte</v>
      </c>
      <c r="K1223" s="103" t="str">
        <f t="shared" si="152"/>
        <v>BUs</v>
      </c>
      <c r="L1223" s="103" t="str">
        <f t="shared" si="153"/>
        <v>Symptome</v>
      </c>
      <c r="M1223" s="114" t="str">
        <f>IFERROR(VLOOKUP(Abfalldokumentation!$O1223,Kennzahlen!S:U,3,FALSE)*Abfalldokumentation!$B1223,"0")</f>
        <v>0</v>
      </c>
      <c r="N1223" s="103" t="str">
        <f>IF(ISBLANK(Q1223),VLOOKUP(Abfalldokumentation!$O1223,'Linien - BU'!R:S,2,FALSE),Q1223)</f>
        <v>BU4</v>
      </c>
      <c r="O1223" s="67" t="str">
        <f t="shared" si="154"/>
        <v>-</v>
      </c>
      <c r="P1223" s="67">
        <f t="shared" si="155"/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Y1223"/>
      <c r="AA1223" s="2"/>
      <c r="AB1223" s="2"/>
      <c r="AC1223" s="2"/>
    </row>
    <row r="1224" spans="1:29" ht="30" customHeight="1" x14ac:dyDescent="0.25">
      <c r="A1224" s="104" t="str">
        <f>VLOOKUP(N1224,'Linien - BU'!A:B,2,FALSE)</f>
        <v>BU3</v>
      </c>
      <c r="B1224" s="115">
        <f t="shared" si="149"/>
        <v>39</v>
      </c>
      <c r="C1224" s="96">
        <f>Abfalldokumentation!$U1224</f>
        <v>44488</v>
      </c>
      <c r="D1224" s="90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105" t="str">
        <f>IFERROR(VLOOKUP(Abfalldokumentation!$O1224,Artikel!A:C,3,FALSE),Abfalldokumentation!$O1224)</f>
        <v>-</v>
      </c>
      <c r="F1224" s="105" t="str">
        <f>VLOOKUP(T1224,'Liste Gründe'!A:D,2,FALSE)</f>
        <v>Linienbezogen</v>
      </c>
      <c r="G1224" s="105" t="str">
        <f>IF(ISBLANK(V1224),VLOOKUP(Abfalldokumentation!$P1224,'Liste Gründe'!A:D,3,FALSE),V1224)</f>
        <v>Maschinenabfall</v>
      </c>
      <c r="H1224" s="105" t="str">
        <f>IF(ISBLANK(Abfalldokumentation!$W1224),"-",Abfalldokumentation!$W1224)</f>
        <v>-</v>
      </c>
      <c r="I1224" s="115">
        <f t="shared" si="150"/>
        <v>42</v>
      </c>
      <c r="J1224" s="105" t="str">
        <f t="shared" si="151"/>
        <v>Produkte</v>
      </c>
      <c r="K1224" s="105" t="str">
        <f t="shared" si="152"/>
        <v>BUs</v>
      </c>
      <c r="L1224" s="105" t="str">
        <f t="shared" si="153"/>
        <v>Symptome</v>
      </c>
      <c r="M1224" s="115" t="str">
        <f>IFERROR(VLOOKUP(Abfalldokumentation!$O1224,Kennzahlen!S:U,3,FALSE)*Abfalldokumentation!$B1224,"0")</f>
        <v>0</v>
      </c>
      <c r="N1224" s="105" t="str">
        <f>IF(ISBLANK(Q1224),VLOOKUP(Abfalldokumentation!$O1224,'Linien - BU'!R:S,2,FALSE),Q1224)</f>
        <v>L35</v>
      </c>
      <c r="O1224" s="67" t="str">
        <f t="shared" si="154"/>
        <v>-</v>
      </c>
      <c r="P1224" s="67">
        <f t="shared" si="155"/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Y1224"/>
      <c r="AA1224" s="2"/>
      <c r="AB1224" s="2"/>
      <c r="AC1224" s="2"/>
    </row>
    <row r="1225" spans="1:29" ht="30" customHeight="1" x14ac:dyDescent="0.25">
      <c r="A1225" s="102" t="str">
        <f>VLOOKUP(N1225,'Linien - BU'!A:B,2,FALSE)</f>
        <v>BU2</v>
      </c>
      <c r="B1225" s="114">
        <f t="shared" si="149"/>
        <v>117</v>
      </c>
      <c r="C1225" s="95">
        <f>Abfalldokumentation!$U1225</f>
        <v>44488</v>
      </c>
      <c r="D1225" s="90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103" t="str">
        <f>IFERROR(VLOOKUP(Abfalldokumentation!$O1225,Artikel!A:C,3,FALSE),Abfalldokumentation!$O1225)</f>
        <v>-</v>
      </c>
      <c r="F1225" s="103" t="str">
        <f>VLOOKUP(T1225,'Liste Gründe'!A:D,2,FALSE)</f>
        <v>Linienbezogen</v>
      </c>
      <c r="G1225" s="103" t="str">
        <f>IF(ISBLANK(V1225),VLOOKUP(Abfalldokumentation!$P1225,'Liste Gründe'!A:D,3,FALSE),V1225)</f>
        <v>Maschinenabfall</v>
      </c>
      <c r="H1225" s="103" t="str">
        <f>IF(ISBLANK(Abfalldokumentation!$W1225),"-",Abfalldokumentation!$W1225)</f>
        <v>-</v>
      </c>
      <c r="I1225" s="114">
        <f t="shared" si="150"/>
        <v>42</v>
      </c>
      <c r="J1225" s="103" t="str">
        <f t="shared" si="151"/>
        <v>Produkte</v>
      </c>
      <c r="K1225" s="103" t="str">
        <f t="shared" si="152"/>
        <v>BUs</v>
      </c>
      <c r="L1225" s="103" t="str">
        <f t="shared" si="153"/>
        <v>Symptome</v>
      </c>
      <c r="M1225" s="114" t="str">
        <f>IFERROR(VLOOKUP(Abfalldokumentation!$O1225,Kennzahlen!S:U,3,FALSE)*Abfalldokumentation!$B1225,"0")</f>
        <v>0</v>
      </c>
      <c r="N1225" s="103" t="str">
        <f>IF(ISBLANK(Q1225),VLOOKUP(Abfalldokumentation!$O1225,'Linien - BU'!R:S,2,FALSE),Q1225)</f>
        <v>BU2</v>
      </c>
      <c r="O1225" s="67" t="str">
        <f t="shared" si="154"/>
        <v>-</v>
      </c>
      <c r="P1225" s="67">
        <f t="shared" si="155"/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Y1225"/>
      <c r="AA1225" s="2"/>
      <c r="AB1225" s="2"/>
      <c r="AC1225" s="2"/>
    </row>
    <row r="1226" spans="1:29" ht="30" customHeight="1" x14ac:dyDescent="0.25">
      <c r="A1226" s="104" t="str">
        <f>VLOOKUP(N1226,'Linien - BU'!A:B,2,FALSE)</f>
        <v>BU3</v>
      </c>
      <c r="B1226" s="115">
        <f t="shared" si="149"/>
        <v>418</v>
      </c>
      <c r="C1226" s="96">
        <f>Abfalldokumentation!$U1226</f>
        <v>44488</v>
      </c>
      <c r="D1226" s="90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105" t="str">
        <f>IFERROR(VLOOKUP(Abfalldokumentation!$O1226,Artikel!A:C,3,FALSE),Abfalldokumentation!$O1226)</f>
        <v>-</v>
      </c>
      <c r="F1226" s="105" t="str">
        <f>VLOOKUP(T1226,'Liste Gründe'!A:D,2,FALSE)</f>
        <v>Rest</v>
      </c>
      <c r="G1226" s="105" t="str">
        <f>IF(ISBLANK(V1226),VLOOKUP(Abfalldokumentation!$P1226,'Liste Gründe'!A:D,3,FALSE),V1226)</f>
        <v>Retoure</v>
      </c>
      <c r="H1226" s="105" t="str">
        <f>IF(ISBLANK(Abfalldokumentation!$W1226),"-",Abfalldokumentation!$W1226)</f>
        <v>-</v>
      </c>
      <c r="I1226" s="115">
        <f t="shared" si="150"/>
        <v>42</v>
      </c>
      <c r="J1226" s="105" t="str">
        <f t="shared" si="151"/>
        <v>Produkte</v>
      </c>
      <c r="K1226" s="105" t="str">
        <f t="shared" si="152"/>
        <v>BUs</v>
      </c>
      <c r="L1226" s="105" t="str">
        <f t="shared" si="153"/>
        <v>Symptome</v>
      </c>
      <c r="M1226" s="115" t="str">
        <f>IFERROR(VLOOKUP(Abfalldokumentation!$O1226,Kennzahlen!S:U,3,FALSE)*Abfalldokumentation!$B1226,"0")</f>
        <v>0</v>
      </c>
      <c r="N1226" s="105" t="str">
        <f>IF(ISBLANK(Q1226),VLOOKUP(Abfalldokumentation!$O1226,'Linien - BU'!R:S,2,FALSE),Q1226)</f>
        <v>L1</v>
      </c>
      <c r="O1226" s="67" t="str">
        <f t="shared" si="154"/>
        <v>-</v>
      </c>
      <c r="P1226" s="67">
        <f t="shared" si="155"/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Y1226"/>
      <c r="AA1226" s="2"/>
      <c r="AB1226" s="2"/>
      <c r="AC1226" s="2"/>
    </row>
    <row r="1227" spans="1:29" ht="30" customHeight="1" x14ac:dyDescent="0.25">
      <c r="A1227" s="102" t="str">
        <f>VLOOKUP(N1227,'Linien - BU'!A:B,2,FALSE)</f>
        <v>BU1</v>
      </c>
      <c r="B1227" s="114">
        <f t="shared" si="149"/>
        <v>100</v>
      </c>
      <c r="C1227" s="95">
        <f>Abfalldokumentation!$U1227</f>
        <v>44488</v>
      </c>
      <c r="D1227" s="90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103" t="str">
        <f>IFERROR(VLOOKUP(Abfalldokumentation!$O1227,Artikel!A:C,3,FALSE),Abfalldokumentation!$O1227)</f>
        <v>-</v>
      </c>
      <c r="F1227" s="103" t="str">
        <f>VLOOKUP(T1227,'Liste Gründe'!A:D,2,FALSE)</f>
        <v>Linienbezogen</v>
      </c>
      <c r="G1227" s="103" t="str">
        <f>IF(ISBLANK(V1227),VLOOKUP(Abfalldokumentation!$P1227,'Liste Gründe'!A:D,3,FALSE),V1227)</f>
        <v>Reinigung</v>
      </c>
      <c r="H1227" s="103" t="str">
        <f>IF(ISBLANK(Abfalldokumentation!$W1227),"-",Abfalldokumentation!$W1227)</f>
        <v>-</v>
      </c>
      <c r="I1227" s="114">
        <f t="shared" si="150"/>
        <v>42</v>
      </c>
      <c r="J1227" s="103" t="str">
        <f t="shared" si="151"/>
        <v>Produkte</v>
      </c>
      <c r="K1227" s="103" t="str">
        <f t="shared" si="152"/>
        <v>BUs</v>
      </c>
      <c r="L1227" s="103" t="str">
        <f t="shared" si="153"/>
        <v>Symptome</v>
      </c>
      <c r="M1227" s="114" t="str">
        <f>IFERROR(VLOOKUP(Abfalldokumentation!$O1227,Kennzahlen!S:U,3,FALSE)*Abfalldokumentation!$B1227,"0")</f>
        <v>0</v>
      </c>
      <c r="N1227" s="103" t="str">
        <f>IF(ISBLANK(Q1227),VLOOKUP(Abfalldokumentation!$O1227,'Linien - BU'!R:S,2,FALSE),Q1227)</f>
        <v>Abfüllung</v>
      </c>
      <c r="O1227" s="67" t="str">
        <f t="shared" si="154"/>
        <v>-</v>
      </c>
      <c r="P1227" s="67">
        <f t="shared" si="155"/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Y1227"/>
      <c r="AA1227" s="2"/>
      <c r="AB1227" s="2"/>
      <c r="AC1227" s="2"/>
    </row>
    <row r="1228" spans="1:29" ht="30" customHeight="1" x14ac:dyDescent="0.25">
      <c r="A1228" s="104" t="str">
        <f>VLOOKUP(N1228,'Linien - BU'!A:B,2,FALSE)</f>
        <v>BU3</v>
      </c>
      <c r="B1228" s="115">
        <f t="shared" si="149"/>
        <v>40</v>
      </c>
      <c r="C1228" s="96">
        <f>Abfalldokumentation!$U1228</f>
        <v>44488</v>
      </c>
      <c r="D1228" s="90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105" t="str">
        <f>IFERROR(VLOOKUP(Abfalldokumentation!$O1228,Artikel!A:C,3,FALSE),Abfalldokumentation!$O1228)</f>
        <v>Provolla Fertigware</v>
      </c>
      <c r="F1228" s="105" t="str">
        <f>VLOOKUP(T1228,'Liste Gründe'!A:D,2,FALSE)</f>
        <v>Linienbezogen</v>
      </c>
      <c r="G1228" s="105" t="str">
        <f>IF(ISBLANK(V1228),VLOOKUP(Abfalldokumentation!$P1228,'Liste Gründe'!A:D,3,FALSE),V1228)</f>
        <v>Maschinenabfall</v>
      </c>
      <c r="H1228" s="105" t="str">
        <f>IF(ISBLANK(Abfalldokumentation!$W1228),"-",Abfalldokumentation!$W1228)</f>
        <v>-</v>
      </c>
      <c r="I1228" s="115">
        <f t="shared" si="150"/>
        <v>42</v>
      </c>
      <c r="J1228" s="105" t="str">
        <f t="shared" si="151"/>
        <v>Produkte</v>
      </c>
      <c r="K1228" s="105" t="str">
        <f t="shared" si="152"/>
        <v>BUs</v>
      </c>
      <c r="L1228" s="105" t="str">
        <f t="shared" si="153"/>
        <v>Symptome</v>
      </c>
      <c r="M1228" s="115" t="str">
        <f>IFERROR(VLOOKUP(Abfalldokumentation!$O1228,Kennzahlen!S:U,3,FALSE)*Abfalldokumentation!$B1228,"0")</f>
        <v>0</v>
      </c>
      <c r="N1228" s="105" t="str">
        <f>IF(ISBLANK(Q1228),VLOOKUP(Abfalldokumentation!$O1228,'Linien - BU'!R:S,2,FALSE),Q1228)</f>
        <v>L4</v>
      </c>
      <c r="O1228" s="67" t="str">
        <f t="shared" si="154"/>
        <v>Provolla Fertigware</v>
      </c>
      <c r="P1228" s="67">
        <f t="shared" si="155"/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Y1228"/>
      <c r="AA1228" s="2"/>
      <c r="AB1228" s="2"/>
      <c r="AC1228" s="2"/>
    </row>
    <row r="1229" spans="1:29" ht="30" customHeight="1" x14ac:dyDescent="0.25">
      <c r="A1229" s="102" t="str">
        <f>VLOOKUP(N1229,'Linien - BU'!A:B,2,FALSE)</f>
        <v>Rest</v>
      </c>
      <c r="B1229" s="114">
        <f t="shared" si="149"/>
        <v>21</v>
      </c>
      <c r="C1229" s="95">
        <f>Abfalldokumentation!$U1229</f>
        <v>44488</v>
      </c>
      <c r="D1229" s="90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103" t="str">
        <f>IFERROR(VLOOKUP(Abfalldokumentation!$O1229,Artikel!A:C,3,FALSE),Abfalldokumentation!$O1229)</f>
        <v>Räucher Retoure</v>
      </c>
      <c r="F1229" s="103" t="str">
        <f>VLOOKUP(T1229,'Liste Gründe'!A:D,2,FALSE)</f>
        <v>Rest</v>
      </c>
      <c r="G1229" s="103" t="str">
        <f>IF(ISBLANK(V1229),VLOOKUP(Abfalldokumentation!$P1229,'Liste Gründe'!A:D,3,FALSE),V1229)</f>
        <v>Retoure</v>
      </c>
      <c r="H1229" s="103" t="str">
        <f>IF(ISBLANK(Abfalldokumentation!$W1229),"-",Abfalldokumentation!$W1229)</f>
        <v>-</v>
      </c>
      <c r="I1229" s="114">
        <f t="shared" si="150"/>
        <v>42</v>
      </c>
      <c r="J1229" s="103" t="str">
        <f t="shared" si="151"/>
        <v>Produkte</v>
      </c>
      <c r="K1229" s="103" t="str">
        <f t="shared" si="152"/>
        <v>BUs</v>
      </c>
      <c r="L1229" s="103" t="str">
        <f t="shared" si="153"/>
        <v>Symptome</v>
      </c>
      <c r="M1229" s="114" t="str">
        <f>IFERROR(VLOOKUP(Abfalldokumentation!$O1229,Kennzahlen!S:U,3,FALSE)*Abfalldokumentation!$B1229,"0")</f>
        <v>0</v>
      </c>
      <c r="N1229" s="103" t="str">
        <f>IF(ISBLANK(Q1229),VLOOKUP(Abfalldokumentation!$O1229,'Linien - BU'!R:S,2,FALSE),Q1229)</f>
        <v>Externe</v>
      </c>
      <c r="O1229" s="67" t="str">
        <f t="shared" si="154"/>
        <v>Räucher Retoure</v>
      </c>
      <c r="P1229" s="67">
        <f t="shared" si="155"/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Y1229"/>
      <c r="AA1229" s="2"/>
      <c r="AB1229" s="2"/>
      <c r="AC1229" s="2"/>
    </row>
    <row r="1230" spans="1:29" ht="30" customHeight="1" x14ac:dyDescent="0.25">
      <c r="A1230" s="104" t="str">
        <f>VLOOKUP(N1230,'Linien - BU'!A:B,2,FALSE)</f>
        <v>BU1</v>
      </c>
      <c r="B1230" s="115">
        <f t="shared" si="149"/>
        <v>29</v>
      </c>
      <c r="C1230" s="96">
        <f>Abfalldokumentation!$U1230</f>
        <v>44488</v>
      </c>
      <c r="D1230" s="90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105" t="str">
        <f>IFERROR(VLOOKUP(Abfalldokumentation!$O1230,Artikel!A:C,3,FALSE),Abfalldokumentation!$O1230)</f>
        <v>Rinde</v>
      </c>
      <c r="F1230" s="105" t="str">
        <f>VLOOKUP(T1230,'Liste Gründe'!A:D,2,FALSE)</f>
        <v>Linienbezogen</v>
      </c>
      <c r="G1230" s="105" t="str">
        <f>IF(ISBLANK(V1230),VLOOKUP(Abfalldokumentation!$P1230,'Liste Gründe'!A:D,3,FALSE),V1230)</f>
        <v>Maschinenabfall</v>
      </c>
      <c r="H1230" s="105" t="str">
        <f>IF(ISBLANK(Abfalldokumentation!$W1230),"-",Abfalldokumentation!$W1230)</f>
        <v>-</v>
      </c>
      <c r="I1230" s="115">
        <f t="shared" si="150"/>
        <v>42</v>
      </c>
      <c r="J1230" s="105" t="str">
        <f t="shared" si="151"/>
        <v>Produkte</v>
      </c>
      <c r="K1230" s="105" t="str">
        <f t="shared" si="152"/>
        <v>BUs</v>
      </c>
      <c r="L1230" s="105" t="str">
        <f t="shared" si="153"/>
        <v>Symptome</v>
      </c>
      <c r="M1230" s="115" t="str">
        <f>IFERROR(VLOOKUP(Abfalldokumentation!$O1230,Kennzahlen!S:U,3,FALSE)*Abfalldokumentation!$B1230,"0")</f>
        <v>0</v>
      </c>
      <c r="N1230" s="105" t="str">
        <f>IF(ISBLANK(Q1230),VLOOKUP(Abfalldokumentation!$O1230,'Linien - BU'!R:S,2,FALSE),Q1230)</f>
        <v>Strudelline</v>
      </c>
      <c r="O1230" s="67" t="str">
        <f t="shared" si="154"/>
        <v>Rinde</v>
      </c>
      <c r="P1230" s="67">
        <f t="shared" si="155"/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Y1230"/>
      <c r="AA1230" s="2"/>
      <c r="AB1230" s="2"/>
      <c r="AC1230" s="2"/>
    </row>
    <row r="1231" spans="1:29" ht="30" customHeight="1" x14ac:dyDescent="0.25">
      <c r="A1231" s="102" t="str">
        <f>VLOOKUP(N1231,'Linien - BU'!A:B,2,FALSE)</f>
        <v>Rest</v>
      </c>
      <c r="B1231" s="114">
        <f t="shared" si="149"/>
        <v>10</v>
      </c>
      <c r="C1231" s="95">
        <f>Abfalldokumentation!$U1231</f>
        <v>44488</v>
      </c>
      <c r="D1231" s="90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103" t="str">
        <f>IFERROR(VLOOKUP(Abfalldokumentation!$O1231,Artikel!A:C,3,FALSE),Abfalldokumentation!$O1231)</f>
        <v>Rückstellproben</v>
      </c>
      <c r="F1231" s="103" t="str">
        <f>VLOOKUP(T1231,'Liste Gründe'!A:D,2,FALSE)</f>
        <v>Qualitätssicherung</v>
      </c>
      <c r="G1231" s="103" t="str">
        <f>IF(ISBLANK(V1231),VLOOKUP(Abfalldokumentation!$P1231,'Liste Gründe'!A:D,3,FALSE),V1231)</f>
        <v>Rückstellproben</v>
      </c>
      <c r="H1231" s="103" t="str">
        <f>IF(ISBLANK(Abfalldokumentation!$W1231),"-",Abfalldokumentation!$W1231)</f>
        <v>-</v>
      </c>
      <c r="I1231" s="114">
        <f t="shared" si="150"/>
        <v>42</v>
      </c>
      <c r="J1231" s="103" t="str">
        <f t="shared" si="151"/>
        <v>Produkte</v>
      </c>
      <c r="K1231" s="103" t="str">
        <f t="shared" si="152"/>
        <v>BUs</v>
      </c>
      <c r="L1231" s="103" t="str">
        <f t="shared" si="153"/>
        <v>Symptome</v>
      </c>
      <c r="M1231" s="114" t="str">
        <f>IFERROR(VLOOKUP(Abfalldokumentation!$O1231,Kennzahlen!S:U,3,FALSE)*Abfalldokumentation!$B1231,"0")</f>
        <v>0</v>
      </c>
      <c r="N1231" s="103" t="str">
        <f>IF(ISBLANK(Q1231),VLOOKUP(Abfalldokumentation!$O1231,'Linien - BU'!R:S,2,FALSE),Q1231)</f>
        <v>Labor</v>
      </c>
      <c r="O1231" s="67" t="str">
        <f t="shared" si="154"/>
        <v>Rückstellproben</v>
      </c>
      <c r="P1231" s="67">
        <f t="shared" si="155"/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Y1231"/>
      <c r="AA1231" s="2"/>
      <c r="AB1231" s="2"/>
      <c r="AC1231" s="2"/>
    </row>
    <row r="1232" spans="1:29" ht="30" customHeight="1" x14ac:dyDescent="0.25">
      <c r="A1232" s="104" t="str">
        <f>VLOOKUP(N1232,'Linien - BU'!A:B,2,FALSE)</f>
        <v>Rest</v>
      </c>
      <c r="B1232" s="115">
        <f t="shared" si="149"/>
        <v>24</v>
      </c>
      <c r="C1232" s="96">
        <f>Abfalldokumentation!$U1232</f>
        <v>44488</v>
      </c>
      <c r="D1232" s="90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105" t="str">
        <f>IFERROR(VLOOKUP(Abfalldokumentation!$O1232,Artikel!A:C,3,FALSE),Abfalldokumentation!$O1232)</f>
        <v>Rückstellproben</v>
      </c>
      <c r="F1232" s="105" t="str">
        <f>VLOOKUP(T1232,'Liste Gründe'!A:D,2,FALSE)</f>
        <v>Qualitätssicherung</v>
      </c>
      <c r="G1232" s="105" t="str">
        <f>IF(ISBLANK(V1232),VLOOKUP(Abfalldokumentation!$P1232,'Liste Gründe'!A:D,3,FALSE),V1232)</f>
        <v>Rückstellproben</v>
      </c>
      <c r="H1232" s="105" t="str">
        <f>IF(ISBLANK(Abfalldokumentation!$W1232),"-",Abfalldokumentation!$W1232)</f>
        <v>-</v>
      </c>
      <c r="I1232" s="115">
        <f t="shared" si="150"/>
        <v>42</v>
      </c>
      <c r="J1232" s="105" t="str">
        <f t="shared" si="151"/>
        <v>Produkte</v>
      </c>
      <c r="K1232" s="105" t="str">
        <f t="shared" si="152"/>
        <v>BUs</v>
      </c>
      <c r="L1232" s="105" t="str">
        <f t="shared" si="153"/>
        <v>Symptome</v>
      </c>
      <c r="M1232" s="115" t="str">
        <f>IFERROR(VLOOKUP(Abfalldokumentation!$O1232,Kennzahlen!S:U,3,FALSE)*Abfalldokumentation!$B1232,"0")</f>
        <v>0</v>
      </c>
      <c r="N1232" s="105" t="str">
        <f>IF(ISBLANK(Q1232),VLOOKUP(Abfalldokumentation!$O1232,'Linien - BU'!R:S,2,FALSE),Q1232)</f>
        <v>Labor</v>
      </c>
      <c r="O1232" s="67" t="str">
        <f t="shared" si="154"/>
        <v>Rückstellproben</v>
      </c>
      <c r="P1232" s="67">
        <f t="shared" si="155"/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Y1232"/>
      <c r="AA1232" s="2"/>
      <c r="AB1232" s="2"/>
      <c r="AC1232" s="2"/>
    </row>
    <row r="1233" spans="1:29" ht="30" customHeight="1" x14ac:dyDescent="0.25">
      <c r="A1233" s="102" t="str">
        <f>VLOOKUP(N1233,'Linien - BU'!A:B,2,FALSE)</f>
        <v>Rest</v>
      </c>
      <c r="B1233" s="114">
        <f t="shared" si="149"/>
        <v>230</v>
      </c>
      <c r="C1233" s="95">
        <f>Abfalldokumentation!$U1233</f>
        <v>44488</v>
      </c>
      <c r="D1233" s="90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103" t="str">
        <f>IFERROR(VLOOKUP(Abfalldokumentation!$O1233,Artikel!A:C,3,FALSE),Abfalldokumentation!$O1233)</f>
        <v>Rückstellproben</v>
      </c>
      <c r="F1233" s="103" t="str">
        <f>VLOOKUP(T1233,'Liste Gründe'!A:D,2,FALSE)</f>
        <v>Qualitätssicherung</v>
      </c>
      <c r="G1233" s="103" t="str">
        <f>IF(ISBLANK(V1233),VLOOKUP(Abfalldokumentation!$P1233,'Liste Gründe'!A:D,3,FALSE),V1233)</f>
        <v>Rückstellproben</v>
      </c>
      <c r="H1233" s="103" t="str">
        <f>IF(ISBLANK(Abfalldokumentation!$W1233),"-",Abfalldokumentation!$W1233)</f>
        <v>-</v>
      </c>
      <c r="I1233" s="114">
        <f t="shared" si="150"/>
        <v>42</v>
      </c>
      <c r="J1233" s="103" t="str">
        <f t="shared" si="151"/>
        <v>Produkte</v>
      </c>
      <c r="K1233" s="103" t="str">
        <f t="shared" si="152"/>
        <v>BUs</v>
      </c>
      <c r="L1233" s="103" t="str">
        <f t="shared" si="153"/>
        <v>Symptome</v>
      </c>
      <c r="M1233" s="114" t="str">
        <f>IFERROR(VLOOKUP(Abfalldokumentation!$O1233,Kennzahlen!S:U,3,FALSE)*Abfalldokumentation!$B1233,"0")</f>
        <v>0</v>
      </c>
      <c r="N1233" s="103" t="str">
        <f>IF(ISBLANK(Q1233),VLOOKUP(Abfalldokumentation!$O1233,'Linien - BU'!R:S,2,FALSE),Q1233)</f>
        <v>Labor</v>
      </c>
      <c r="O1233" s="67" t="str">
        <f t="shared" si="154"/>
        <v>Rückstellproben</v>
      </c>
      <c r="P1233" s="67">
        <f t="shared" si="155"/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Y1233"/>
      <c r="AA1233" s="2"/>
      <c r="AB1233" s="2"/>
      <c r="AC1233" s="2"/>
    </row>
    <row r="1234" spans="1:29" ht="30" customHeight="1" x14ac:dyDescent="0.25">
      <c r="A1234" s="104" t="str">
        <f>VLOOKUP(N1234,'Linien - BU'!A:B,2,FALSE)</f>
        <v>BU3</v>
      </c>
      <c r="B1234" s="115">
        <f t="shared" si="149"/>
        <v>10</v>
      </c>
      <c r="C1234" s="96">
        <f>Abfalldokumentation!$U1234</f>
        <v>44489</v>
      </c>
      <c r="D1234" s="90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105" t="str">
        <f>IFERROR(VLOOKUP(Abfalldokumentation!$O1234,Artikel!A:C,3,FALSE),Abfalldokumentation!$O1234)</f>
        <v>Butterkäse 45 % F.i.Tr.</v>
      </c>
      <c r="F1234" s="105" t="str">
        <f>VLOOKUP(T1234,'Liste Gründe'!A:D,2,FALSE)</f>
        <v>Linienbezogen</v>
      </c>
      <c r="G1234" s="105" t="str">
        <f>IF(ISBLANK(V1234),VLOOKUP(Abfalldokumentation!$P1234,'Liste Gründe'!A:D,3,FALSE),V1234)</f>
        <v>Maschinenabfall</v>
      </c>
      <c r="H1234" s="105" t="str">
        <f>IF(ISBLANK(Abfalldokumentation!$W1234),"-",Abfalldokumentation!$W1234)</f>
        <v>-</v>
      </c>
      <c r="I1234" s="115">
        <f t="shared" si="150"/>
        <v>42</v>
      </c>
      <c r="J1234" s="105" t="str">
        <f t="shared" si="151"/>
        <v>Produkte</v>
      </c>
      <c r="K1234" s="105" t="str">
        <f t="shared" si="152"/>
        <v>BUs</v>
      </c>
      <c r="L1234" s="105" t="str">
        <f t="shared" si="153"/>
        <v>Symptome</v>
      </c>
      <c r="M1234" s="115" t="str">
        <f>IFERROR(VLOOKUP(Abfalldokumentation!$O1234,Kennzahlen!S:U,3,FALSE)*Abfalldokumentation!$B1234,"0")</f>
        <v>0</v>
      </c>
      <c r="N1234" s="105" t="str">
        <f>IF(ISBLANK(Q1234),VLOOKUP(Abfalldokumentation!$O1234,'Linien - BU'!R:S,2,FALSE),Q1234)</f>
        <v>L35</v>
      </c>
      <c r="O1234" s="67">
        <f t="shared" si="154"/>
        <v>23000188</v>
      </c>
      <c r="P1234" s="67">
        <f t="shared" si="155"/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Y1234"/>
      <c r="AA1234" s="2"/>
      <c r="AB1234" s="2"/>
      <c r="AC1234" s="2"/>
    </row>
    <row r="1235" spans="1:29" ht="30" customHeight="1" x14ac:dyDescent="0.25">
      <c r="A1235" s="102" t="str">
        <f>VLOOKUP(N1235,'Linien - BU'!A:B,2,FALSE)</f>
        <v>BU3</v>
      </c>
      <c r="B1235" s="114">
        <f t="shared" si="149"/>
        <v>15</v>
      </c>
      <c r="C1235" s="95">
        <f>Abfalldokumentation!$U1235</f>
        <v>44489</v>
      </c>
      <c r="D1235" s="90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103" t="str">
        <f>IFERROR(VLOOKUP(Abfalldokumentation!$O1235,Artikel!A:C,3,FALSE),Abfalldokumentation!$O1235)</f>
        <v>Edamer 45% Fett i.Tr. O</v>
      </c>
      <c r="F1235" s="103" t="str">
        <f>VLOOKUP(T1235,'Liste Gründe'!A:D,2,FALSE)</f>
        <v>Linienbezogen</v>
      </c>
      <c r="G1235" s="103" t="str">
        <f>IF(ISBLANK(V1235),VLOOKUP(Abfalldokumentation!$P1235,'Liste Gründe'!A:D,3,FALSE),V1235)</f>
        <v>Maschinenabfall</v>
      </c>
      <c r="H1235" s="103" t="str">
        <f>IF(ISBLANK(Abfalldokumentation!$W1235),"-",Abfalldokumentation!$W1235)</f>
        <v>-</v>
      </c>
      <c r="I1235" s="114">
        <f t="shared" si="150"/>
        <v>42</v>
      </c>
      <c r="J1235" s="103" t="str">
        <f t="shared" si="151"/>
        <v>Produkte</v>
      </c>
      <c r="K1235" s="103" t="str">
        <f t="shared" si="152"/>
        <v>BUs</v>
      </c>
      <c r="L1235" s="103" t="str">
        <f t="shared" si="153"/>
        <v>Symptome</v>
      </c>
      <c r="M1235" s="114" t="str">
        <f>IFERROR(VLOOKUP(Abfalldokumentation!$O1235,Kennzahlen!S:U,3,FALSE)*Abfalldokumentation!$B1235,"0")</f>
        <v>0</v>
      </c>
      <c r="N1235" s="103" t="str">
        <f>IF(ISBLANK(Q1235),VLOOKUP(Abfalldokumentation!$O1235,'Linien - BU'!R:S,2,FALSE),Q1235)</f>
        <v>L35</v>
      </c>
      <c r="O1235" s="67">
        <f t="shared" si="154"/>
        <v>23000198</v>
      </c>
      <c r="P1235" s="67">
        <f t="shared" si="155"/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Y1235"/>
      <c r="AA1235" s="2"/>
      <c r="AB1235" s="2"/>
      <c r="AC1235" s="2"/>
    </row>
    <row r="1236" spans="1:29" ht="30" customHeight="1" x14ac:dyDescent="0.25">
      <c r="A1236" s="104" t="str">
        <f>VLOOKUP(N1236,'Linien - BU'!A:B,2,FALSE)</f>
        <v>BU2</v>
      </c>
      <c r="B1236" s="115">
        <f t="shared" si="149"/>
        <v>60</v>
      </c>
      <c r="C1236" s="96">
        <f>Abfalldokumentation!$U1236</f>
        <v>44489</v>
      </c>
      <c r="D1236" s="90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105">
        <f>IFERROR(VLOOKUP(Abfalldokumentation!$O1236,Artikel!A:C,3,FALSE),Abfalldokumentation!$O1236)</f>
        <v>29500631</v>
      </c>
      <c r="F1236" s="105" t="str">
        <f>VLOOKUP(T1236,'Liste Gründe'!A:D,2,FALSE)</f>
        <v>Schimmel</v>
      </c>
      <c r="G1236" s="105" t="str">
        <f>IF(ISBLANK(V1236),VLOOKUP(Abfalldokumentation!$P1236,'Liste Gründe'!A:D,3,FALSE),V1236)</f>
        <v>Schimmel</v>
      </c>
      <c r="H1236" s="105" t="str">
        <f>IF(ISBLANK(Abfalldokumentation!$W1236),"-",Abfalldokumentation!$W1236)</f>
        <v>-</v>
      </c>
      <c r="I1236" s="115">
        <f t="shared" si="150"/>
        <v>42</v>
      </c>
      <c r="J1236" s="105" t="str">
        <f t="shared" si="151"/>
        <v>Produkte</v>
      </c>
      <c r="K1236" s="105" t="str">
        <f t="shared" si="152"/>
        <v>BUs</v>
      </c>
      <c r="L1236" s="105" t="str">
        <f t="shared" si="153"/>
        <v>Symptome</v>
      </c>
      <c r="M1236" s="115" t="str">
        <f>IFERROR(VLOOKUP(Abfalldokumentation!$O1236,Kennzahlen!S:U,3,FALSE)*Abfalldokumentation!$B1236,"0")</f>
        <v>0</v>
      </c>
      <c r="N1236" s="105" t="str">
        <f>IF(ISBLANK(Q1236),VLOOKUP(Abfalldokumentation!$O1236,'Linien - BU'!R:S,2,FALSE),Q1236)</f>
        <v>BU2</v>
      </c>
      <c r="O1236" s="67">
        <f t="shared" si="154"/>
        <v>29500631</v>
      </c>
      <c r="P1236" s="67">
        <f t="shared" si="155"/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Y1236"/>
      <c r="AA1236" s="2"/>
      <c r="AB1236" s="2"/>
      <c r="AC1236" s="2"/>
    </row>
    <row r="1237" spans="1:29" ht="30" customHeight="1" x14ac:dyDescent="0.25">
      <c r="A1237" s="102" t="str">
        <f>VLOOKUP(N1237,'Linien - BU'!A:B,2,FALSE)</f>
        <v>BU1</v>
      </c>
      <c r="B1237" s="114">
        <f t="shared" si="149"/>
        <v>102</v>
      </c>
      <c r="C1237" s="95">
        <f>Abfalldokumentation!$U1237</f>
        <v>44489</v>
      </c>
      <c r="D1237" s="90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103" t="str">
        <f>IFERROR(VLOOKUP(Abfalldokumentation!$O1237,Artikel!A:C,3,FALSE),Abfalldokumentation!$O1237)</f>
        <v>ABS Butterkäse 45% OGT</v>
      </c>
      <c r="F1237" s="103" t="str">
        <f>VLOOKUP(T1237,'Liste Gründe'!A:D,2,FALSE)</f>
        <v>Schimmel</v>
      </c>
      <c r="G1237" s="103" t="str">
        <f>IF(ISBLANK(V1237),VLOOKUP(Abfalldokumentation!$P1237,'Liste Gründe'!A:D,3,FALSE),V1237)</f>
        <v>keine Verarbeitung</v>
      </c>
      <c r="H1237" s="103" t="str">
        <f>IF(ISBLANK(Abfalldokumentation!$W1237),"-",Abfalldokumentation!$W1237)</f>
        <v>-</v>
      </c>
      <c r="I1237" s="114">
        <f t="shared" si="150"/>
        <v>42</v>
      </c>
      <c r="J1237" s="103" t="str">
        <f t="shared" si="151"/>
        <v>Produkte</v>
      </c>
      <c r="K1237" s="103" t="str">
        <f t="shared" si="152"/>
        <v>BUs</v>
      </c>
      <c r="L1237" s="103" t="str">
        <f t="shared" si="153"/>
        <v>Symptome</v>
      </c>
      <c r="M1237" s="114">
        <f>IFERROR(VLOOKUP(Abfalldokumentation!$O1237,Kennzahlen!S:U,3,FALSE)*Abfalldokumentation!$B1237,"0")</f>
        <v>204</v>
      </c>
      <c r="N1237" s="103" t="str">
        <f>IF(ISBLANK(Q1237),VLOOKUP(Abfalldokumentation!$O1237,'Linien - BU'!R:S,2,FALSE),Q1237)</f>
        <v>Schmelze</v>
      </c>
      <c r="O1237" s="67">
        <f t="shared" si="154"/>
        <v>29500823</v>
      </c>
      <c r="P1237" s="67">
        <f t="shared" si="155"/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Y1237"/>
      <c r="AA1237" s="2"/>
      <c r="AB1237" s="2"/>
      <c r="AC1237" s="2"/>
    </row>
    <row r="1238" spans="1:29" ht="30" customHeight="1" x14ac:dyDescent="0.25">
      <c r="A1238" s="104" t="str">
        <f>VLOOKUP(N1238,'Linien - BU'!A:B,2,FALSE)</f>
        <v>BU4</v>
      </c>
      <c r="B1238" s="115">
        <f t="shared" si="149"/>
        <v>15</v>
      </c>
      <c r="C1238" s="96">
        <f>Abfalldokumentation!$U1238</f>
        <v>44489</v>
      </c>
      <c r="D1238" s="90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105" t="str">
        <f>IFERROR(VLOOKUP(Abfalldokumentation!$O1238,Artikel!A:C,3,FALSE),Abfalldokumentation!$O1238)</f>
        <v>ABS HEUBL</v>
      </c>
      <c r="F1238" s="105" t="str">
        <f>VLOOKUP(T1238,'Liste Gründe'!A:D,2,FALSE)</f>
        <v>keinen Verwendungszweck</v>
      </c>
      <c r="G1238" s="105" t="str">
        <f>IF(ISBLANK(V1238),VLOOKUP(Abfalldokumentation!$P1238,'Liste Gründe'!A:D,3,FALSE),V1238)</f>
        <v>keinen Verwendungszweck</v>
      </c>
      <c r="H1238" s="105" t="str">
        <f>IF(ISBLANK(Abfalldokumentation!$W1238),"-",Abfalldokumentation!$W1238)</f>
        <v>-</v>
      </c>
      <c r="I1238" s="115">
        <f t="shared" si="150"/>
        <v>42</v>
      </c>
      <c r="J1238" s="105" t="str">
        <f t="shared" si="151"/>
        <v>Produkte</v>
      </c>
      <c r="K1238" s="105" t="str">
        <f t="shared" si="152"/>
        <v>BUs</v>
      </c>
      <c r="L1238" s="105" t="str">
        <f t="shared" si="153"/>
        <v>Symptome</v>
      </c>
      <c r="M1238" s="115">
        <f>IFERROR(VLOOKUP(Abfalldokumentation!$O1238,Kennzahlen!S:U,3,FALSE)*Abfalldokumentation!$B1238,"0")</f>
        <v>0.15</v>
      </c>
      <c r="N1238" s="105" t="str">
        <f>IF(ISBLANK(Q1238),VLOOKUP(Abfalldokumentation!$O1238,'Linien - BU'!R:S,2,FALSE),Q1238)</f>
        <v>Bu4</v>
      </c>
      <c r="O1238" s="67">
        <f t="shared" si="154"/>
        <v>29500885</v>
      </c>
      <c r="P1238" s="67">
        <f t="shared" si="155"/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Y1238"/>
      <c r="AA1238" s="2"/>
      <c r="AB1238" s="2"/>
      <c r="AC1238" s="2"/>
    </row>
    <row r="1239" spans="1:29" ht="30" customHeight="1" x14ac:dyDescent="0.25">
      <c r="A1239" s="102" t="str">
        <f>VLOOKUP(N1239,'Linien - BU'!A:B,2,FALSE)</f>
        <v>BU4</v>
      </c>
      <c r="B1239" s="114">
        <f t="shared" si="149"/>
        <v>123</v>
      </c>
      <c r="C1239" s="95">
        <f>Abfalldokumentation!$U1239</f>
        <v>44489</v>
      </c>
      <c r="D1239" s="90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103" t="str">
        <f>IFERROR(VLOOKUP(Abfalldokumentation!$O1239,Artikel!A:C,3,FALSE),Abfalldokumentation!$O1239)</f>
        <v>ABS MEDI-KRÄUK</v>
      </c>
      <c r="F1239" s="103" t="str">
        <f>VLOOKUP(T1239,'Liste Gründe'!A:D,2,FALSE)</f>
        <v>Schimmel</v>
      </c>
      <c r="G1239" s="103" t="str">
        <f>IF(ISBLANK(V1239),VLOOKUP(Abfalldokumentation!$P1239,'Liste Gründe'!A:D,3,FALSE),V1239)</f>
        <v>keinen Abnehmer</v>
      </c>
      <c r="H1239" s="103" t="str">
        <f>IF(ISBLANK(Abfalldokumentation!$W1239),"-",Abfalldokumentation!$W1239)</f>
        <v>-</v>
      </c>
      <c r="I1239" s="114">
        <f t="shared" si="150"/>
        <v>42</v>
      </c>
      <c r="J1239" s="103" t="str">
        <f t="shared" si="151"/>
        <v>Produkte</v>
      </c>
      <c r="K1239" s="103" t="str">
        <f t="shared" si="152"/>
        <v>BUs</v>
      </c>
      <c r="L1239" s="103" t="str">
        <f t="shared" si="153"/>
        <v>Symptome</v>
      </c>
      <c r="M1239" s="114">
        <f>IFERROR(VLOOKUP(Abfalldokumentation!$O1239,Kennzahlen!S:U,3,FALSE)*Abfalldokumentation!$B1239,"0")</f>
        <v>184.5</v>
      </c>
      <c r="N1239" s="103" t="str">
        <f>IF(ISBLANK(Q1239),VLOOKUP(Abfalldokumentation!$O1239,'Linien - BU'!R:S,2,FALSE),Q1239)</f>
        <v>BU4</v>
      </c>
      <c r="O1239" s="67">
        <f t="shared" si="154"/>
        <v>29500886</v>
      </c>
      <c r="P1239" s="67">
        <f t="shared" si="155"/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Y1239"/>
      <c r="AA1239" s="2"/>
      <c r="AB1239" s="2"/>
      <c r="AC1239" s="2"/>
    </row>
    <row r="1240" spans="1:29" ht="30" customHeight="1" x14ac:dyDescent="0.25">
      <c r="A1240" s="104" t="str">
        <f>VLOOKUP(N1240,'Linien - BU'!A:B,2,FALSE)</f>
        <v>BU3</v>
      </c>
      <c r="B1240" s="115">
        <f t="shared" si="149"/>
        <v>24</v>
      </c>
      <c r="C1240" s="96">
        <f>Abfalldokumentation!$U1240</f>
        <v>44489</v>
      </c>
      <c r="D1240" s="90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105" t="str">
        <f>IFERROR(VLOOKUP(Abfalldokumentation!$O1240,Artikel!A:C,3,FALSE),Abfalldokumentation!$O1240)</f>
        <v>ABS Unser Blütenkäse</v>
      </c>
      <c r="F1240" s="105" t="str">
        <f>VLOOKUP(T1240,'Liste Gründe'!A:D,2,FALSE)</f>
        <v>keinen Verwendungszweck</v>
      </c>
      <c r="G1240" s="105" t="str">
        <f>IF(ISBLANK(V1240),VLOOKUP(Abfalldokumentation!$P1240,'Liste Gründe'!A:D,3,FALSE),V1240)</f>
        <v>keinen Verwendungszweck</v>
      </c>
      <c r="H1240" s="105" t="str">
        <f>IF(ISBLANK(Abfalldokumentation!$W1240),"-",Abfalldokumentation!$W1240)</f>
        <v>-</v>
      </c>
      <c r="I1240" s="115">
        <f t="shared" si="150"/>
        <v>42</v>
      </c>
      <c r="J1240" s="105" t="str">
        <f t="shared" si="151"/>
        <v>Produkte</v>
      </c>
      <c r="K1240" s="105" t="str">
        <f t="shared" si="152"/>
        <v>BUs</v>
      </c>
      <c r="L1240" s="105" t="str">
        <f t="shared" si="153"/>
        <v>Symptome</v>
      </c>
      <c r="M1240" s="115">
        <f>IFERROR(VLOOKUP(Abfalldokumentation!$O1240,Kennzahlen!S:U,3,FALSE)*Abfalldokumentation!$B1240,"0")</f>
        <v>0.24</v>
      </c>
      <c r="N1240" s="105" t="str">
        <f>IF(ISBLANK(Q1240),VLOOKUP(Abfalldokumentation!$O1240,'Linien - BU'!R:S,2,FALSE),Q1240)</f>
        <v>BU3</v>
      </c>
      <c r="O1240" s="67">
        <f t="shared" si="154"/>
        <v>29500910</v>
      </c>
      <c r="P1240" s="67">
        <f t="shared" si="155"/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Y1240"/>
      <c r="AA1240" s="2"/>
      <c r="AB1240" s="2"/>
      <c r="AC1240" s="2"/>
    </row>
    <row r="1241" spans="1:29" ht="30" customHeight="1" x14ac:dyDescent="0.25">
      <c r="A1241" s="102" t="str">
        <f>VLOOKUP(N1241,'Linien - BU'!A:B,2,FALSE)</f>
        <v>BU1</v>
      </c>
      <c r="B1241" s="114">
        <f t="shared" si="149"/>
        <v>21</v>
      </c>
      <c r="C1241" s="95">
        <f>Abfalldokumentation!$U1241</f>
        <v>44489</v>
      </c>
      <c r="D1241" s="90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103" t="str">
        <f>IFERROR(VLOOKUP(Abfalldokumentation!$O1241,Artikel!A:C,3,FALSE),Abfalldokumentation!$O1241)</f>
        <v>VOS-ABS ENTSORGUNG</v>
      </c>
      <c r="F1241" s="103" t="str">
        <f>VLOOKUP(T1241,'Liste Gründe'!A:D,2,FALSE)</f>
        <v>Rest</v>
      </c>
      <c r="G1241" s="103" t="str">
        <f>IF(ISBLANK(V1241),VLOOKUP(Abfalldokumentation!$P1241,'Liste Gründe'!A:D,3,FALSE),V1241)</f>
        <v>geschälte Rinde</v>
      </c>
      <c r="H1241" s="103" t="str">
        <f>IF(ISBLANK(Abfalldokumentation!$W1241),"-",Abfalldokumentation!$W1241)</f>
        <v>-</v>
      </c>
      <c r="I1241" s="114">
        <f t="shared" si="150"/>
        <v>42</v>
      </c>
      <c r="J1241" s="103" t="str">
        <f t="shared" si="151"/>
        <v>Produkte</v>
      </c>
      <c r="K1241" s="103" t="str">
        <f t="shared" si="152"/>
        <v>BUs</v>
      </c>
      <c r="L1241" s="103" t="str">
        <f t="shared" si="153"/>
        <v>Symptome</v>
      </c>
      <c r="M1241" s="114">
        <f>IFERROR(VLOOKUP(Abfalldokumentation!$O1241,Kennzahlen!S:U,3,FALSE)*Abfalldokumentation!$B1241,"0")</f>
        <v>0.21</v>
      </c>
      <c r="N1241" s="103" t="str">
        <f>IF(ISBLANK(Q1241),VLOOKUP(Abfalldokumentation!$O1241,'Linien - BU'!R:S,2,FALSE),Q1241)</f>
        <v>RWV</v>
      </c>
      <c r="O1241" s="67">
        <f t="shared" si="154"/>
        <v>29500917</v>
      </c>
      <c r="P1241" s="67">
        <f t="shared" si="155"/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Y1241"/>
      <c r="AA1241" s="2"/>
      <c r="AB1241" s="2"/>
      <c r="AC1241" s="2"/>
    </row>
    <row r="1242" spans="1:29" ht="30" customHeight="1" x14ac:dyDescent="0.25">
      <c r="A1242" s="104" t="str">
        <f>VLOOKUP(N1242,'Linien - BU'!A:B,2,FALSE)</f>
        <v>BU1</v>
      </c>
      <c r="B1242" s="115">
        <f t="shared" si="149"/>
        <v>21</v>
      </c>
      <c r="C1242" s="96">
        <f>Abfalldokumentation!$U1242</f>
        <v>44489</v>
      </c>
      <c r="D1242" s="90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105" t="str">
        <f>IFERROR(VLOOKUP(Abfalldokumentation!$O1242,Artikel!A:C,3,FALSE),Abfalldokumentation!$O1242)</f>
        <v>VOS-ABS ENTSORGUNG</v>
      </c>
      <c r="F1242" s="105" t="str">
        <f>VLOOKUP(T1242,'Liste Gründe'!A:D,2,FALSE)</f>
        <v>Rest</v>
      </c>
      <c r="G1242" s="105" t="str">
        <f>IF(ISBLANK(V1242),VLOOKUP(Abfalldokumentation!$P1242,'Liste Gründe'!A:D,3,FALSE),V1242)</f>
        <v>geschälte Rinde</v>
      </c>
      <c r="H1242" s="105" t="str">
        <f>IF(ISBLANK(Abfalldokumentation!$W1242),"-",Abfalldokumentation!$W1242)</f>
        <v>-</v>
      </c>
      <c r="I1242" s="115">
        <f t="shared" si="150"/>
        <v>42</v>
      </c>
      <c r="J1242" s="105" t="str">
        <f t="shared" si="151"/>
        <v>Produkte</v>
      </c>
      <c r="K1242" s="105" t="str">
        <f t="shared" si="152"/>
        <v>BUs</v>
      </c>
      <c r="L1242" s="105" t="str">
        <f t="shared" si="153"/>
        <v>Symptome</v>
      </c>
      <c r="M1242" s="115">
        <f>IFERROR(VLOOKUP(Abfalldokumentation!$O1242,Kennzahlen!S:U,3,FALSE)*Abfalldokumentation!$B1242,"0")</f>
        <v>0.21</v>
      </c>
      <c r="N1242" s="105" t="str">
        <f>IF(ISBLANK(Q1242),VLOOKUP(Abfalldokumentation!$O1242,'Linien - BU'!R:S,2,FALSE),Q1242)</f>
        <v>RWV</v>
      </c>
      <c r="O1242" s="67">
        <f t="shared" si="154"/>
        <v>29500917</v>
      </c>
      <c r="P1242" s="67">
        <f t="shared" si="155"/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Y1242"/>
      <c r="AA1242" s="2"/>
      <c r="AB1242" s="2"/>
      <c r="AC1242" s="2"/>
    </row>
    <row r="1243" spans="1:29" ht="30" customHeight="1" x14ac:dyDescent="0.25">
      <c r="A1243" s="102" t="str">
        <f>VLOOKUP(N1243,'Linien - BU'!A:B,2,FALSE)</f>
        <v>BU3</v>
      </c>
      <c r="B1243" s="114">
        <f t="shared" si="149"/>
        <v>51</v>
      </c>
      <c r="C1243" s="95">
        <f>Abfalldokumentation!$U1243</f>
        <v>44489</v>
      </c>
      <c r="D1243" s="90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103" t="str">
        <f>IFERROR(VLOOKUP(Abfalldokumentation!$O1243,Artikel!A:C,3,FALSE),Abfalldokumentation!$O1243)</f>
        <v>ABS CHED-PF-KRÄUK gemis</v>
      </c>
      <c r="F1243" s="103" t="str">
        <f>VLOOKUP(T1243,'Liste Gründe'!A:D,2,FALSE)</f>
        <v>Linienbezogen</v>
      </c>
      <c r="G1243" s="103" t="str">
        <f>IF(ISBLANK(V1243),VLOOKUP(Abfalldokumentation!$P1243,'Liste Gründe'!A:D,3,FALSE),V1243)</f>
        <v>gemischtes Produkt</v>
      </c>
      <c r="H1243" s="103" t="str">
        <f>IF(ISBLANK(Abfalldokumentation!$W1243),"-",Abfalldokumentation!$W1243)</f>
        <v>-</v>
      </c>
      <c r="I1243" s="114">
        <f t="shared" si="150"/>
        <v>42</v>
      </c>
      <c r="J1243" s="103" t="str">
        <f t="shared" si="151"/>
        <v>Produkte</v>
      </c>
      <c r="K1243" s="103" t="str">
        <f t="shared" si="152"/>
        <v>BUs</v>
      </c>
      <c r="L1243" s="103" t="str">
        <f t="shared" si="153"/>
        <v>Symptome</v>
      </c>
      <c r="M1243" s="114">
        <f>IFERROR(VLOOKUP(Abfalldokumentation!$O1243,Kennzahlen!S:U,3,FALSE)*Abfalldokumentation!$B1243,"0")</f>
        <v>51</v>
      </c>
      <c r="N1243" s="103" t="str">
        <f>IF(ISBLANK(Q1243),VLOOKUP(Abfalldokumentation!$O1243,'Linien - BU'!R:S,2,FALSE),Q1243)</f>
        <v>L33</v>
      </c>
      <c r="O1243" s="67">
        <f t="shared" si="154"/>
        <v>29501003</v>
      </c>
      <c r="P1243" s="67">
        <f t="shared" si="155"/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Y1243"/>
      <c r="AA1243" s="2"/>
      <c r="AB1243" s="2"/>
      <c r="AC1243" s="2"/>
    </row>
    <row r="1244" spans="1:29" ht="30" customHeight="1" x14ac:dyDescent="0.25">
      <c r="A1244" s="104" t="str">
        <f>VLOOKUP(N1244,'Linien - BU'!A:B,2,FALSE)</f>
        <v>BU3</v>
      </c>
      <c r="B1244" s="115">
        <f t="shared" si="149"/>
        <v>31</v>
      </c>
      <c r="C1244" s="96">
        <f>Abfalldokumentation!$U1244</f>
        <v>44489</v>
      </c>
      <c r="D1244" s="90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105" t="str">
        <f>IFERROR(VLOOKUP(Abfalldokumentation!$O1244,Artikel!A:C,3,FALSE),Abfalldokumentation!$O1244)</f>
        <v>ABS Pfeffer-Bruch</v>
      </c>
      <c r="F1244" s="105" t="str">
        <f>VLOOKUP(T1244,'Liste Gründe'!A:D,2,FALSE)</f>
        <v>keinen Verwendungszweck</v>
      </c>
      <c r="G1244" s="105" t="str">
        <f>IF(ISBLANK(V1244),VLOOKUP(Abfalldokumentation!$P1244,'Liste Gründe'!A:D,3,FALSE),V1244)</f>
        <v>keinen Verwendungszweck</v>
      </c>
      <c r="H1244" s="105" t="str">
        <f>IF(ISBLANK(Abfalldokumentation!$W1244),"-",Abfalldokumentation!$W1244)</f>
        <v>-</v>
      </c>
      <c r="I1244" s="115">
        <f t="shared" si="150"/>
        <v>42</v>
      </c>
      <c r="J1244" s="105" t="str">
        <f t="shared" si="151"/>
        <v>Produkte</v>
      </c>
      <c r="K1244" s="105" t="str">
        <f t="shared" si="152"/>
        <v>BUs</v>
      </c>
      <c r="L1244" s="105" t="str">
        <f t="shared" si="153"/>
        <v>Symptome</v>
      </c>
      <c r="M1244" s="115">
        <f>IFERROR(VLOOKUP(Abfalldokumentation!$O1244,Kennzahlen!S:U,3,FALSE)*Abfalldokumentation!$B1244,"0")</f>
        <v>3.1000000000000003E-3</v>
      </c>
      <c r="N1244" s="105" t="str">
        <f>IF(ISBLANK(Q1244),VLOOKUP(Abfalldokumentation!$O1244,'Linien - BU'!R:S,2,FALSE),Q1244)</f>
        <v>Spezialitäten</v>
      </c>
      <c r="O1244" s="67">
        <f t="shared" si="154"/>
        <v>29501017</v>
      </c>
      <c r="P1244" s="67">
        <f t="shared" si="155"/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Y1244"/>
      <c r="AA1244" s="2"/>
      <c r="AB1244" s="2"/>
      <c r="AC1244" s="2"/>
    </row>
    <row r="1245" spans="1:29" ht="30" customHeight="1" x14ac:dyDescent="0.25">
      <c r="A1245" s="102" t="str">
        <f>VLOOKUP(N1245,'Linien - BU'!A:B,2,FALSE)</f>
        <v>Verkauf</v>
      </c>
      <c r="B1245" s="114">
        <f t="shared" si="149"/>
        <v>249</v>
      </c>
      <c r="C1245" s="95">
        <f>Abfalldokumentation!$U1245</f>
        <v>44489</v>
      </c>
      <c r="D1245" s="90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103" t="str">
        <f>IFERROR(VLOOKUP(Abfalldokumentation!$O1245,Artikel!A:C,3,FALSE),Abfalldokumentation!$O1245)</f>
        <v>VOS RW-NUSS-ENDSTÜCK</v>
      </c>
      <c r="F1245" s="103" t="str">
        <f>VLOOKUP(T1245,'Liste Gründe'!A:D,2,FALSE)</f>
        <v>Schimmel</v>
      </c>
      <c r="G1245" s="103" t="str">
        <f>IF(ISBLANK(V1245),VLOOKUP(Abfalldokumentation!$P1245,'Liste Gründe'!A:D,3,FALSE),V1245)</f>
        <v>keinen Abnehmer/kein Schälpersonal</v>
      </c>
      <c r="H1245" s="103" t="str">
        <f>IF(ISBLANK(Abfalldokumentation!$W1245),"-",Abfalldokumentation!$W1245)</f>
        <v>-</v>
      </c>
      <c r="I1245" s="114">
        <f t="shared" si="150"/>
        <v>42</v>
      </c>
      <c r="J1245" s="103" t="str">
        <f t="shared" si="151"/>
        <v>Produkte</v>
      </c>
      <c r="K1245" s="103" t="str">
        <f t="shared" si="152"/>
        <v>BUs</v>
      </c>
      <c r="L1245" s="103" t="str">
        <f t="shared" si="153"/>
        <v>Symptome</v>
      </c>
      <c r="M1245" s="114">
        <f>IFERROR(VLOOKUP(Abfalldokumentation!$O1245,Kennzahlen!S:U,3,FALSE)*Abfalldokumentation!$B1245,"0")</f>
        <v>124.5</v>
      </c>
      <c r="N1245" s="103" t="str">
        <f>IF(ISBLANK(Q1245),VLOOKUP(Abfalldokumentation!$O1245,'Linien - BU'!R:S,2,FALSE),Q1245)</f>
        <v>Verkauf</v>
      </c>
      <c r="O1245" s="67">
        <f t="shared" si="154"/>
        <v>29501076</v>
      </c>
      <c r="P1245" s="67">
        <f t="shared" si="155"/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Y1245"/>
      <c r="AA1245" s="2"/>
      <c r="AB1245" s="2"/>
      <c r="AC1245" s="2"/>
    </row>
    <row r="1246" spans="1:29" ht="30" customHeight="1" x14ac:dyDescent="0.25">
      <c r="A1246" s="104" t="str">
        <f>VLOOKUP(N1246,'Linien - BU'!A:B,2,FALSE)</f>
        <v>BU3</v>
      </c>
      <c r="B1246" s="115">
        <f t="shared" si="149"/>
        <v>138</v>
      </c>
      <c r="C1246" s="96">
        <f>Abfalldokumentation!$U1246</f>
        <v>44489</v>
      </c>
      <c r="D1246" s="90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105" t="str">
        <f>IFERROR(VLOOKUP(Abfalldokumentation!$O1246,Artikel!A:C,3,FALSE),Abfalldokumentation!$O1246)</f>
        <v>VOS VEG-SCH MILD</v>
      </c>
      <c r="F1246" s="105" t="str">
        <f>VLOOKUP(T1246,'Liste Gründe'!A:D,2,FALSE)</f>
        <v>keinen Verwendungszweck</v>
      </c>
      <c r="G1246" s="105" t="str">
        <f>IF(ISBLANK(V1246),VLOOKUP(Abfalldokumentation!$P1246,'Liste Gründe'!A:D,3,FALSE),V1246)</f>
        <v>keinen Verwendungszweck</v>
      </c>
      <c r="H1246" s="105" t="str">
        <f>IF(ISBLANK(Abfalldokumentation!$W1246),"-",Abfalldokumentation!$W1246)</f>
        <v>-</v>
      </c>
      <c r="I1246" s="115">
        <f t="shared" si="150"/>
        <v>42</v>
      </c>
      <c r="J1246" s="105" t="str">
        <f t="shared" si="151"/>
        <v>Produkte</v>
      </c>
      <c r="K1246" s="105" t="str">
        <f t="shared" si="152"/>
        <v>BUs</v>
      </c>
      <c r="L1246" s="105" t="str">
        <f t="shared" si="153"/>
        <v>Symptome</v>
      </c>
      <c r="M1246" s="115">
        <f>IFERROR(VLOOKUP(Abfalldokumentation!$O1246,Kennzahlen!S:U,3,FALSE)*Abfalldokumentation!$B1246,"0")</f>
        <v>69</v>
      </c>
      <c r="N1246" s="105" t="str">
        <f>IF(ISBLANK(Q1246),VLOOKUP(Abfalldokumentation!$O1246,'Linien - BU'!R:S,2,FALSE),Q1246)</f>
        <v>BU3</v>
      </c>
      <c r="O1246" s="67">
        <f t="shared" si="154"/>
        <v>29900002</v>
      </c>
      <c r="P1246" s="67">
        <f t="shared" si="155"/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Y1246"/>
      <c r="AA1246" s="2"/>
      <c r="AB1246" s="2"/>
      <c r="AC1246" s="2"/>
    </row>
    <row r="1247" spans="1:29" ht="30" customHeight="1" x14ac:dyDescent="0.25">
      <c r="A1247" s="102" t="str">
        <f>VLOOKUP(N1247,'Linien - BU'!A:B,2,FALSE)</f>
        <v>BU3</v>
      </c>
      <c r="B1247" s="114">
        <f t="shared" si="149"/>
        <v>70</v>
      </c>
      <c r="C1247" s="95">
        <f>Abfalldokumentation!$U1247</f>
        <v>44489</v>
      </c>
      <c r="D1247" s="90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103" t="str">
        <f>IFERROR(VLOOKUP(Abfalldokumentation!$O1247,Artikel!A:C,3,FALSE),Abfalldokumentation!$O1247)</f>
        <v>VOS VEG-SCH WÜRZIG</v>
      </c>
      <c r="F1247" s="103" t="str">
        <f>VLOOKUP(T1247,'Liste Gründe'!A:D,2,FALSE)</f>
        <v>keinen Verwendungszweck</v>
      </c>
      <c r="G1247" s="103" t="str">
        <f>IF(ISBLANK(V1247),VLOOKUP(Abfalldokumentation!$P1247,'Liste Gründe'!A:D,3,FALSE),V1247)</f>
        <v>keinen Verwendungszweck</v>
      </c>
      <c r="H1247" s="103" t="str">
        <f>IF(ISBLANK(Abfalldokumentation!$W1247),"-",Abfalldokumentation!$W1247)</f>
        <v>-</v>
      </c>
      <c r="I1247" s="114">
        <f t="shared" si="150"/>
        <v>42</v>
      </c>
      <c r="J1247" s="103" t="str">
        <f t="shared" si="151"/>
        <v>Produkte</v>
      </c>
      <c r="K1247" s="103" t="str">
        <f t="shared" si="152"/>
        <v>BUs</v>
      </c>
      <c r="L1247" s="103" t="str">
        <f t="shared" si="153"/>
        <v>Symptome</v>
      </c>
      <c r="M1247" s="114">
        <f>IFERROR(VLOOKUP(Abfalldokumentation!$O1247,Kennzahlen!S:U,3,FALSE)*Abfalldokumentation!$B1247,"0")</f>
        <v>35</v>
      </c>
      <c r="N1247" s="103" t="str">
        <f>IF(ISBLANK(Q1247),VLOOKUP(Abfalldokumentation!$O1247,'Linien - BU'!R:S,2,FALSE),Q1247)</f>
        <v>BU3</v>
      </c>
      <c r="O1247" s="67">
        <f t="shared" si="154"/>
        <v>29900003</v>
      </c>
      <c r="P1247" s="67">
        <f t="shared" si="155"/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Y1247"/>
      <c r="AA1247" s="2"/>
      <c r="AB1247" s="2"/>
      <c r="AC1247" s="2"/>
    </row>
    <row r="1248" spans="1:29" ht="30" customHeight="1" x14ac:dyDescent="0.25">
      <c r="A1248" s="104" t="str">
        <f>VLOOKUP(N1248,'Linien - BU'!A:B,2,FALSE)</f>
        <v>BU1</v>
      </c>
      <c r="B1248" s="115">
        <f t="shared" si="149"/>
        <v>230</v>
      </c>
      <c r="C1248" s="96">
        <f>Abfalldokumentation!$U1248</f>
        <v>44489</v>
      </c>
      <c r="D1248" s="90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105" t="str">
        <f>IFERROR(VLOOKUP(Abfalldokumentation!$O1248,Artikel!A:C,3,FALSE),Abfalldokumentation!$O1248)</f>
        <v>SKZ PF 10KG</v>
      </c>
      <c r="F1248" s="105" t="str">
        <f>VLOOKUP(T1248,'Liste Gründe'!A:D,2,FALSE)</f>
        <v>Qualitätsprobleme</v>
      </c>
      <c r="G1248" s="105" t="str">
        <f>IF(ISBLANK(V1248),VLOOKUP(Abfalldokumentation!$P1248,'Liste Gründe'!A:D,3,FALSE),V1248)</f>
        <v>zu fest</v>
      </c>
      <c r="H1248" s="105" t="str">
        <f>IF(ISBLANK(Abfalldokumentation!$W1248),"-",Abfalldokumentation!$W1248)</f>
        <v>-</v>
      </c>
      <c r="I1248" s="115">
        <f t="shared" si="150"/>
        <v>42</v>
      </c>
      <c r="J1248" s="105" t="str">
        <f t="shared" si="151"/>
        <v>Produkte</v>
      </c>
      <c r="K1248" s="105" t="str">
        <f t="shared" si="152"/>
        <v>BUs</v>
      </c>
      <c r="L1248" s="105" t="str">
        <f t="shared" si="153"/>
        <v>Symptome</v>
      </c>
      <c r="M1248" s="115">
        <f>IFERROR(VLOOKUP(Abfalldokumentation!$O1248,Kennzahlen!S:U,3,FALSE)*Abfalldokumentation!$B1248,"0")</f>
        <v>5421.33</v>
      </c>
      <c r="N1248" s="105" t="str">
        <f>IF(ISBLANK(Q1248),VLOOKUP(Abfalldokumentation!$O1248,'Linien - BU'!R:S,2,FALSE),Q1248)</f>
        <v>Schmelze</v>
      </c>
      <c r="O1248" s="67">
        <f t="shared" si="154"/>
        <v>31000161</v>
      </c>
      <c r="P1248" s="67">
        <f t="shared" si="155"/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Y1248"/>
      <c r="AA1248" s="2"/>
      <c r="AB1248" s="2"/>
      <c r="AC1248" s="2"/>
    </row>
    <row r="1249" spans="1:29" ht="30" customHeight="1" x14ac:dyDescent="0.25">
      <c r="A1249" s="102" t="str">
        <f>VLOOKUP(N1249,'Linien - BU'!A:B,2,FALSE)</f>
        <v>BU1</v>
      </c>
      <c r="B1249" s="114">
        <f t="shared" si="149"/>
        <v>22</v>
      </c>
      <c r="C1249" s="95">
        <f>Abfalldokumentation!$U1249</f>
        <v>44489</v>
      </c>
      <c r="D1249" s="90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103" t="str">
        <f>IFERROR(VLOOKUP(Abfalldokumentation!$O1249,Artikel!A:C,3,FALSE),Abfalldokumentation!$O1249)</f>
        <v>RW NUSS 10,0KG AN</v>
      </c>
      <c r="F1249" s="103" t="str">
        <f>VLOOKUP(T1249,'Liste Gründe'!A:D,2,FALSE)</f>
        <v>Rest</v>
      </c>
      <c r="G1249" s="103" t="str">
        <f>IF(ISBLANK(V1249),VLOOKUP(Abfalldokumentation!$P1249,'Liste Gründe'!A:D,3,FALSE),V1249)</f>
        <v>Metall</v>
      </c>
      <c r="H1249" s="103" t="str">
        <f>IF(ISBLANK(Abfalldokumentation!$W1249),"-",Abfalldokumentation!$W1249)</f>
        <v>-</v>
      </c>
      <c r="I1249" s="114">
        <f t="shared" si="150"/>
        <v>42</v>
      </c>
      <c r="J1249" s="103" t="str">
        <f t="shared" si="151"/>
        <v>Produkte</v>
      </c>
      <c r="K1249" s="103" t="str">
        <f t="shared" si="152"/>
        <v>BUs</v>
      </c>
      <c r="L1249" s="103" t="str">
        <f t="shared" si="153"/>
        <v>Symptome</v>
      </c>
      <c r="M1249" s="114" t="str">
        <f>IFERROR(VLOOKUP(Abfalldokumentation!$O1249,Kennzahlen!S:U,3,FALSE)*Abfalldokumentation!$B1249,"0")</f>
        <v>0</v>
      </c>
      <c r="N1249" s="103">
        <f>IF(ISBLANK(Q1249),VLOOKUP(Abfalldokumentation!$O1249,'Linien - BU'!R:S,2,FALSE),Q1249)</f>
        <v>3020</v>
      </c>
      <c r="O1249" s="67">
        <f t="shared" si="154"/>
        <v>32000070</v>
      </c>
      <c r="P1249" s="67">
        <f t="shared" si="155"/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Y1249"/>
      <c r="AA1249" s="2"/>
      <c r="AB1249" s="2"/>
      <c r="AC1249" s="2"/>
    </row>
    <row r="1250" spans="1:29" ht="30" customHeight="1" x14ac:dyDescent="0.25">
      <c r="A1250" s="104" t="str">
        <f>VLOOKUP(N1250,'Linien - BU'!A:B,2,FALSE)</f>
        <v>BU1</v>
      </c>
      <c r="B1250" s="115">
        <f t="shared" si="149"/>
        <v>24.8</v>
      </c>
      <c r="C1250" s="96">
        <f>Abfalldokumentation!$U1250</f>
        <v>44489</v>
      </c>
      <c r="D1250" s="90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105" t="str">
        <f>IFERROR(VLOOKUP(Abfalldokumentation!$O1250,Artikel!A:C,3,FALSE),Abfalldokumentation!$O1250)</f>
        <v>-</v>
      </c>
      <c r="F1250" s="105" t="str">
        <f>VLOOKUP(T1250,'Liste Gründe'!A:D,2,FALSE)</f>
        <v>Schimmel</v>
      </c>
      <c r="G1250" s="105" t="str">
        <f>IF(ISBLANK(V1250),VLOOKUP(Abfalldokumentation!$P1250,'Liste Gründe'!A:D,3,FALSE),V1250)</f>
        <v>VOS &gt; Einsatz</v>
      </c>
      <c r="H1250" s="105" t="str">
        <f>IF(ISBLANK(Abfalldokumentation!$W1250),"-",Abfalldokumentation!$W1250)</f>
        <v>-</v>
      </c>
      <c r="I1250" s="115">
        <f t="shared" si="150"/>
        <v>42</v>
      </c>
      <c r="J1250" s="105" t="str">
        <f t="shared" si="151"/>
        <v>Produkte</v>
      </c>
      <c r="K1250" s="105" t="str">
        <f t="shared" si="152"/>
        <v>BUs</v>
      </c>
      <c r="L1250" s="105" t="str">
        <f t="shared" si="153"/>
        <v>Symptome</v>
      </c>
      <c r="M1250" s="115" t="str">
        <f>IFERROR(VLOOKUP(Abfalldokumentation!$O1250,Kennzahlen!S:U,3,FALSE)*Abfalldokumentation!$B1250,"0")</f>
        <v>0</v>
      </c>
      <c r="N1250" s="105" t="str">
        <f>IF(ISBLANK(Q1250),VLOOKUP(Abfalldokumentation!$O1250,'Linien - BU'!R:S,2,FALSE),Q1250)</f>
        <v>RWV</v>
      </c>
      <c r="O1250" s="67" t="str">
        <f t="shared" si="154"/>
        <v>-</v>
      </c>
      <c r="P1250" s="67">
        <f t="shared" si="155"/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Y1250"/>
      <c r="AA1250" s="2"/>
      <c r="AB1250" s="2"/>
      <c r="AC1250" s="2"/>
    </row>
    <row r="1251" spans="1:29" ht="30" customHeight="1" x14ac:dyDescent="0.25">
      <c r="A1251" s="102" t="str">
        <f>VLOOKUP(N1251,'Linien - BU'!A:B,2,FALSE)</f>
        <v>BU1</v>
      </c>
      <c r="B1251" s="114">
        <f t="shared" si="149"/>
        <v>123</v>
      </c>
      <c r="C1251" s="95">
        <f>Abfalldokumentation!$U1251</f>
        <v>44489</v>
      </c>
      <c r="D1251" s="90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103" t="str">
        <f>IFERROR(VLOOKUP(Abfalldokumentation!$O1251,Artikel!A:C,3,FALSE),Abfalldokumentation!$O1251)</f>
        <v>-</v>
      </c>
      <c r="F1251" s="103" t="str">
        <f>VLOOKUP(T1251,'Liste Gründe'!A:D,2,FALSE)</f>
        <v>Schimmel</v>
      </c>
      <c r="G1251" s="103" t="str">
        <f>IF(ISBLANK(V1251),VLOOKUP(Abfalldokumentation!$P1251,'Liste Gründe'!A:D,3,FALSE),V1251)</f>
        <v>VOS &gt; Einsatz</v>
      </c>
      <c r="H1251" s="103" t="str">
        <f>IF(ISBLANK(Abfalldokumentation!$W1251),"-",Abfalldokumentation!$W1251)</f>
        <v>-</v>
      </c>
      <c r="I1251" s="114">
        <f t="shared" si="150"/>
        <v>42</v>
      </c>
      <c r="J1251" s="103" t="str">
        <f t="shared" si="151"/>
        <v>Produkte</v>
      </c>
      <c r="K1251" s="103" t="str">
        <f t="shared" si="152"/>
        <v>BUs</v>
      </c>
      <c r="L1251" s="103" t="str">
        <f t="shared" si="153"/>
        <v>Symptome</v>
      </c>
      <c r="M1251" s="114" t="str">
        <f>IFERROR(VLOOKUP(Abfalldokumentation!$O1251,Kennzahlen!S:U,3,FALSE)*Abfalldokumentation!$B1251,"0")</f>
        <v>0</v>
      </c>
      <c r="N1251" s="103" t="str">
        <f>IF(ISBLANK(Q1251),VLOOKUP(Abfalldokumentation!$O1251,'Linien - BU'!R:S,2,FALSE),Q1251)</f>
        <v>RWV</v>
      </c>
      <c r="O1251" s="67" t="str">
        <f t="shared" si="154"/>
        <v>-</v>
      </c>
      <c r="P1251" s="67">
        <f t="shared" si="155"/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Y1251"/>
      <c r="AA1251" s="2"/>
      <c r="AB1251" s="2"/>
      <c r="AC1251" s="2"/>
    </row>
    <row r="1252" spans="1:29" ht="30" customHeight="1" x14ac:dyDescent="0.25">
      <c r="A1252" s="104" t="str">
        <f>VLOOKUP(N1252,'Linien - BU'!A:B,2,FALSE)</f>
        <v>BU1</v>
      </c>
      <c r="B1252" s="115">
        <f t="shared" si="149"/>
        <v>84</v>
      </c>
      <c r="C1252" s="96">
        <f>Abfalldokumentation!$U1252</f>
        <v>44489</v>
      </c>
      <c r="D1252" s="90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105" t="str">
        <f>IFERROR(VLOOKUP(Abfalldokumentation!$O1252,Artikel!A:C,3,FALSE),Abfalldokumentation!$O1252)</f>
        <v>-</v>
      </c>
      <c r="F1252" s="105" t="str">
        <f>VLOOKUP(T1252,'Liste Gründe'!A:D,2,FALSE)</f>
        <v>Schimmel</v>
      </c>
      <c r="G1252" s="105" t="str">
        <f>IF(ISBLANK(V1252),VLOOKUP(Abfalldokumentation!$P1252,'Liste Gründe'!A:D,3,FALSE),V1252)</f>
        <v>VOS &gt; Einsatz</v>
      </c>
      <c r="H1252" s="105" t="str">
        <f>IF(ISBLANK(Abfalldokumentation!$W1252),"-",Abfalldokumentation!$W1252)</f>
        <v>-</v>
      </c>
      <c r="I1252" s="115">
        <f t="shared" si="150"/>
        <v>42</v>
      </c>
      <c r="J1252" s="105" t="str">
        <f t="shared" si="151"/>
        <v>Produkte</v>
      </c>
      <c r="K1252" s="105" t="str">
        <f t="shared" si="152"/>
        <v>BUs</v>
      </c>
      <c r="L1252" s="105" t="str">
        <f t="shared" si="153"/>
        <v>Symptome</v>
      </c>
      <c r="M1252" s="115" t="str">
        <f>IFERROR(VLOOKUP(Abfalldokumentation!$O1252,Kennzahlen!S:U,3,FALSE)*Abfalldokumentation!$B1252,"0")</f>
        <v>0</v>
      </c>
      <c r="N1252" s="105" t="str">
        <f>IF(ISBLANK(Q1252),VLOOKUP(Abfalldokumentation!$O1252,'Linien - BU'!R:S,2,FALSE),Q1252)</f>
        <v>RWV</v>
      </c>
      <c r="O1252" s="67" t="str">
        <f t="shared" si="154"/>
        <v>-</v>
      </c>
      <c r="P1252" s="67">
        <f t="shared" si="155"/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Y1252"/>
      <c r="AA1252" s="2"/>
      <c r="AB1252" s="2"/>
      <c r="AC1252" s="2"/>
    </row>
    <row r="1253" spans="1:29" ht="30" customHeight="1" x14ac:dyDescent="0.25">
      <c r="A1253" s="102" t="str">
        <f>VLOOKUP(N1253,'Linien - BU'!A:B,2,FALSE)</f>
        <v>BU1</v>
      </c>
      <c r="B1253" s="114">
        <f t="shared" si="149"/>
        <v>90</v>
      </c>
      <c r="C1253" s="95">
        <f>Abfalldokumentation!$U1253</f>
        <v>44489</v>
      </c>
      <c r="D1253" s="90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103" t="str">
        <f>IFERROR(VLOOKUP(Abfalldokumentation!$O1253,Artikel!A:C,3,FALSE),Abfalldokumentation!$O1253)</f>
        <v>-</v>
      </c>
      <c r="F1253" s="103" t="str">
        <f>VLOOKUP(T1253,'Liste Gründe'!A:D,2,FALSE)</f>
        <v>Linienbezogen</v>
      </c>
      <c r="G1253" s="103" t="str">
        <f>IF(ISBLANK(V1253),VLOOKUP(Abfalldokumentation!$P1253,'Liste Gründe'!A:D,3,FALSE),V1253)</f>
        <v>Maschinenabfall</v>
      </c>
      <c r="H1253" s="103" t="str">
        <f>IF(ISBLANK(Abfalldokumentation!$W1253),"-",Abfalldokumentation!$W1253)</f>
        <v>-</v>
      </c>
      <c r="I1253" s="114">
        <f t="shared" si="150"/>
        <v>42</v>
      </c>
      <c r="J1253" s="103" t="str">
        <f t="shared" si="151"/>
        <v>Produkte</v>
      </c>
      <c r="K1253" s="103" t="str">
        <f t="shared" si="152"/>
        <v>BUs</v>
      </c>
      <c r="L1253" s="103" t="str">
        <f t="shared" si="153"/>
        <v>Symptome</v>
      </c>
      <c r="M1253" s="114" t="str">
        <f>IFERROR(VLOOKUP(Abfalldokumentation!$O1253,Kennzahlen!S:U,3,FALSE)*Abfalldokumentation!$B1253,"0")</f>
        <v>0</v>
      </c>
      <c r="N1253" s="103" t="str">
        <f>IF(ISBLANK(Q1253),VLOOKUP(Abfalldokumentation!$O1253,'Linien - BU'!R:S,2,FALSE),Q1253)</f>
        <v>BU1</v>
      </c>
      <c r="O1253" s="67" t="str">
        <f t="shared" si="154"/>
        <v>-</v>
      </c>
      <c r="P1253" s="67">
        <f t="shared" si="155"/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Y1253"/>
      <c r="AA1253" s="2"/>
      <c r="AB1253" s="2"/>
      <c r="AC1253" s="2"/>
    </row>
    <row r="1254" spans="1:29" ht="30" customHeight="1" x14ac:dyDescent="0.25">
      <c r="A1254" s="104" t="str">
        <f>VLOOKUP(N1254,'Linien - BU'!A:B,2,FALSE)</f>
        <v>BU2</v>
      </c>
      <c r="B1254" s="115">
        <f t="shared" si="149"/>
        <v>52</v>
      </c>
      <c r="C1254" s="96">
        <f>Abfalldokumentation!$U1254</f>
        <v>44489</v>
      </c>
      <c r="D1254" s="90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105" t="str">
        <f>IFERROR(VLOOKUP(Abfalldokumentation!$O1254,Artikel!A:C,3,FALSE),Abfalldokumentation!$O1254)</f>
        <v>-</v>
      </c>
      <c r="F1254" s="105" t="str">
        <f>VLOOKUP(T1254,'Liste Gründe'!A:D,2,FALSE)</f>
        <v>Linienbezogen</v>
      </c>
      <c r="G1254" s="105" t="str">
        <f>IF(ISBLANK(V1254),VLOOKUP(Abfalldokumentation!$P1254,'Liste Gründe'!A:D,3,FALSE),V1254)</f>
        <v>Maschinenabfall</v>
      </c>
      <c r="H1254" s="105" t="str">
        <f>IF(ISBLANK(Abfalldokumentation!$W1254),"-",Abfalldokumentation!$W1254)</f>
        <v>-</v>
      </c>
      <c r="I1254" s="115">
        <f t="shared" si="150"/>
        <v>42</v>
      </c>
      <c r="J1254" s="105" t="str">
        <f t="shared" si="151"/>
        <v>Produkte</v>
      </c>
      <c r="K1254" s="105" t="str">
        <f t="shared" si="152"/>
        <v>BUs</v>
      </c>
      <c r="L1254" s="105" t="str">
        <f t="shared" si="153"/>
        <v>Symptome</v>
      </c>
      <c r="M1254" s="115" t="str">
        <f>IFERROR(VLOOKUP(Abfalldokumentation!$O1254,Kennzahlen!S:U,3,FALSE)*Abfalldokumentation!$B1254,"0")</f>
        <v>0</v>
      </c>
      <c r="N1254" s="105" t="str">
        <f>IF(ISBLANK(Q1254),VLOOKUP(Abfalldokumentation!$O1254,'Linien - BU'!R:S,2,FALSE),Q1254)</f>
        <v>Bu2</v>
      </c>
      <c r="O1254" s="67" t="str">
        <f t="shared" si="154"/>
        <v>-</v>
      </c>
      <c r="P1254" s="67">
        <f t="shared" si="155"/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Y1254"/>
      <c r="AA1254" s="2"/>
      <c r="AB1254" s="2"/>
      <c r="AC1254" s="2"/>
    </row>
    <row r="1255" spans="1:29" ht="30" customHeight="1" x14ac:dyDescent="0.25">
      <c r="A1255" s="102" t="str">
        <f>VLOOKUP(N1255,'Linien - BU'!A:B,2,FALSE)</f>
        <v>BU1</v>
      </c>
      <c r="B1255" s="114">
        <f t="shared" si="149"/>
        <v>29</v>
      </c>
      <c r="C1255" s="95">
        <f>Abfalldokumentation!$U1255</f>
        <v>44489</v>
      </c>
      <c r="D1255" s="90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103" t="str">
        <f>IFERROR(VLOOKUP(Abfalldokumentation!$O1255,Artikel!A:C,3,FALSE),Abfalldokumentation!$O1255)</f>
        <v>-</v>
      </c>
      <c r="F1255" s="103" t="str">
        <f>VLOOKUP(T1255,'Liste Gründe'!A:D,2,FALSE)</f>
        <v>Linienbezogen</v>
      </c>
      <c r="G1255" s="103" t="str">
        <f>IF(ISBLANK(V1255),VLOOKUP(Abfalldokumentation!$P1255,'Liste Gründe'!A:D,3,FALSE),V1255)</f>
        <v>Bodenabfall Abfüllung</v>
      </c>
      <c r="H1255" s="103" t="str">
        <f>IF(ISBLANK(Abfalldokumentation!$W1255),"-",Abfalldokumentation!$W1255)</f>
        <v>-</v>
      </c>
      <c r="I1255" s="114">
        <f t="shared" si="150"/>
        <v>42</v>
      </c>
      <c r="J1255" s="103" t="str">
        <f t="shared" si="151"/>
        <v>Produkte</v>
      </c>
      <c r="K1255" s="103" t="str">
        <f t="shared" si="152"/>
        <v>BUs</v>
      </c>
      <c r="L1255" s="103" t="str">
        <f t="shared" si="153"/>
        <v>Symptome</v>
      </c>
      <c r="M1255" s="114" t="str">
        <f>IFERROR(VLOOKUP(Abfalldokumentation!$O1255,Kennzahlen!S:U,3,FALSE)*Abfalldokumentation!$B1255,"0")</f>
        <v>0</v>
      </c>
      <c r="N1255" s="103">
        <f>IF(ISBLANK(Q1255),VLOOKUP(Abfalldokumentation!$O1255,'Linien - BU'!R:S,2,FALSE),Q1255)</f>
        <v>3020</v>
      </c>
      <c r="O1255" s="67" t="str">
        <f t="shared" si="154"/>
        <v>-</v>
      </c>
      <c r="P1255" s="67">
        <f t="shared" si="155"/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Y1255"/>
      <c r="AA1255" s="2"/>
      <c r="AB1255" s="2"/>
      <c r="AC1255" s="2"/>
    </row>
    <row r="1256" spans="1:29" ht="30" customHeight="1" x14ac:dyDescent="0.25">
      <c r="A1256" s="104" t="str">
        <f>VLOOKUP(N1256,'Linien - BU'!A:B,2,FALSE)</f>
        <v>BU1</v>
      </c>
      <c r="B1256" s="115">
        <f t="shared" si="149"/>
        <v>21.6</v>
      </c>
      <c r="C1256" s="96">
        <f>Abfalldokumentation!$U1256</f>
        <v>44489</v>
      </c>
      <c r="D1256" s="90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105" t="str">
        <f>IFERROR(VLOOKUP(Abfalldokumentation!$O1256,Artikel!A:C,3,FALSE),Abfalldokumentation!$O1256)</f>
        <v>-</v>
      </c>
      <c r="F1256" s="105" t="str">
        <f>VLOOKUP(T1256,'Liste Gründe'!A:D,2,FALSE)</f>
        <v>Linienbezogen</v>
      </c>
      <c r="G1256" s="105" t="str">
        <f>IF(ISBLANK(V1256),VLOOKUP(Abfalldokumentation!$P1256,'Liste Gründe'!A:D,3,FALSE),V1256)</f>
        <v>Maschinenabfall</v>
      </c>
      <c r="H1256" s="105" t="str">
        <f>IF(ISBLANK(Abfalldokumentation!$W1256),"-",Abfalldokumentation!$W1256)</f>
        <v>-</v>
      </c>
      <c r="I1256" s="115">
        <f t="shared" si="150"/>
        <v>42</v>
      </c>
      <c r="J1256" s="105" t="str">
        <f t="shared" si="151"/>
        <v>Produkte</v>
      </c>
      <c r="K1256" s="105" t="str">
        <f t="shared" si="152"/>
        <v>BUs</v>
      </c>
      <c r="L1256" s="105" t="str">
        <f t="shared" si="153"/>
        <v>Symptome</v>
      </c>
      <c r="M1256" s="115" t="str">
        <f>IFERROR(VLOOKUP(Abfalldokumentation!$O1256,Kennzahlen!S:U,3,FALSE)*Abfalldokumentation!$B1256,"0")</f>
        <v>0</v>
      </c>
      <c r="N1256" s="105">
        <f>IF(ISBLANK(Q1256),VLOOKUP(Abfalldokumentation!$O1256,'Linien - BU'!R:S,2,FALSE),Q1256)</f>
        <v>3020</v>
      </c>
      <c r="O1256" s="67" t="str">
        <f t="shared" si="154"/>
        <v>-</v>
      </c>
      <c r="P1256" s="67">
        <f t="shared" si="155"/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Y1256"/>
      <c r="AA1256" s="2"/>
      <c r="AB1256" s="2"/>
      <c r="AC1256" s="2"/>
    </row>
    <row r="1257" spans="1:29" ht="30" customHeight="1" x14ac:dyDescent="0.25">
      <c r="A1257" s="102" t="str">
        <f>VLOOKUP(N1257,'Linien - BU'!A:B,2,FALSE)</f>
        <v>BU1</v>
      </c>
      <c r="B1257" s="114">
        <f t="shared" si="149"/>
        <v>58</v>
      </c>
      <c r="C1257" s="95">
        <f>Abfalldokumentation!$U1257</f>
        <v>44489</v>
      </c>
      <c r="D1257" s="90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103" t="str">
        <f>IFERROR(VLOOKUP(Abfalldokumentation!$O1257,Artikel!A:C,3,FALSE),Abfalldokumentation!$O1257)</f>
        <v>-</v>
      </c>
      <c r="F1257" s="103" t="str">
        <f>VLOOKUP(T1257,'Liste Gründe'!A:D,2,FALSE)</f>
        <v>Linienbezogen</v>
      </c>
      <c r="G1257" s="103" t="str">
        <f>IF(ISBLANK(V1257),VLOOKUP(Abfalldokumentation!$P1257,'Liste Gründe'!A:D,3,FALSE),V1257)</f>
        <v>Maschinenabfall</v>
      </c>
      <c r="H1257" s="103" t="str">
        <f>IF(ISBLANK(Abfalldokumentation!$W1257),"-",Abfalldokumentation!$W1257)</f>
        <v>-</v>
      </c>
      <c r="I1257" s="114">
        <f t="shared" si="150"/>
        <v>42</v>
      </c>
      <c r="J1257" s="103" t="str">
        <f t="shared" si="151"/>
        <v>Produkte</v>
      </c>
      <c r="K1257" s="103" t="str">
        <f t="shared" si="152"/>
        <v>BUs</v>
      </c>
      <c r="L1257" s="103" t="str">
        <f t="shared" si="153"/>
        <v>Symptome</v>
      </c>
      <c r="M1257" s="114" t="str">
        <f>IFERROR(VLOOKUP(Abfalldokumentation!$O1257,Kennzahlen!S:U,3,FALSE)*Abfalldokumentation!$B1257,"0")</f>
        <v>0</v>
      </c>
      <c r="N1257" s="103">
        <f>IF(ISBLANK(Q1257),VLOOKUP(Abfalldokumentation!$O1257,'Linien - BU'!R:S,2,FALSE),Q1257)</f>
        <v>3020</v>
      </c>
      <c r="O1257" s="67" t="str">
        <f t="shared" si="154"/>
        <v>-</v>
      </c>
      <c r="P1257" s="67">
        <f t="shared" si="155"/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Y1257"/>
      <c r="AA1257" s="2"/>
      <c r="AB1257" s="2"/>
      <c r="AC1257" s="2"/>
    </row>
    <row r="1258" spans="1:29" ht="30" customHeight="1" x14ac:dyDescent="0.25">
      <c r="A1258" s="104" t="str">
        <f>VLOOKUP(N1258,'Linien - BU'!A:B,2,FALSE)</f>
        <v>Rest</v>
      </c>
      <c r="B1258" s="115">
        <f t="shared" si="149"/>
        <v>14.5</v>
      </c>
      <c r="C1258" s="96">
        <f>Abfalldokumentation!$U1258</f>
        <v>44489</v>
      </c>
      <c r="D1258" s="90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105" t="str">
        <f>IFERROR(VLOOKUP(Abfalldokumentation!$O1258,Artikel!A:C,3,FALSE),Abfalldokumentation!$O1258)</f>
        <v>-</v>
      </c>
      <c r="F1258" s="105" t="str">
        <f>VLOOKUP(T1258,'Liste Gründe'!A:D,2,FALSE)</f>
        <v>Qualitätssicherung</v>
      </c>
      <c r="G1258" s="105" t="str">
        <f>IF(ISBLANK(V1258),VLOOKUP(Abfalldokumentation!$P1258,'Liste Gründe'!A:D,3,FALSE),V1258)</f>
        <v>Sensorik</v>
      </c>
      <c r="H1258" s="105" t="str">
        <f>IF(ISBLANK(Abfalldokumentation!$W1258),"-",Abfalldokumentation!$W1258)</f>
        <v>-</v>
      </c>
      <c r="I1258" s="115">
        <f t="shared" si="150"/>
        <v>42</v>
      </c>
      <c r="J1258" s="105" t="str">
        <f t="shared" si="151"/>
        <v>Produkte</v>
      </c>
      <c r="K1258" s="105" t="str">
        <f t="shared" si="152"/>
        <v>BUs</v>
      </c>
      <c r="L1258" s="105" t="str">
        <f t="shared" si="153"/>
        <v>Symptome</v>
      </c>
      <c r="M1258" s="115" t="str">
        <f>IFERROR(VLOOKUP(Abfalldokumentation!$O1258,Kennzahlen!S:U,3,FALSE)*Abfalldokumentation!$B1258,"0")</f>
        <v>0</v>
      </c>
      <c r="N1258" s="105" t="str">
        <f>IF(ISBLANK(Q1258),VLOOKUP(Abfalldokumentation!$O1258,'Linien - BU'!R:S,2,FALSE),Q1258)</f>
        <v>QM</v>
      </c>
      <c r="O1258" s="67" t="str">
        <f t="shared" si="154"/>
        <v>-</v>
      </c>
      <c r="P1258" s="67">
        <f t="shared" si="155"/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Y1258"/>
      <c r="AA1258" s="2"/>
      <c r="AB1258" s="2"/>
      <c r="AC1258" s="2"/>
    </row>
    <row r="1259" spans="1:29" ht="30" customHeight="1" x14ac:dyDescent="0.25">
      <c r="A1259" s="102" t="str">
        <f>VLOOKUP(N1259,'Linien - BU'!A:B,2,FALSE)</f>
        <v>BU3</v>
      </c>
      <c r="B1259" s="114">
        <f t="shared" si="149"/>
        <v>2.2000000000000002</v>
      </c>
      <c r="C1259" s="95">
        <f>Abfalldokumentation!$U1259</f>
        <v>44489</v>
      </c>
      <c r="D1259" s="90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103" t="str">
        <f>IFERROR(VLOOKUP(Abfalldokumentation!$O1259,Artikel!A:C,3,FALSE),Abfalldokumentation!$O1259)</f>
        <v>-</v>
      </c>
      <c r="F1259" s="103" t="str">
        <f>VLOOKUP(T1259,'Liste Gründe'!A:D,2,FALSE)</f>
        <v>Linienbezogen</v>
      </c>
      <c r="G1259" s="103" t="str">
        <f>IF(ISBLANK(V1259),VLOOKUP(Abfalldokumentation!$P1259,'Liste Gründe'!A:D,3,FALSE),V1259)</f>
        <v>Maschinenabfall</v>
      </c>
      <c r="H1259" s="103" t="str">
        <f>IF(ISBLANK(Abfalldokumentation!$W1259),"-",Abfalldokumentation!$W1259)</f>
        <v>-</v>
      </c>
      <c r="I1259" s="114">
        <f t="shared" si="150"/>
        <v>42</v>
      </c>
      <c r="J1259" s="103" t="str">
        <f t="shared" si="151"/>
        <v>Produkte</v>
      </c>
      <c r="K1259" s="103" t="str">
        <f t="shared" si="152"/>
        <v>BUs</v>
      </c>
      <c r="L1259" s="103" t="str">
        <f t="shared" si="153"/>
        <v>Symptome</v>
      </c>
      <c r="M1259" s="114" t="str">
        <f>IFERROR(VLOOKUP(Abfalldokumentation!$O1259,Kennzahlen!S:U,3,FALSE)*Abfalldokumentation!$B1259,"0")</f>
        <v>0</v>
      </c>
      <c r="N1259" s="103" t="str">
        <f>IF(ISBLANK(Q1259),VLOOKUP(Abfalldokumentation!$O1259,'Linien - BU'!R:S,2,FALSE),Q1259)</f>
        <v>Spezialitäten</v>
      </c>
      <c r="O1259" s="67" t="str">
        <f t="shared" si="154"/>
        <v>-</v>
      </c>
      <c r="P1259" s="67">
        <f t="shared" si="155"/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Y1259"/>
      <c r="AA1259" s="2"/>
      <c r="AB1259" s="2"/>
      <c r="AC1259" s="2"/>
    </row>
    <row r="1260" spans="1:29" ht="30" customHeight="1" x14ac:dyDescent="0.25">
      <c r="A1260" s="104" t="str">
        <f>VLOOKUP(N1260,'Linien - BU'!A:B,2,FALSE)</f>
        <v>BU3</v>
      </c>
      <c r="B1260" s="115">
        <f t="shared" si="149"/>
        <v>8</v>
      </c>
      <c r="C1260" s="96">
        <f>Abfalldokumentation!$U1260</f>
        <v>44489</v>
      </c>
      <c r="D1260" s="90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105" t="str">
        <f>IFERROR(VLOOKUP(Abfalldokumentation!$O1260,Artikel!A:C,3,FALSE),Abfalldokumentation!$O1260)</f>
        <v>-</v>
      </c>
      <c r="F1260" s="105" t="str">
        <f>VLOOKUP(T1260,'Liste Gründe'!A:D,2,FALSE)</f>
        <v>Linienbezogen</v>
      </c>
      <c r="G1260" s="105" t="str">
        <f>IF(ISBLANK(V1260),VLOOKUP(Abfalldokumentation!$P1260,'Liste Gründe'!A:D,3,FALSE),V1260)</f>
        <v>Maschinenabfall</v>
      </c>
      <c r="H1260" s="105" t="str">
        <f>IF(ISBLANK(Abfalldokumentation!$W1260),"-",Abfalldokumentation!$W1260)</f>
        <v>-</v>
      </c>
      <c r="I1260" s="115">
        <f t="shared" si="150"/>
        <v>42</v>
      </c>
      <c r="J1260" s="105" t="str">
        <f t="shared" si="151"/>
        <v>Produkte</v>
      </c>
      <c r="K1260" s="105" t="str">
        <f t="shared" si="152"/>
        <v>BUs</v>
      </c>
      <c r="L1260" s="105" t="str">
        <f t="shared" si="153"/>
        <v>Symptome</v>
      </c>
      <c r="M1260" s="115" t="str">
        <f>IFERROR(VLOOKUP(Abfalldokumentation!$O1260,Kennzahlen!S:U,3,FALSE)*Abfalldokumentation!$B1260,"0")</f>
        <v>0</v>
      </c>
      <c r="N1260" s="105" t="str">
        <f>IF(ISBLANK(Q1260),VLOOKUP(Abfalldokumentation!$O1260,'Linien - BU'!R:S,2,FALSE),Q1260)</f>
        <v>L33</v>
      </c>
      <c r="O1260" s="67" t="str">
        <f t="shared" si="154"/>
        <v>-</v>
      </c>
      <c r="P1260" s="67">
        <f t="shared" si="155"/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Y1260"/>
      <c r="AA1260" s="2"/>
      <c r="AB1260" s="2"/>
      <c r="AC1260" s="2"/>
    </row>
    <row r="1261" spans="1:29" ht="30" customHeight="1" x14ac:dyDescent="0.25">
      <c r="A1261" s="102" t="str">
        <f>VLOOKUP(N1261,'Linien - BU'!A:B,2,FALSE)</f>
        <v>BU3</v>
      </c>
      <c r="B1261" s="114">
        <f t="shared" si="149"/>
        <v>7.6</v>
      </c>
      <c r="C1261" s="95">
        <f>Abfalldokumentation!$U1261</f>
        <v>44489</v>
      </c>
      <c r="D1261" s="90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103" t="str">
        <f>IFERROR(VLOOKUP(Abfalldokumentation!$O1261,Artikel!A:C,3,FALSE),Abfalldokumentation!$O1261)</f>
        <v>-</v>
      </c>
      <c r="F1261" s="103" t="str">
        <f>VLOOKUP(T1261,'Liste Gründe'!A:D,2,FALSE)</f>
        <v>Linienbezogen</v>
      </c>
      <c r="G1261" s="103" t="str">
        <f>IF(ISBLANK(V1261),VLOOKUP(Abfalldokumentation!$P1261,'Liste Gründe'!A:D,3,FALSE),V1261)</f>
        <v>Maschinenabfall</v>
      </c>
      <c r="H1261" s="103" t="str">
        <f>IF(ISBLANK(Abfalldokumentation!$W1261),"-",Abfalldokumentation!$W1261)</f>
        <v>-</v>
      </c>
      <c r="I1261" s="114">
        <f t="shared" si="150"/>
        <v>42</v>
      </c>
      <c r="J1261" s="103" t="str">
        <f t="shared" si="151"/>
        <v>Produkte</v>
      </c>
      <c r="K1261" s="103" t="str">
        <f t="shared" si="152"/>
        <v>BUs</v>
      </c>
      <c r="L1261" s="103" t="str">
        <f t="shared" si="153"/>
        <v>Symptome</v>
      </c>
      <c r="M1261" s="114" t="str">
        <f>IFERROR(VLOOKUP(Abfalldokumentation!$O1261,Kennzahlen!S:U,3,FALSE)*Abfalldokumentation!$B1261,"0")</f>
        <v>0</v>
      </c>
      <c r="N1261" s="103" t="str">
        <f>IF(ISBLANK(Q1261),VLOOKUP(Abfalldokumentation!$O1261,'Linien - BU'!R:S,2,FALSE),Q1261)</f>
        <v>Bu3</v>
      </c>
      <c r="O1261" s="67" t="str">
        <f t="shared" si="154"/>
        <v>-</v>
      </c>
      <c r="P1261" s="67">
        <f t="shared" si="155"/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Y1261"/>
      <c r="AA1261" s="2"/>
      <c r="AB1261" s="2"/>
      <c r="AC1261" s="2"/>
    </row>
    <row r="1262" spans="1:29" ht="30" customHeight="1" x14ac:dyDescent="0.25">
      <c r="A1262" s="104" t="str">
        <f>VLOOKUP(N1262,'Linien - BU'!A:B,2,FALSE)</f>
        <v>BU1</v>
      </c>
      <c r="B1262" s="115">
        <f t="shared" si="149"/>
        <v>80.400000000000006</v>
      </c>
      <c r="C1262" s="96">
        <f>Abfalldokumentation!$U1262</f>
        <v>44489</v>
      </c>
      <c r="D1262" s="90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105" t="str">
        <f>IFERROR(VLOOKUP(Abfalldokumentation!$O1262,Artikel!A:C,3,FALSE),Abfalldokumentation!$O1262)</f>
        <v>-</v>
      </c>
      <c r="F1262" s="105" t="str">
        <f>VLOOKUP(T1262,'Liste Gründe'!A:D,2,FALSE)</f>
        <v>Linienbezogen</v>
      </c>
      <c r="G1262" s="105" t="str">
        <f>IF(ISBLANK(V1262),VLOOKUP(Abfalldokumentation!$P1262,'Liste Gründe'!A:D,3,FALSE),V1262)</f>
        <v>Reinigung</v>
      </c>
      <c r="H1262" s="105" t="str">
        <f>IF(ISBLANK(Abfalldokumentation!$W1262),"-",Abfalldokumentation!$W1262)</f>
        <v>-</v>
      </c>
      <c r="I1262" s="115">
        <f t="shared" si="150"/>
        <v>42</v>
      </c>
      <c r="J1262" s="105" t="str">
        <f t="shared" si="151"/>
        <v>Produkte</v>
      </c>
      <c r="K1262" s="105" t="str">
        <f t="shared" si="152"/>
        <v>BUs</v>
      </c>
      <c r="L1262" s="105" t="str">
        <f t="shared" si="153"/>
        <v>Symptome</v>
      </c>
      <c r="M1262" s="115" t="str">
        <f>IFERROR(VLOOKUP(Abfalldokumentation!$O1262,Kennzahlen!S:U,3,FALSE)*Abfalldokumentation!$B1262,"0")</f>
        <v>0</v>
      </c>
      <c r="N1262" s="105">
        <f>IF(ISBLANK(Q1262),VLOOKUP(Abfalldokumentation!$O1262,'Linien - BU'!R:S,2,FALSE),Q1262)</f>
        <v>3020</v>
      </c>
      <c r="O1262" s="67" t="str">
        <f t="shared" si="154"/>
        <v>-</v>
      </c>
      <c r="P1262" s="67">
        <f t="shared" si="155"/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Y1262"/>
      <c r="AA1262" s="2"/>
      <c r="AB1262" s="2"/>
      <c r="AC1262" s="2"/>
    </row>
    <row r="1263" spans="1:29" ht="30" customHeight="1" x14ac:dyDescent="0.25">
      <c r="A1263" s="102" t="str">
        <f>VLOOKUP(N1263,'Linien - BU'!A:B,2,FALSE)</f>
        <v>BU1</v>
      </c>
      <c r="B1263" s="114">
        <f t="shared" si="149"/>
        <v>50</v>
      </c>
      <c r="C1263" s="95">
        <f>Abfalldokumentation!$U1263</f>
        <v>44489</v>
      </c>
      <c r="D1263" s="90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103" t="str">
        <f>IFERROR(VLOOKUP(Abfalldokumentation!$O1263,Artikel!A:C,3,FALSE),Abfalldokumentation!$O1263)</f>
        <v>-</v>
      </c>
      <c r="F1263" s="103" t="str">
        <f>VLOOKUP(T1263,'Liste Gründe'!A:D,2,FALSE)</f>
        <v>Linienbezogen</v>
      </c>
      <c r="G1263" s="103" t="str">
        <f>IF(ISBLANK(V1263),VLOOKUP(Abfalldokumentation!$P1263,'Liste Gründe'!A:D,3,FALSE),V1263)</f>
        <v>Reinigung</v>
      </c>
      <c r="H1263" s="103" t="str">
        <f>IF(ISBLANK(Abfalldokumentation!$W1263),"-",Abfalldokumentation!$W1263)</f>
        <v>-</v>
      </c>
      <c r="I1263" s="114">
        <f t="shared" si="150"/>
        <v>42</v>
      </c>
      <c r="J1263" s="103" t="str">
        <f t="shared" si="151"/>
        <v>Produkte</v>
      </c>
      <c r="K1263" s="103" t="str">
        <f t="shared" si="152"/>
        <v>BUs</v>
      </c>
      <c r="L1263" s="103" t="str">
        <f t="shared" si="153"/>
        <v>Symptome</v>
      </c>
      <c r="M1263" s="114" t="str">
        <f>IFERROR(VLOOKUP(Abfalldokumentation!$O1263,Kennzahlen!S:U,3,FALSE)*Abfalldokumentation!$B1263,"0")</f>
        <v>0</v>
      </c>
      <c r="N1263" s="103">
        <f>IF(ISBLANK(Q1263),VLOOKUP(Abfalldokumentation!$O1263,'Linien - BU'!R:S,2,FALSE),Q1263)</f>
        <v>3020</v>
      </c>
      <c r="O1263" s="67" t="str">
        <f t="shared" si="154"/>
        <v>-</v>
      </c>
      <c r="P1263" s="67">
        <f t="shared" si="155"/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Y1263"/>
      <c r="AA1263" s="2"/>
      <c r="AB1263" s="2"/>
      <c r="AC1263" s="2"/>
    </row>
    <row r="1264" spans="1:29" ht="30" customHeight="1" x14ac:dyDescent="0.25">
      <c r="A1264" s="104" t="str">
        <f>VLOOKUP(N1264,'Linien - BU'!A:B,2,FALSE)</f>
        <v>BU1</v>
      </c>
      <c r="B1264" s="115">
        <f t="shared" si="149"/>
        <v>173</v>
      </c>
      <c r="C1264" s="96">
        <f>Abfalldokumentation!$U1264</f>
        <v>44489</v>
      </c>
      <c r="D1264" s="90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105" t="str">
        <f>IFERROR(VLOOKUP(Abfalldokumentation!$O1264,Artikel!A:C,3,FALSE),Abfalldokumentation!$O1264)</f>
        <v>-</v>
      </c>
      <c r="F1264" s="105" t="str">
        <f>VLOOKUP(T1264,'Liste Gründe'!A:D,2,FALSE)</f>
        <v>Linienbezogen</v>
      </c>
      <c r="G1264" s="105" t="str">
        <f>IF(ISBLANK(V1264),VLOOKUP(Abfalldokumentation!$P1264,'Liste Gründe'!A:D,3,FALSE),V1264)</f>
        <v>Reinigung</v>
      </c>
      <c r="H1264" s="105" t="str">
        <f>IF(ISBLANK(Abfalldokumentation!$W1264),"-",Abfalldokumentation!$W1264)</f>
        <v>-</v>
      </c>
      <c r="I1264" s="115">
        <f t="shared" si="150"/>
        <v>42</v>
      </c>
      <c r="J1264" s="105" t="str">
        <f t="shared" si="151"/>
        <v>Produkte</v>
      </c>
      <c r="K1264" s="105" t="str">
        <f t="shared" si="152"/>
        <v>BUs</v>
      </c>
      <c r="L1264" s="105" t="str">
        <f t="shared" si="153"/>
        <v>Symptome</v>
      </c>
      <c r="M1264" s="115" t="str">
        <f>IFERROR(VLOOKUP(Abfalldokumentation!$O1264,Kennzahlen!S:U,3,FALSE)*Abfalldokumentation!$B1264,"0")</f>
        <v>0</v>
      </c>
      <c r="N1264" s="105" t="str">
        <f>IF(ISBLANK(Q1264),VLOOKUP(Abfalldokumentation!$O1264,'Linien - BU'!R:S,2,FALSE),Q1264)</f>
        <v>Schmelze</v>
      </c>
      <c r="O1264" s="67" t="str">
        <f t="shared" si="154"/>
        <v>-</v>
      </c>
      <c r="P1264" s="67">
        <f t="shared" si="155"/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Y1264"/>
      <c r="AA1264" s="2"/>
      <c r="AB1264" s="2"/>
      <c r="AC1264" s="2"/>
    </row>
    <row r="1265" spans="1:29" ht="30" customHeight="1" x14ac:dyDescent="0.25">
      <c r="A1265" s="102" t="str">
        <f>VLOOKUP(N1265,'Linien - BU'!A:B,2,FALSE)</f>
        <v>Rest</v>
      </c>
      <c r="B1265" s="114">
        <f t="shared" si="149"/>
        <v>4.0999999999999996</v>
      </c>
      <c r="C1265" s="95">
        <f>Abfalldokumentation!$U1265</f>
        <v>44489</v>
      </c>
      <c r="D1265" s="90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103" t="str">
        <f>IFERROR(VLOOKUP(Abfalldokumentation!$O1265,Artikel!A:C,3,FALSE),Abfalldokumentation!$O1265)</f>
        <v>-</v>
      </c>
      <c r="F1265" s="103" t="str">
        <f>VLOOKUP(T1265,'Liste Gründe'!A:D,2,FALSE)</f>
        <v>Qualitätssicherung</v>
      </c>
      <c r="G1265" s="103" t="str">
        <f>IF(ISBLANK(V1265),VLOOKUP(Abfalldokumentation!$P1265,'Liste Gründe'!A:D,3,FALSE),V1265)</f>
        <v>Sensorik</v>
      </c>
      <c r="H1265" s="103" t="str">
        <f>IF(ISBLANK(Abfalldokumentation!$W1265),"-",Abfalldokumentation!$W1265)</f>
        <v>-</v>
      </c>
      <c r="I1265" s="114">
        <f t="shared" si="150"/>
        <v>42</v>
      </c>
      <c r="J1265" s="103" t="str">
        <f t="shared" si="151"/>
        <v>Produkte</v>
      </c>
      <c r="K1265" s="103" t="str">
        <f t="shared" si="152"/>
        <v>BUs</v>
      </c>
      <c r="L1265" s="103" t="str">
        <f t="shared" si="153"/>
        <v>Symptome</v>
      </c>
      <c r="M1265" s="114" t="str">
        <f>IFERROR(VLOOKUP(Abfalldokumentation!$O1265,Kennzahlen!S:U,3,FALSE)*Abfalldokumentation!$B1265,"0")</f>
        <v>0</v>
      </c>
      <c r="N1265" s="103" t="str">
        <f>IF(ISBLANK(Q1265),VLOOKUP(Abfalldokumentation!$O1265,'Linien - BU'!R:S,2,FALSE),Q1265)</f>
        <v>Labor</v>
      </c>
      <c r="O1265" s="67" t="str">
        <f t="shared" si="154"/>
        <v>-</v>
      </c>
      <c r="P1265" s="67">
        <f t="shared" si="155"/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Y1265"/>
      <c r="AA1265" s="2"/>
      <c r="AB1265" s="2"/>
      <c r="AC1265" s="2"/>
    </row>
    <row r="1266" spans="1:29" ht="30" customHeight="1" x14ac:dyDescent="0.25">
      <c r="A1266" s="104" t="str">
        <f>VLOOKUP(N1266,'Linien - BU'!A:B,2,FALSE)</f>
        <v>BU2</v>
      </c>
      <c r="B1266" s="115">
        <f t="shared" si="149"/>
        <v>75</v>
      </c>
      <c r="C1266" s="96">
        <f>Abfalldokumentation!$U1266</f>
        <v>44489</v>
      </c>
      <c r="D1266" s="90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105" t="str">
        <f>IFERROR(VLOOKUP(Abfalldokumentation!$O1266,Artikel!A:C,3,FALSE),Abfalldokumentation!$O1266)</f>
        <v>Blöcke</v>
      </c>
      <c r="F1266" s="105" t="str">
        <f>VLOOKUP(T1266,'Liste Gründe'!A:D,2,FALSE)</f>
        <v>Schimmel</v>
      </c>
      <c r="G1266" s="105" t="str">
        <f>IF(ISBLANK(V1266),VLOOKUP(Abfalldokumentation!$P1266,'Liste Gründe'!A:D,3,FALSE),V1266)</f>
        <v>Luftzieher/Folienriss durch Transport</v>
      </c>
      <c r="H1266" s="105" t="str">
        <f>IF(ISBLANK(Abfalldokumentation!$W1266),"-",Abfalldokumentation!$W1266)</f>
        <v>-</v>
      </c>
      <c r="I1266" s="115">
        <f t="shared" si="150"/>
        <v>42</v>
      </c>
      <c r="J1266" s="105" t="str">
        <f t="shared" si="151"/>
        <v>Produkte</v>
      </c>
      <c r="K1266" s="105" t="str">
        <f t="shared" si="152"/>
        <v>BUs</v>
      </c>
      <c r="L1266" s="105" t="str">
        <f t="shared" si="153"/>
        <v>Symptome</v>
      </c>
      <c r="M1266" s="115" t="str">
        <f>IFERROR(VLOOKUP(Abfalldokumentation!$O1266,Kennzahlen!S:U,3,FALSE)*Abfalldokumentation!$B1266,"0")</f>
        <v>0</v>
      </c>
      <c r="N1266" s="105" t="str">
        <f>IF(ISBLANK(Q1266),VLOOKUP(Abfalldokumentation!$O1266,'Linien - BU'!R:S,2,FALSE),Q1266)</f>
        <v>BU2</v>
      </c>
      <c r="O1266" s="67" t="str">
        <f t="shared" si="154"/>
        <v>Blöcke</v>
      </c>
      <c r="P1266" s="67">
        <f t="shared" si="155"/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Y1266"/>
      <c r="AA1266" s="2"/>
      <c r="AB1266" s="2"/>
      <c r="AC1266" s="2"/>
    </row>
    <row r="1267" spans="1:29" ht="30" customHeight="1" x14ac:dyDescent="0.25">
      <c r="A1267" s="102" t="str">
        <f>VLOOKUP(N1267,'Linien - BU'!A:B,2,FALSE)</f>
        <v>BU1</v>
      </c>
      <c r="B1267" s="114">
        <f t="shared" si="149"/>
        <v>2.6</v>
      </c>
      <c r="C1267" s="95">
        <f>Abfalldokumentation!$U1267</f>
        <v>44489</v>
      </c>
      <c r="D1267" s="90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103" t="str">
        <f>IFERROR(VLOOKUP(Abfalldokumentation!$O1267,Artikel!A:C,3,FALSE),Abfalldokumentation!$O1267)</f>
        <v>Reste Zipfel</v>
      </c>
      <c r="F1267" s="103" t="str">
        <f>VLOOKUP(T1267,'Liste Gründe'!A:D,2,FALSE)</f>
        <v>Linienbezogen</v>
      </c>
      <c r="G1267" s="103" t="str">
        <f>IF(ISBLANK(V1267),VLOOKUP(Abfalldokumentation!$P1267,'Liste Gründe'!A:D,3,FALSE),V1267)</f>
        <v>Maschinenabfall</v>
      </c>
      <c r="H1267" s="103" t="str">
        <f>IF(ISBLANK(Abfalldokumentation!$W1267),"-",Abfalldokumentation!$W1267)</f>
        <v>-</v>
      </c>
      <c r="I1267" s="114">
        <f t="shared" si="150"/>
        <v>42</v>
      </c>
      <c r="J1267" s="103" t="str">
        <f t="shared" si="151"/>
        <v>Produkte</v>
      </c>
      <c r="K1267" s="103" t="str">
        <f t="shared" si="152"/>
        <v>BUs</v>
      </c>
      <c r="L1267" s="103" t="str">
        <f t="shared" si="153"/>
        <v>Symptome</v>
      </c>
      <c r="M1267" s="114" t="str">
        <f>IFERROR(VLOOKUP(Abfalldokumentation!$O1267,Kennzahlen!S:U,3,FALSE)*Abfalldokumentation!$B1267,"0")</f>
        <v>0</v>
      </c>
      <c r="N1267" s="103">
        <f>IF(ISBLANK(Q1267),VLOOKUP(Abfalldokumentation!$O1267,'Linien - BU'!R:S,2,FALSE),Q1267)</f>
        <v>3020</v>
      </c>
      <c r="O1267" s="67" t="str">
        <f t="shared" si="154"/>
        <v>Reste Zipfel</v>
      </c>
      <c r="P1267" s="67">
        <f t="shared" si="155"/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Y1267"/>
      <c r="AA1267" s="2"/>
      <c r="AB1267" s="2"/>
      <c r="AC1267" s="2"/>
    </row>
    <row r="1268" spans="1:29" ht="30" customHeight="1" x14ac:dyDescent="0.25">
      <c r="A1268" s="104" t="str">
        <f>VLOOKUP(N1268,'Linien - BU'!A:B,2,FALSE)</f>
        <v>Rest</v>
      </c>
      <c r="B1268" s="115">
        <f t="shared" si="149"/>
        <v>11</v>
      </c>
      <c r="C1268" s="96">
        <f>Abfalldokumentation!$U1268</f>
        <v>44490</v>
      </c>
      <c r="D1268" s="90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105" t="str">
        <f>IFERROR(VLOOKUP(Abfalldokumentation!$O1268,Artikel!A:C,3,FALSE),Abfalldokumentation!$O1268)</f>
        <v>-</v>
      </c>
      <c r="F1268" s="105" t="str">
        <f>VLOOKUP(T1268,'Liste Gründe'!A:D,2,FALSE)</f>
        <v>Qualitätssicherung</v>
      </c>
      <c r="G1268" s="105" t="str">
        <f>IF(ISBLANK(V1268),VLOOKUP(Abfalldokumentation!$P1268,'Liste Gründe'!A:D,3,FALSE),V1268)</f>
        <v>Laborproben</v>
      </c>
      <c r="H1268" s="105" t="str">
        <f>IF(ISBLANK(Abfalldokumentation!$W1268),"-",Abfalldokumentation!$W1268)</f>
        <v>-</v>
      </c>
      <c r="I1268" s="115">
        <f t="shared" si="150"/>
        <v>42</v>
      </c>
      <c r="J1268" s="105" t="str">
        <f t="shared" si="151"/>
        <v>Produkte</v>
      </c>
      <c r="K1268" s="105" t="str">
        <f t="shared" si="152"/>
        <v>BUs</v>
      </c>
      <c r="L1268" s="105" t="str">
        <f t="shared" si="153"/>
        <v>Symptome</v>
      </c>
      <c r="M1268" s="115" t="str">
        <f>IFERROR(VLOOKUP(Abfalldokumentation!$O1268,Kennzahlen!S:U,3,FALSE)*Abfalldokumentation!$B1268,"0")</f>
        <v>0</v>
      </c>
      <c r="N1268" s="105" t="str">
        <f>IF(ISBLANK(Q1268),VLOOKUP(Abfalldokumentation!$O1268,'Linien - BU'!R:S,2,FALSE),Q1268)</f>
        <v>QM</v>
      </c>
      <c r="O1268" s="67" t="str">
        <f t="shared" si="154"/>
        <v>-</v>
      </c>
      <c r="P1268" s="67">
        <f t="shared" si="155"/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Y1268"/>
      <c r="AA1268" s="2"/>
      <c r="AB1268" s="2"/>
      <c r="AC1268" s="2"/>
    </row>
    <row r="1269" spans="1:29" ht="30" customHeight="1" x14ac:dyDescent="0.25">
      <c r="A1269" s="102" t="str">
        <f>VLOOKUP(N1269,'Linien - BU'!A:B,2,FALSE)</f>
        <v>Rest</v>
      </c>
      <c r="B1269" s="114">
        <f t="shared" si="149"/>
        <v>150</v>
      </c>
      <c r="C1269" s="95">
        <f>Abfalldokumentation!$U1269</f>
        <v>44490</v>
      </c>
      <c r="D1269" s="90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103" t="str">
        <f>IFERROR(VLOOKUP(Abfalldokumentation!$O1269,Artikel!A:C,3,FALSE),Abfalldokumentation!$O1269)</f>
        <v>-</v>
      </c>
      <c r="F1269" s="103" t="str">
        <f>VLOOKUP(T1269,'Liste Gründe'!A:D,2,FALSE)</f>
        <v>Qualitätssicherung</v>
      </c>
      <c r="G1269" s="103" t="str">
        <f>IF(ISBLANK(V1269),VLOOKUP(Abfalldokumentation!$P1269,'Liste Gründe'!A:D,3,FALSE),V1269)</f>
        <v>Laborproben</v>
      </c>
      <c r="H1269" s="103" t="str">
        <f>IF(ISBLANK(Abfalldokumentation!$W1269),"-",Abfalldokumentation!$W1269)</f>
        <v>-</v>
      </c>
      <c r="I1269" s="114">
        <f t="shared" si="150"/>
        <v>42</v>
      </c>
      <c r="J1269" s="103" t="str">
        <f t="shared" si="151"/>
        <v>Produkte</v>
      </c>
      <c r="K1269" s="103" t="str">
        <f t="shared" si="152"/>
        <v>BUs</v>
      </c>
      <c r="L1269" s="103" t="str">
        <f t="shared" si="153"/>
        <v>Symptome</v>
      </c>
      <c r="M1269" s="114" t="str">
        <f>IFERROR(VLOOKUP(Abfalldokumentation!$O1269,Kennzahlen!S:U,3,FALSE)*Abfalldokumentation!$B1269,"0")</f>
        <v>0</v>
      </c>
      <c r="N1269" s="103" t="str">
        <f>IF(ISBLANK(Q1269),VLOOKUP(Abfalldokumentation!$O1269,'Linien - BU'!R:S,2,FALSE),Q1269)</f>
        <v>Labor</v>
      </c>
      <c r="O1269" s="67" t="str">
        <f t="shared" si="154"/>
        <v>-</v>
      </c>
      <c r="P1269" s="67">
        <f t="shared" si="155"/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Y1269"/>
      <c r="AA1269" s="2"/>
      <c r="AB1269" s="2"/>
      <c r="AC1269" s="2"/>
    </row>
    <row r="1270" spans="1:29" ht="30" customHeight="1" x14ac:dyDescent="0.25">
      <c r="A1270" s="104" t="str">
        <f>VLOOKUP(N1270,'Linien - BU'!A:B,2,FALSE)</f>
        <v>Rest</v>
      </c>
      <c r="B1270" s="115">
        <f t="shared" si="149"/>
        <v>2.5</v>
      </c>
      <c r="C1270" s="96">
        <f>Abfalldokumentation!$U1270</f>
        <v>44490</v>
      </c>
      <c r="D1270" s="90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105" t="str">
        <f>IFERROR(VLOOKUP(Abfalldokumentation!$O1270,Artikel!A:C,3,FALSE),Abfalldokumentation!$O1270)</f>
        <v>-</v>
      </c>
      <c r="F1270" s="105" t="str">
        <f>VLOOKUP(T1270,'Liste Gründe'!A:D,2,FALSE)</f>
        <v>Qualitätssicherung</v>
      </c>
      <c r="G1270" s="105" t="str">
        <f>IF(ISBLANK(V1270),VLOOKUP(Abfalldokumentation!$P1270,'Liste Gründe'!A:D,3,FALSE),V1270)</f>
        <v>Sensorik</v>
      </c>
      <c r="H1270" s="105" t="str">
        <f>IF(ISBLANK(Abfalldokumentation!$W1270),"-",Abfalldokumentation!$W1270)</f>
        <v>-</v>
      </c>
      <c r="I1270" s="115">
        <f t="shared" si="150"/>
        <v>42</v>
      </c>
      <c r="J1270" s="105" t="str">
        <f t="shared" si="151"/>
        <v>Produkte</v>
      </c>
      <c r="K1270" s="105" t="str">
        <f t="shared" si="152"/>
        <v>BUs</v>
      </c>
      <c r="L1270" s="105" t="str">
        <f t="shared" si="153"/>
        <v>Symptome</v>
      </c>
      <c r="M1270" s="115" t="str">
        <f>IFERROR(VLOOKUP(Abfalldokumentation!$O1270,Kennzahlen!S:U,3,FALSE)*Abfalldokumentation!$B1270,"0")</f>
        <v>0</v>
      </c>
      <c r="N1270" s="105" t="str">
        <f>IF(ISBLANK(Q1270),VLOOKUP(Abfalldokumentation!$O1270,'Linien - BU'!R:S,2,FALSE),Q1270)</f>
        <v>Labor</v>
      </c>
      <c r="O1270" s="67" t="str">
        <f t="shared" si="154"/>
        <v>-</v>
      </c>
      <c r="P1270" s="67">
        <f t="shared" si="155"/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Y1270"/>
      <c r="AA1270" s="2"/>
      <c r="AB1270" s="2"/>
      <c r="AC1270" s="2"/>
    </row>
    <row r="1271" spans="1:29" ht="30" customHeight="1" x14ac:dyDescent="0.25">
      <c r="A1271" s="102" t="str">
        <f>VLOOKUP(N1271,'Linien - BU'!A:B,2,FALSE)</f>
        <v>BU1</v>
      </c>
      <c r="B1271" s="114">
        <f t="shared" si="149"/>
        <v>30</v>
      </c>
      <c r="C1271" s="95">
        <f>Abfalldokumentation!$U1271</f>
        <v>44491</v>
      </c>
      <c r="D1271" s="90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103" t="str">
        <f>IFERROR(VLOOKUP(Abfalldokumentation!$O1271,Artikel!A:C,3,FALSE),Abfalldokumentation!$O1271)</f>
        <v>Konzentrat in Würsten 1</v>
      </c>
      <c r="F1271" s="103" t="str">
        <f>VLOOKUP(T1271,'Liste Gründe'!A:D,2,FALSE)</f>
        <v>Linienbezogen</v>
      </c>
      <c r="G1271" s="103" t="str">
        <f>IF(ISBLANK(V1271),VLOOKUP(Abfalldokumentation!$P1271,'Liste Gründe'!A:D,3,FALSE),V1271)</f>
        <v>Maschinenabfall</v>
      </c>
      <c r="H1271" s="103" t="str">
        <f>IF(ISBLANK(Abfalldokumentation!$W1271),"-",Abfalldokumentation!$W1271)</f>
        <v>-</v>
      </c>
      <c r="I1271" s="114">
        <f t="shared" si="150"/>
        <v>42</v>
      </c>
      <c r="J1271" s="103" t="str">
        <f t="shared" si="151"/>
        <v>Produkte</v>
      </c>
      <c r="K1271" s="103" t="str">
        <f t="shared" si="152"/>
        <v>BUs</v>
      </c>
      <c r="L1271" s="103" t="str">
        <f t="shared" si="153"/>
        <v>Symptome</v>
      </c>
      <c r="M1271" s="114" t="str">
        <f>IFERROR(VLOOKUP(Abfalldokumentation!$O1271,Kennzahlen!S:U,3,FALSE)*Abfalldokumentation!$B1271,"0")</f>
        <v>0</v>
      </c>
      <c r="N1271" s="103">
        <f>IF(ISBLANK(Q1271),VLOOKUP(Abfalldokumentation!$O1271,'Linien - BU'!R:S,2,FALSE),Q1271)</f>
        <v>3010</v>
      </c>
      <c r="O1271" s="67">
        <f t="shared" si="154"/>
        <v>24000493</v>
      </c>
      <c r="P1271" s="67">
        <f t="shared" si="155"/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Y1271"/>
      <c r="AA1271" s="2"/>
      <c r="AB1271" s="2"/>
      <c r="AC1271" s="2"/>
    </row>
    <row r="1272" spans="1:29" ht="30" customHeight="1" x14ac:dyDescent="0.25">
      <c r="A1272" s="104" t="str">
        <f>VLOOKUP(N1272,'Linien - BU'!A:B,2,FALSE)</f>
        <v>BU1</v>
      </c>
      <c r="B1272" s="115">
        <f t="shared" si="149"/>
        <v>40</v>
      </c>
      <c r="C1272" s="96">
        <f>Abfalldokumentation!$U1272</f>
        <v>44491</v>
      </c>
      <c r="D1272" s="90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105" t="str">
        <f>IFERROR(VLOOKUP(Abfalldokumentation!$O1272,Artikel!A:C,3,FALSE),Abfalldokumentation!$O1272)</f>
        <v>Konzentrat in Würsten 1</v>
      </c>
      <c r="F1272" s="105" t="str">
        <f>VLOOKUP(T1272,'Liste Gründe'!A:D,2,FALSE)</f>
        <v>Linienbezogen</v>
      </c>
      <c r="G1272" s="105" t="str">
        <f>IF(ISBLANK(V1272),VLOOKUP(Abfalldokumentation!$P1272,'Liste Gründe'!A:D,3,FALSE),V1272)</f>
        <v>Bodenabfall Abfüllung</v>
      </c>
      <c r="H1272" s="105" t="str">
        <f>IF(ISBLANK(Abfalldokumentation!$W1272),"-",Abfalldokumentation!$W1272)</f>
        <v>-</v>
      </c>
      <c r="I1272" s="115">
        <f t="shared" si="150"/>
        <v>42</v>
      </c>
      <c r="J1272" s="105" t="str">
        <f t="shared" si="151"/>
        <v>Produkte</v>
      </c>
      <c r="K1272" s="105" t="str">
        <f t="shared" si="152"/>
        <v>BUs</v>
      </c>
      <c r="L1272" s="105" t="str">
        <f t="shared" si="153"/>
        <v>Symptome</v>
      </c>
      <c r="M1272" s="115" t="str">
        <f>IFERROR(VLOOKUP(Abfalldokumentation!$O1272,Kennzahlen!S:U,3,FALSE)*Abfalldokumentation!$B1272,"0")</f>
        <v>0</v>
      </c>
      <c r="N1272" s="105">
        <f>IF(ISBLANK(Q1272),VLOOKUP(Abfalldokumentation!$O1272,'Linien - BU'!R:S,2,FALSE),Q1272)</f>
        <v>3010</v>
      </c>
      <c r="O1272" s="67">
        <f t="shared" si="154"/>
        <v>24000493</v>
      </c>
      <c r="P1272" s="67">
        <f t="shared" si="155"/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Y1272"/>
      <c r="AA1272" s="2"/>
      <c r="AB1272" s="2"/>
      <c r="AC1272" s="2"/>
    </row>
    <row r="1273" spans="1:29" ht="30" customHeight="1" x14ac:dyDescent="0.25">
      <c r="A1273" s="102" t="str">
        <f>VLOOKUP(N1273,'Linien - BU'!A:B,2,FALSE)</f>
        <v>BU1</v>
      </c>
      <c r="B1273" s="114">
        <f t="shared" si="149"/>
        <v>10</v>
      </c>
      <c r="C1273" s="95">
        <f>Abfalldokumentation!$U1273</f>
        <v>44491</v>
      </c>
      <c r="D1273" s="90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103" t="str">
        <f>IFERROR(VLOOKUP(Abfalldokumentation!$O1273,Artikel!A:C,3,FALSE),Abfalldokumentation!$O1273)</f>
        <v>VOS SKZ Mozzarella 40%</v>
      </c>
      <c r="F1273" s="103" t="str">
        <f>VLOOKUP(T1273,'Liste Gründe'!A:D,2,FALSE)</f>
        <v>Schimmel</v>
      </c>
      <c r="G1273" s="103" t="str">
        <f>IF(ISBLANK(V1273),VLOOKUP(Abfalldokumentation!$P1273,'Liste Gründe'!A:D,3,FALSE),V1273)</f>
        <v>VOS &gt; Einsatz</v>
      </c>
      <c r="H1273" s="103" t="str">
        <f>IF(ISBLANK(Abfalldokumentation!$W1273),"-",Abfalldokumentation!$W1273)</f>
        <v>-</v>
      </c>
      <c r="I1273" s="114">
        <f t="shared" si="150"/>
        <v>42</v>
      </c>
      <c r="J1273" s="103" t="str">
        <f t="shared" si="151"/>
        <v>Produkte</v>
      </c>
      <c r="K1273" s="103" t="str">
        <f t="shared" si="152"/>
        <v>BUs</v>
      </c>
      <c r="L1273" s="103" t="str">
        <f t="shared" si="153"/>
        <v>Symptome</v>
      </c>
      <c r="M1273" s="114">
        <f>IFERROR(VLOOKUP(Abfalldokumentation!$O1273,Kennzahlen!S:U,3,FALSE)*Abfalldokumentation!$B1273,"0")</f>
        <v>5</v>
      </c>
      <c r="N1273" s="103" t="str">
        <f>IF(ISBLANK(Q1273),VLOOKUP(Abfalldokumentation!$O1273,'Linien - BU'!R:S,2,FALSE),Q1273)</f>
        <v>Abfüllung</v>
      </c>
      <c r="O1273" s="67">
        <f t="shared" si="154"/>
        <v>29500539</v>
      </c>
      <c r="P1273" s="67">
        <f t="shared" si="155"/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Y1273"/>
      <c r="AA1273" s="2"/>
      <c r="AB1273" s="2"/>
      <c r="AC1273" s="2"/>
    </row>
    <row r="1274" spans="1:29" ht="30" customHeight="1" x14ac:dyDescent="0.25">
      <c r="A1274" s="104" t="str">
        <f>VLOOKUP(N1274,'Linien - BU'!A:B,2,FALSE)</f>
        <v>BU1</v>
      </c>
      <c r="B1274" s="115">
        <f t="shared" si="149"/>
        <v>20</v>
      </c>
      <c r="C1274" s="96">
        <f>Abfalldokumentation!$U1274</f>
        <v>44491</v>
      </c>
      <c r="D1274" s="90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105" t="str">
        <f>IFERROR(VLOOKUP(Abfalldokumentation!$O1274,Artikel!A:C,3,FALSE),Abfalldokumentation!$O1274)</f>
        <v>VOS SKZ Camembert für W</v>
      </c>
      <c r="F1274" s="105" t="str">
        <f>VLOOKUP(T1274,'Liste Gründe'!A:D,2,FALSE)</f>
        <v>Schimmel</v>
      </c>
      <c r="G1274" s="105" t="str">
        <f>IF(ISBLANK(V1274),VLOOKUP(Abfalldokumentation!$P1274,'Liste Gründe'!A:D,3,FALSE),V1274)</f>
        <v>VOS &gt; Einsatz</v>
      </c>
      <c r="H1274" s="105" t="str">
        <f>IF(ISBLANK(Abfalldokumentation!$W1274),"-",Abfalldokumentation!$W1274)</f>
        <v>-</v>
      </c>
      <c r="I1274" s="115">
        <f t="shared" si="150"/>
        <v>42</v>
      </c>
      <c r="J1274" s="105" t="str">
        <f t="shared" si="151"/>
        <v>Produkte</v>
      </c>
      <c r="K1274" s="105" t="str">
        <f t="shared" si="152"/>
        <v>BUs</v>
      </c>
      <c r="L1274" s="105" t="str">
        <f t="shared" si="153"/>
        <v>Symptome</v>
      </c>
      <c r="M1274" s="115">
        <f>IFERROR(VLOOKUP(Abfalldokumentation!$O1274,Kennzahlen!S:U,3,FALSE)*Abfalldokumentation!$B1274,"0")</f>
        <v>10</v>
      </c>
      <c r="N1274" s="105" t="str">
        <f>IF(ISBLANK(Q1274),VLOOKUP(Abfalldokumentation!$O1274,'Linien - BU'!R:S,2,FALSE),Q1274)</f>
        <v>Abfüllung</v>
      </c>
      <c r="O1274" s="67">
        <f t="shared" si="154"/>
        <v>29500605</v>
      </c>
      <c r="P1274" s="67">
        <f t="shared" si="155"/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Y1274"/>
      <c r="AA1274" s="2"/>
      <c r="AB1274" s="2"/>
      <c r="AC1274" s="2"/>
    </row>
    <row r="1275" spans="1:29" ht="30" customHeight="1" x14ac:dyDescent="0.25">
      <c r="A1275" s="102" t="str">
        <f>VLOOKUP(N1275,'Linien - BU'!A:B,2,FALSE)</f>
        <v>BU1</v>
      </c>
      <c r="B1275" s="114">
        <f t="shared" si="149"/>
        <v>5</v>
      </c>
      <c r="C1275" s="95">
        <f>Abfalldokumentation!$U1275</f>
        <v>44491</v>
      </c>
      <c r="D1275" s="90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103" t="str">
        <f>IFERROR(VLOOKUP(Abfalldokumentation!$O1275,Artikel!A:C,3,FALSE),Abfalldokumentation!$O1275)</f>
        <v>VOS SKZ mit Pfeffer</v>
      </c>
      <c r="F1275" s="103" t="str">
        <f>VLOOKUP(T1275,'Liste Gründe'!A:D,2,FALSE)</f>
        <v>Rest</v>
      </c>
      <c r="G1275" s="103" t="str">
        <f>IF(ISBLANK(V1275),VLOOKUP(Abfalldokumentation!$P1275,'Liste Gründe'!A:D,3,FALSE),V1275)</f>
        <v>Schmutz</v>
      </c>
      <c r="H1275" s="103" t="str">
        <f>IF(ISBLANK(Abfalldokumentation!$W1275),"-",Abfalldokumentation!$W1275)</f>
        <v>-</v>
      </c>
      <c r="I1275" s="114">
        <f t="shared" si="150"/>
        <v>42</v>
      </c>
      <c r="J1275" s="103" t="str">
        <f t="shared" si="151"/>
        <v>Produkte</v>
      </c>
      <c r="K1275" s="103" t="str">
        <f t="shared" si="152"/>
        <v>BUs</v>
      </c>
      <c r="L1275" s="103" t="str">
        <f t="shared" si="153"/>
        <v>Symptome</v>
      </c>
      <c r="M1275" s="114">
        <f>IFERROR(VLOOKUP(Abfalldokumentation!$O1275,Kennzahlen!S:U,3,FALSE)*Abfalldokumentation!$B1275,"0")</f>
        <v>2.5</v>
      </c>
      <c r="N1275" s="103" t="str">
        <f>IF(ISBLANK(Q1275),VLOOKUP(Abfalldokumentation!$O1275,'Linien - BU'!R:S,2,FALSE),Q1275)</f>
        <v>Abfüllung</v>
      </c>
      <c r="O1275" s="67">
        <f t="shared" si="154"/>
        <v>29500616</v>
      </c>
      <c r="P1275" s="67">
        <f t="shared" si="155"/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Y1275"/>
      <c r="AA1275" s="2"/>
      <c r="AB1275" s="2"/>
      <c r="AC1275" s="2"/>
    </row>
    <row r="1276" spans="1:29" ht="30" customHeight="1" x14ac:dyDescent="0.25">
      <c r="A1276" s="104" t="str">
        <f>VLOOKUP(N1276,'Linien - BU'!A:B,2,FALSE)</f>
        <v>BU1</v>
      </c>
      <c r="B1276" s="115">
        <f t="shared" si="149"/>
        <v>20</v>
      </c>
      <c r="C1276" s="96">
        <f>Abfalldokumentation!$U1276</f>
        <v>44491</v>
      </c>
      <c r="D1276" s="90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105" t="str">
        <f>IFERROR(VLOOKUP(Abfalldokumentation!$O1276,Artikel!A:C,3,FALSE),Abfalldokumentation!$O1276)</f>
        <v>VOS SKZ-GOU</v>
      </c>
      <c r="F1276" s="105" t="str">
        <f>VLOOKUP(T1276,'Liste Gründe'!A:D,2,FALSE)</f>
        <v>Schimmel</v>
      </c>
      <c r="G1276" s="105" t="str">
        <f>IF(ISBLANK(V1276),VLOOKUP(Abfalldokumentation!$P1276,'Liste Gründe'!A:D,3,FALSE),V1276)</f>
        <v>VOS &gt; Einsatz</v>
      </c>
      <c r="H1276" s="105" t="str">
        <f>IF(ISBLANK(Abfalldokumentation!$W1276),"-",Abfalldokumentation!$W1276)</f>
        <v>-</v>
      </c>
      <c r="I1276" s="115">
        <f t="shared" si="150"/>
        <v>42</v>
      </c>
      <c r="J1276" s="105" t="str">
        <f t="shared" si="151"/>
        <v>Produkte</v>
      </c>
      <c r="K1276" s="105" t="str">
        <f t="shared" si="152"/>
        <v>BUs</v>
      </c>
      <c r="L1276" s="105" t="str">
        <f t="shared" si="153"/>
        <v>Symptome</v>
      </c>
      <c r="M1276" s="115">
        <f>IFERROR(VLOOKUP(Abfalldokumentation!$O1276,Kennzahlen!S:U,3,FALSE)*Abfalldokumentation!$B1276,"0")</f>
        <v>10</v>
      </c>
      <c r="N1276" s="105" t="str">
        <f>IF(ISBLANK(Q1276),VLOOKUP(Abfalldokumentation!$O1276,'Linien - BU'!R:S,2,FALSE),Q1276)</f>
        <v>Abfüllung</v>
      </c>
      <c r="O1276" s="67">
        <f t="shared" si="154"/>
        <v>29500918</v>
      </c>
      <c r="P1276" s="67">
        <f t="shared" si="155"/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Y1276"/>
      <c r="AA1276" s="2"/>
      <c r="AB1276" s="2"/>
      <c r="AC1276" s="2"/>
    </row>
    <row r="1277" spans="1:29" ht="30" customHeight="1" x14ac:dyDescent="0.25">
      <c r="A1277" s="102" t="str">
        <f>VLOOKUP(N1277,'Linien - BU'!A:B,2,FALSE)</f>
        <v>BU1</v>
      </c>
      <c r="B1277" s="114">
        <f t="shared" si="149"/>
        <v>24</v>
      </c>
      <c r="C1277" s="95">
        <f>Abfalldokumentation!$U1277</f>
        <v>44491</v>
      </c>
      <c r="D1277" s="90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103" t="str">
        <f>IFERROR(VLOOKUP(Abfalldokumentation!$O1277,Artikel!A:C,3,FALSE),Abfalldokumentation!$O1277)</f>
        <v>VOS SKZ-GOU</v>
      </c>
      <c r="F1277" s="103" t="str">
        <f>VLOOKUP(T1277,'Liste Gründe'!A:D,2,FALSE)</f>
        <v>Schimmel</v>
      </c>
      <c r="G1277" s="103" t="str">
        <f>IF(ISBLANK(V1277),VLOOKUP(Abfalldokumentation!$P1277,'Liste Gründe'!A:D,3,FALSE),V1277)</f>
        <v>VOS &gt; Einsatz</v>
      </c>
      <c r="H1277" s="103" t="str">
        <f>IF(ISBLANK(Abfalldokumentation!$W1277),"-",Abfalldokumentation!$W1277)</f>
        <v>-</v>
      </c>
      <c r="I1277" s="114">
        <f t="shared" si="150"/>
        <v>42</v>
      </c>
      <c r="J1277" s="103" t="str">
        <f t="shared" si="151"/>
        <v>Produkte</v>
      </c>
      <c r="K1277" s="103" t="str">
        <f t="shared" si="152"/>
        <v>BUs</v>
      </c>
      <c r="L1277" s="103" t="str">
        <f t="shared" si="153"/>
        <v>Symptome</v>
      </c>
      <c r="M1277" s="114">
        <f>IFERROR(VLOOKUP(Abfalldokumentation!$O1277,Kennzahlen!S:U,3,FALSE)*Abfalldokumentation!$B1277,"0")</f>
        <v>12</v>
      </c>
      <c r="N1277" s="103" t="str">
        <f>IF(ISBLANK(Q1277),VLOOKUP(Abfalldokumentation!$O1277,'Linien - BU'!R:S,2,FALSE),Q1277)</f>
        <v>Abfüllung</v>
      </c>
      <c r="O1277" s="67">
        <f t="shared" si="154"/>
        <v>29500918</v>
      </c>
      <c r="P1277" s="67">
        <f t="shared" si="155"/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Y1277"/>
      <c r="AA1277" s="2"/>
      <c r="AB1277" s="2"/>
      <c r="AC1277" s="2"/>
    </row>
    <row r="1278" spans="1:29" ht="30" customHeight="1" x14ac:dyDescent="0.25">
      <c r="A1278" s="104" t="str">
        <f>VLOOKUP(N1278,'Linien - BU'!A:B,2,FALSE)</f>
        <v>BU1</v>
      </c>
      <c r="B1278" s="115">
        <f t="shared" si="149"/>
        <v>20</v>
      </c>
      <c r="C1278" s="96">
        <f>Abfalldokumentation!$U1278</f>
        <v>44491</v>
      </c>
      <c r="D1278" s="90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105" t="str">
        <f>IFERROR(VLOOKUP(Abfalldokumentation!$O1278,Artikel!A:C,3,FALSE),Abfalldokumentation!$O1278)</f>
        <v>VOS URW-GRS-KRÄU OGT</v>
      </c>
      <c r="F1278" s="105" t="str">
        <f>VLOOKUP(T1278,'Liste Gründe'!A:D,2,FALSE)</f>
        <v>Schimmel</v>
      </c>
      <c r="G1278" s="105" t="str">
        <f>IF(ISBLANK(V1278),VLOOKUP(Abfalldokumentation!$P1278,'Liste Gründe'!A:D,3,FALSE),V1278)</f>
        <v>VOS &gt; Einsatz</v>
      </c>
      <c r="H1278" s="105" t="str">
        <f>IF(ISBLANK(Abfalldokumentation!$W1278),"-",Abfalldokumentation!$W1278)</f>
        <v>-</v>
      </c>
      <c r="I1278" s="115">
        <f t="shared" si="150"/>
        <v>42</v>
      </c>
      <c r="J1278" s="105" t="str">
        <f t="shared" si="151"/>
        <v>Produkte</v>
      </c>
      <c r="K1278" s="105" t="str">
        <f t="shared" si="152"/>
        <v>BUs</v>
      </c>
      <c r="L1278" s="105" t="str">
        <f t="shared" si="153"/>
        <v>Symptome</v>
      </c>
      <c r="M1278" s="115">
        <f>IFERROR(VLOOKUP(Abfalldokumentation!$O1278,Kennzahlen!S:U,3,FALSE)*Abfalldokumentation!$B1278,"0")</f>
        <v>10</v>
      </c>
      <c r="N1278" s="105" t="str">
        <f>IF(ISBLANK(Q1278),VLOOKUP(Abfalldokumentation!$O1278,'Linien - BU'!R:S,2,FALSE),Q1278)</f>
        <v>Abfüllung</v>
      </c>
      <c r="O1278" s="67">
        <f t="shared" si="154"/>
        <v>29500939</v>
      </c>
      <c r="P1278" s="67">
        <f t="shared" si="155"/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Y1278"/>
      <c r="AA1278" s="2"/>
      <c r="AB1278" s="2"/>
      <c r="AC1278" s="2"/>
    </row>
    <row r="1279" spans="1:29" ht="30" customHeight="1" x14ac:dyDescent="0.25">
      <c r="A1279" s="102" t="str">
        <f>VLOOKUP(N1279,'Linien - BU'!A:B,2,FALSE)</f>
        <v>BU1</v>
      </c>
      <c r="B1279" s="114">
        <f t="shared" si="149"/>
        <v>16</v>
      </c>
      <c r="C1279" s="95">
        <f>Abfalldokumentation!$U1279</f>
        <v>44491</v>
      </c>
      <c r="D1279" s="90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103" t="str">
        <f>IFERROR(VLOOKUP(Abfalldokumentation!$O1279,Artikel!A:C,3,FALSE),Abfalldokumentation!$O1279)</f>
        <v>VOS URW-SCHI-NAT</v>
      </c>
      <c r="F1279" s="103" t="str">
        <f>VLOOKUP(T1279,'Liste Gründe'!A:D,2,FALSE)</f>
        <v>Schimmel</v>
      </c>
      <c r="G1279" s="103" t="str">
        <f>IF(ISBLANK(V1279),VLOOKUP(Abfalldokumentation!$P1279,'Liste Gründe'!A:D,3,FALSE),V1279)</f>
        <v>VOS &gt; Einsatz</v>
      </c>
      <c r="H1279" s="103" t="str">
        <f>IF(ISBLANK(Abfalldokumentation!$W1279),"-",Abfalldokumentation!$W1279)</f>
        <v>-</v>
      </c>
      <c r="I1279" s="114">
        <f t="shared" si="150"/>
        <v>42</v>
      </c>
      <c r="J1279" s="103" t="str">
        <f t="shared" si="151"/>
        <v>Produkte</v>
      </c>
      <c r="K1279" s="103" t="str">
        <f t="shared" si="152"/>
        <v>BUs</v>
      </c>
      <c r="L1279" s="103" t="str">
        <f t="shared" si="153"/>
        <v>Symptome</v>
      </c>
      <c r="M1279" s="114">
        <f>IFERROR(VLOOKUP(Abfalldokumentation!$O1279,Kennzahlen!S:U,3,FALSE)*Abfalldokumentation!$B1279,"0")</f>
        <v>8</v>
      </c>
      <c r="N1279" s="103" t="str">
        <f>IF(ISBLANK(Q1279),VLOOKUP(Abfalldokumentation!$O1279,'Linien - BU'!R:S,2,FALSE),Q1279)</f>
        <v>Abfüllung</v>
      </c>
      <c r="O1279" s="67">
        <f t="shared" si="154"/>
        <v>29500945</v>
      </c>
      <c r="P1279" s="67">
        <f t="shared" si="155"/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Y1279"/>
      <c r="AA1279" s="2"/>
      <c r="AB1279" s="2"/>
      <c r="AC1279" s="2"/>
    </row>
    <row r="1280" spans="1:29" ht="30" customHeight="1" x14ac:dyDescent="0.25">
      <c r="A1280" s="104" t="str">
        <f>VLOOKUP(N1280,'Linien - BU'!A:B,2,FALSE)</f>
        <v>BU1</v>
      </c>
      <c r="B1280" s="115">
        <f t="shared" si="149"/>
        <v>25</v>
      </c>
      <c r="C1280" s="96">
        <f>Abfalldokumentation!$U1280</f>
        <v>44491</v>
      </c>
      <c r="D1280" s="90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105" t="str">
        <f>IFERROR(VLOOKUP(Abfalldokumentation!$O1280,Artikel!A:C,3,FALSE),Abfalldokumentation!$O1280)</f>
        <v>VOS URW-VS-SCHI</v>
      </c>
      <c r="F1280" s="105" t="str">
        <f>VLOOKUP(T1280,'Liste Gründe'!A:D,2,FALSE)</f>
        <v>Schimmel</v>
      </c>
      <c r="G1280" s="105" t="str">
        <f>IF(ISBLANK(V1280),VLOOKUP(Abfalldokumentation!$P1280,'Liste Gründe'!A:D,3,FALSE),V1280)</f>
        <v>VOS &gt; Einsatz</v>
      </c>
      <c r="H1280" s="105" t="str">
        <f>IF(ISBLANK(Abfalldokumentation!$W1280),"-",Abfalldokumentation!$W1280)</f>
        <v>-</v>
      </c>
      <c r="I1280" s="115">
        <f t="shared" si="150"/>
        <v>42</v>
      </c>
      <c r="J1280" s="105" t="str">
        <f t="shared" si="151"/>
        <v>Produkte</v>
      </c>
      <c r="K1280" s="105" t="str">
        <f t="shared" si="152"/>
        <v>BUs</v>
      </c>
      <c r="L1280" s="105" t="str">
        <f t="shared" si="153"/>
        <v>Symptome</v>
      </c>
      <c r="M1280" s="115">
        <f>IFERROR(VLOOKUP(Abfalldokumentation!$O1280,Kennzahlen!S:U,3,FALSE)*Abfalldokumentation!$B1280,"0")</f>
        <v>12.5</v>
      </c>
      <c r="N1280" s="105" t="str">
        <f>IF(ISBLANK(Q1280),VLOOKUP(Abfalldokumentation!$O1280,'Linien - BU'!R:S,2,FALSE),Q1280)</f>
        <v>Abfüllung</v>
      </c>
      <c r="O1280" s="67">
        <f t="shared" si="154"/>
        <v>29500949</v>
      </c>
      <c r="P1280" s="67">
        <f t="shared" si="155"/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Y1280"/>
      <c r="AA1280" s="2"/>
      <c r="AB1280" s="2"/>
      <c r="AC1280" s="2"/>
    </row>
    <row r="1281" spans="1:29" ht="30" customHeight="1" x14ac:dyDescent="0.25">
      <c r="A1281" s="102" t="str">
        <f>VLOOKUP(N1281,'Linien - BU'!A:B,2,FALSE)</f>
        <v>BU1</v>
      </c>
      <c r="B1281" s="114">
        <f t="shared" si="149"/>
        <v>10</v>
      </c>
      <c r="C1281" s="95">
        <f>Abfalldokumentation!$U1281</f>
        <v>44491</v>
      </c>
      <c r="D1281" s="90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103" t="str">
        <f>IFERROR(VLOOKUP(Abfalldokumentation!$O1281,Artikel!A:C,3,FALSE),Abfalldokumentation!$O1281)</f>
        <v>ABS Bunter Pfeffer 50%</v>
      </c>
      <c r="F1281" s="103" t="str">
        <f>VLOOKUP(T1281,'Liste Gründe'!A:D,2,FALSE)</f>
        <v>Schimmel</v>
      </c>
      <c r="G1281" s="103" t="str">
        <f>IF(ISBLANK(V1281),VLOOKUP(Abfalldokumentation!$P1281,'Liste Gründe'!A:D,3,FALSE),V1281)</f>
        <v>keine Verarbeitung</v>
      </c>
      <c r="H1281" s="103" t="str">
        <f>IF(ISBLANK(Abfalldokumentation!$W1281),"-",Abfalldokumentation!$W1281)</f>
        <v>-</v>
      </c>
      <c r="I1281" s="114">
        <f t="shared" si="150"/>
        <v>42</v>
      </c>
      <c r="J1281" s="103" t="str">
        <f t="shared" si="151"/>
        <v>Produkte</v>
      </c>
      <c r="K1281" s="103" t="str">
        <f t="shared" si="152"/>
        <v>BUs</v>
      </c>
      <c r="L1281" s="103" t="str">
        <f t="shared" si="153"/>
        <v>Symptome</v>
      </c>
      <c r="M1281" s="114">
        <f>IFERROR(VLOOKUP(Abfalldokumentation!$O1281,Kennzahlen!S:U,3,FALSE)*Abfalldokumentation!$B1281,"0")</f>
        <v>10</v>
      </c>
      <c r="N1281" s="103" t="str">
        <f>IF(ISBLANK(Q1281),VLOOKUP(Abfalldokumentation!$O1281,'Linien - BU'!R:S,2,FALSE),Q1281)</f>
        <v>Schmelze</v>
      </c>
      <c r="O1281" s="67">
        <f t="shared" si="154"/>
        <v>29501002</v>
      </c>
      <c r="P1281" s="67">
        <f t="shared" si="155"/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Y1281"/>
      <c r="AA1281" s="2"/>
      <c r="AB1281" s="2"/>
      <c r="AC1281" s="2"/>
    </row>
    <row r="1282" spans="1:29" ht="30" customHeight="1" x14ac:dyDescent="0.25">
      <c r="A1282" s="104" t="str">
        <f>VLOOKUP(N1282,'Linien - BU'!A:B,2,FALSE)</f>
        <v>BU3</v>
      </c>
      <c r="B1282" s="115">
        <f t="shared" ref="B1282:B1345" si="156">S1282</f>
        <v>117</v>
      </c>
      <c r="C1282" s="96">
        <f>Abfalldokumentation!$U1282</f>
        <v>44491</v>
      </c>
      <c r="D1282" s="90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105" t="str">
        <f>IFERROR(VLOOKUP(Abfalldokumentation!$O1282,Artikel!A:C,3,FALSE),Abfalldokumentation!$O1282)</f>
        <v>ABS CHED-PF-KRÄUK gemis</v>
      </c>
      <c r="F1282" s="105" t="str">
        <f>VLOOKUP(T1282,'Liste Gründe'!A:D,2,FALSE)</f>
        <v>Linienbezogen</v>
      </c>
      <c r="G1282" s="105" t="str">
        <f>IF(ISBLANK(V1282),VLOOKUP(Abfalldokumentation!$P1282,'Liste Gründe'!A:D,3,FALSE),V1282)</f>
        <v>gemischtes Produkt</v>
      </c>
      <c r="H1282" s="105" t="str">
        <f>IF(ISBLANK(Abfalldokumentation!$W1282),"-",Abfalldokumentation!$W1282)</f>
        <v>-</v>
      </c>
      <c r="I1282" s="115">
        <f t="shared" ref="I1282:I1345" si="157">_xlfn.ISOWEEKNUM(C1282)</f>
        <v>42</v>
      </c>
      <c r="J1282" s="105" t="str">
        <f t="shared" ref="J1282:J1345" si="158">"Produkte"</f>
        <v>Produkte</v>
      </c>
      <c r="K1282" s="105" t="str">
        <f t="shared" ref="K1282:K1345" si="159">"BUs"</f>
        <v>BUs</v>
      </c>
      <c r="L1282" s="105" t="str">
        <f t="shared" ref="L1282:L1345" si="160">"Symptome"</f>
        <v>Symptome</v>
      </c>
      <c r="M1282" s="115">
        <f>IFERROR(VLOOKUP(Abfalldokumentation!$O1282,Kennzahlen!S:U,3,FALSE)*Abfalldokumentation!$B1282,"0")</f>
        <v>117</v>
      </c>
      <c r="N1282" s="105" t="str">
        <f>IF(ISBLANK(Q1282),VLOOKUP(Abfalldokumentation!$O1282,'Linien - BU'!R:S,2,FALSE),Q1282)</f>
        <v>L33</v>
      </c>
      <c r="O1282" s="67">
        <f t="shared" ref="O1282:O1345" si="161">R1282</f>
        <v>29501003</v>
      </c>
      <c r="P1282" s="67">
        <f t="shared" ref="P1282:P1345" si="162"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Y1282"/>
      <c r="AA1282" s="2"/>
      <c r="AB1282" s="2"/>
      <c r="AC1282" s="2"/>
    </row>
    <row r="1283" spans="1:29" ht="30" customHeight="1" x14ac:dyDescent="0.25">
      <c r="A1283" s="102" t="str">
        <f>VLOOKUP(N1283,'Linien - BU'!A:B,2,FALSE)</f>
        <v>BU3</v>
      </c>
      <c r="B1283" s="114">
        <f t="shared" si="156"/>
        <v>32</v>
      </c>
      <c r="C1283" s="95">
        <f>Abfalldokumentation!$U1283</f>
        <v>44491</v>
      </c>
      <c r="D1283" s="90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103" t="str">
        <f>IFERROR(VLOOKUP(Abfalldokumentation!$O1283,Artikel!A:C,3,FALSE),Abfalldokumentation!$O1283)</f>
        <v>ABS CHED-ROT MIT ß-CARO</v>
      </c>
      <c r="F1283" s="103" t="str">
        <f>VLOOKUP(T1283,'Liste Gründe'!A:D,2,FALSE)</f>
        <v>Rest</v>
      </c>
      <c r="G1283" s="103" t="str">
        <f>IF(ISBLANK(V1283),VLOOKUP(Abfalldokumentation!$P1283,'Liste Gründe'!A:D,3,FALSE),V1283)</f>
        <v>Fremdkörper</v>
      </c>
      <c r="H1283" s="103" t="str">
        <f>IF(ISBLANK(Abfalldokumentation!$W1283),"-",Abfalldokumentation!$W1283)</f>
        <v>Schmutz</v>
      </c>
      <c r="I1283" s="114">
        <f t="shared" si="157"/>
        <v>42</v>
      </c>
      <c r="J1283" s="103" t="str">
        <f t="shared" si="158"/>
        <v>Produkte</v>
      </c>
      <c r="K1283" s="103" t="str">
        <f t="shared" si="159"/>
        <v>BUs</v>
      </c>
      <c r="L1283" s="103" t="str">
        <f t="shared" si="160"/>
        <v>Symptome</v>
      </c>
      <c r="M1283" s="114">
        <f>IFERROR(VLOOKUP(Abfalldokumentation!$O1283,Kennzahlen!S:U,3,FALSE)*Abfalldokumentation!$B1283,"0")</f>
        <v>32</v>
      </c>
      <c r="N1283" s="103" t="str">
        <f>IF(ISBLANK(Q1283),VLOOKUP(Abfalldokumentation!$O1283,'Linien - BU'!R:S,2,FALSE),Q1283)</f>
        <v>L33</v>
      </c>
      <c r="O1283" s="67">
        <f t="shared" si="161"/>
        <v>29501032</v>
      </c>
      <c r="P1283" s="67">
        <f t="shared" si="162"/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Y1283"/>
      <c r="AA1283" s="2"/>
      <c r="AB1283" s="2"/>
      <c r="AC1283" s="2"/>
    </row>
    <row r="1284" spans="1:29" ht="30" customHeight="1" x14ac:dyDescent="0.25">
      <c r="A1284" s="104" t="str">
        <f>VLOOKUP(N1284,'Linien - BU'!A:B,2,FALSE)</f>
        <v>Verkauf</v>
      </c>
      <c r="B1284" s="115">
        <f t="shared" si="156"/>
        <v>10</v>
      </c>
      <c r="C1284" s="96">
        <f>Abfalldokumentation!$U1284</f>
        <v>44491</v>
      </c>
      <c r="D1284" s="90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105" t="str">
        <f>IFERROR(VLOOKUP(Abfalldokumentation!$O1284,Artikel!A:C,3,FALSE),Abfalldokumentation!$O1284)</f>
        <v>VOS RW-NATUR ZIPFEL 350</v>
      </c>
      <c r="F1284" s="105" t="str">
        <f>VLOOKUP(T1284,'Liste Gründe'!A:D,2,FALSE)</f>
        <v>Schimmel</v>
      </c>
      <c r="G1284" s="105" t="str">
        <f>IF(ISBLANK(V1284),VLOOKUP(Abfalldokumentation!$P1284,'Liste Gründe'!A:D,3,FALSE),V1284)</f>
        <v>keinen Abnehmer/kein Schälpersonal</v>
      </c>
      <c r="H1284" s="105" t="str">
        <f>IF(ISBLANK(Abfalldokumentation!$W1284),"-",Abfalldokumentation!$W1284)</f>
        <v>-</v>
      </c>
      <c r="I1284" s="115">
        <f t="shared" si="157"/>
        <v>42</v>
      </c>
      <c r="J1284" s="105" t="str">
        <f t="shared" si="158"/>
        <v>Produkte</v>
      </c>
      <c r="K1284" s="105" t="str">
        <f t="shared" si="159"/>
        <v>BUs</v>
      </c>
      <c r="L1284" s="105" t="str">
        <f t="shared" si="160"/>
        <v>Symptome</v>
      </c>
      <c r="M1284" s="115">
        <f>IFERROR(VLOOKUP(Abfalldokumentation!$O1284,Kennzahlen!S:U,3,FALSE)*Abfalldokumentation!$B1284,"0")</f>
        <v>5</v>
      </c>
      <c r="N1284" s="105" t="str">
        <f>IF(ISBLANK(Q1284),VLOOKUP(Abfalldokumentation!$O1284,'Linien - BU'!R:S,2,FALSE),Q1284)</f>
        <v>Verkauf</v>
      </c>
      <c r="O1284" s="67">
        <f t="shared" si="161"/>
        <v>29501060</v>
      </c>
      <c r="P1284" s="67">
        <f t="shared" si="162"/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Y1284"/>
      <c r="AA1284" s="2"/>
      <c r="AB1284" s="2"/>
      <c r="AC1284" s="2"/>
    </row>
    <row r="1285" spans="1:29" ht="30" customHeight="1" x14ac:dyDescent="0.25">
      <c r="A1285" s="102" t="str">
        <f>VLOOKUP(N1285,'Linien - BU'!A:B,2,FALSE)</f>
        <v>BU1</v>
      </c>
      <c r="B1285" s="114">
        <f t="shared" si="156"/>
        <v>60</v>
      </c>
      <c r="C1285" s="95">
        <f>Abfalldokumentation!$U1285</f>
        <v>44491</v>
      </c>
      <c r="D1285" s="90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103" t="str">
        <f>IFERROR(VLOOKUP(Abfalldokumentation!$O1285,Artikel!A:C,3,FALSE),Abfalldokumentation!$O1285)</f>
        <v>VS RW Schinken mit Rind</v>
      </c>
      <c r="F1285" s="103" t="str">
        <f>VLOOKUP(T1285,'Liste Gründe'!A:D,2,FALSE)</f>
        <v>Schimmel</v>
      </c>
      <c r="G1285" s="103" t="str">
        <f>IF(ISBLANK(V1285),VLOOKUP(Abfalldokumentation!$P1285,'Liste Gründe'!A:D,3,FALSE),V1285)</f>
        <v>keine Verarbeitung</v>
      </c>
      <c r="H1285" s="103" t="str">
        <f>IF(ISBLANK(Abfalldokumentation!$W1285),"-",Abfalldokumentation!$W1285)</f>
        <v>-</v>
      </c>
      <c r="I1285" s="114">
        <f t="shared" si="157"/>
        <v>42</v>
      </c>
      <c r="J1285" s="103" t="str">
        <f t="shared" si="158"/>
        <v>Produkte</v>
      </c>
      <c r="K1285" s="103" t="str">
        <f t="shared" si="159"/>
        <v>BUs</v>
      </c>
      <c r="L1285" s="103" t="str">
        <f t="shared" si="160"/>
        <v>Symptome</v>
      </c>
      <c r="M1285" s="114">
        <f>IFERROR(VLOOKUP(Abfalldokumentation!$O1285,Kennzahlen!S:U,3,FALSE)*Abfalldokumentation!$B1285,"0")</f>
        <v>30</v>
      </c>
      <c r="N1285" s="103" t="str">
        <f>IF(ISBLANK(Q1285),VLOOKUP(Abfalldokumentation!$O1285,'Linien - BU'!R:S,2,FALSE),Q1285)</f>
        <v>Schmelze</v>
      </c>
      <c r="O1285" s="67">
        <f t="shared" si="161"/>
        <v>29600017</v>
      </c>
      <c r="P1285" s="67">
        <f t="shared" si="162"/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Y1285"/>
      <c r="AA1285" s="2"/>
      <c r="AB1285" s="2"/>
      <c r="AC1285" s="2"/>
    </row>
    <row r="1286" spans="1:29" ht="30" customHeight="1" x14ac:dyDescent="0.25">
      <c r="A1286" s="104" t="str">
        <f>VLOOKUP(N1286,'Linien - BU'!A:B,2,FALSE)</f>
        <v>BU1</v>
      </c>
      <c r="B1286" s="115">
        <f t="shared" si="156"/>
        <v>20</v>
      </c>
      <c r="C1286" s="96">
        <f>Abfalldokumentation!$U1286</f>
        <v>44491</v>
      </c>
      <c r="D1286" s="90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105" t="str">
        <f>IFERROR(VLOOKUP(Abfalldokumentation!$O1286,Artikel!A:C,3,FALSE),Abfalldokumentation!$O1286)</f>
        <v>VS Chili geschält</v>
      </c>
      <c r="F1286" s="105" t="str">
        <f>VLOOKUP(T1286,'Liste Gründe'!A:D,2,FALSE)</f>
        <v>Schimmel</v>
      </c>
      <c r="G1286" s="105" t="str">
        <f>IF(ISBLANK(V1286),VLOOKUP(Abfalldokumentation!$P1286,'Liste Gründe'!A:D,3,FALSE),V1286)</f>
        <v>VOS &gt; Einsatz</v>
      </c>
      <c r="H1286" s="105" t="str">
        <f>IF(ISBLANK(Abfalldokumentation!$W1286),"-",Abfalldokumentation!$W1286)</f>
        <v>-</v>
      </c>
      <c r="I1286" s="115">
        <f t="shared" si="157"/>
        <v>42</v>
      </c>
      <c r="J1286" s="105" t="str">
        <f t="shared" si="158"/>
        <v>Produkte</v>
      </c>
      <c r="K1286" s="105" t="str">
        <f t="shared" si="159"/>
        <v>BUs</v>
      </c>
      <c r="L1286" s="105" t="str">
        <f t="shared" si="160"/>
        <v>Symptome</v>
      </c>
      <c r="M1286" s="115">
        <f>IFERROR(VLOOKUP(Abfalldokumentation!$O1286,Kennzahlen!S:U,3,FALSE)*Abfalldokumentation!$B1286,"0")</f>
        <v>18.641999999999999</v>
      </c>
      <c r="N1286" s="105" t="str">
        <f>IF(ISBLANK(Q1286),VLOOKUP(Abfalldokumentation!$O1286,'Linien - BU'!R:S,2,FALSE),Q1286)</f>
        <v>Abfüllung</v>
      </c>
      <c r="O1286" s="67">
        <f t="shared" si="161"/>
        <v>29600027</v>
      </c>
      <c r="P1286" s="67">
        <f t="shared" si="162"/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Y1286"/>
      <c r="AA1286" s="2"/>
      <c r="AB1286" s="2"/>
      <c r="AC1286" s="2"/>
    </row>
    <row r="1287" spans="1:29" ht="30" customHeight="1" x14ac:dyDescent="0.25">
      <c r="A1287" s="102" t="str">
        <f>VLOOKUP(N1287,'Linien - BU'!A:B,2,FALSE)</f>
        <v>BU1</v>
      </c>
      <c r="B1287" s="114">
        <f t="shared" si="156"/>
        <v>29.5</v>
      </c>
      <c r="C1287" s="95">
        <f>Abfalldokumentation!$U1287</f>
        <v>44491</v>
      </c>
      <c r="D1287" s="90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103" t="str">
        <f>IFERROR(VLOOKUP(Abfalldokumentation!$O1287,Artikel!A:C,3,FALSE),Abfalldokumentation!$O1287)</f>
        <v>GRW SCHI-NAT 7,2GK NEUE</v>
      </c>
      <c r="F1287" s="103" t="str">
        <f>VLOOKUP(T1287,'Liste Gründe'!A:D,2,FALSE)</f>
        <v>Linienbezogen</v>
      </c>
      <c r="G1287" s="103" t="str">
        <f>IF(ISBLANK(V1287),VLOOKUP(Abfalldokumentation!$P1287,'Liste Gründe'!A:D,3,FALSE),V1287)</f>
        <v>Maschinenabfall</v>
      </c>
      <c r="H1287" s="103" t="str">
        <f>IF(ISBLANK(Abfalldokumentation!$W1287),"-",Abfalldokumentation!$W1287)</f>
        <v>-</v>
      </c>
      <c r="I1287" s="114">
        <f t="shared" si="157"/>
        <v>42</v>
      </c>
      <c r="J1287" s="103" t="str">
        <f t="shared" si="158"/>
        <v>Produkte</v>
      </c>
      <c r="K1287" s="103" t="str">
        <f t="shared" si="159"/>
        <v>BUs</v>
      </c>
      <c r="L1287" s="103" t="str">
        <f t="shared" si="160"/>
        <v>Symptome</v>
      </c>
      <c r="M1287" s="114" t="str">
        <f>IFERROR(VLOOKUP(Abfalldokumentation!$O1287,Kennzahlen!S:U,3,FALSE)*Abfalldokumentation!$B1287,"0")</f>
        <v>0</v>
      </c>
      <c r="N1287" s="103">
        <f>IF(ISBLANK(Q1287),VLOOKUP(Abfalldokumentation!$O1287,'Linien - BU'!R:S,2,FALSE),Q1287)</f>
        <v>3020</v>
      </c>
      <c r="O1287" s="67">
        <f t="shared" si="161"/>
        <v>32000106</v>
      </c>
      <c r="P1287" s="67">
        <f t="shared" si="162"/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Y1287"/>
      <c r="AA1287" s="2"/>
      <c r="AB1287" s="2"/>
      <c r="AC1287" s="2"/>
    </row>
    <row r="1288" spans="1:29" ht="30" customHeight="1" x14ac:dyDescent="0.25">
      <c r="A1288" s="104" t="str">
        <f>VLOOKUP(N1288,'Linien - BU'!A:B,2,FALSE)</f>
        <v>BU1</v>
      </c>
      <c r="B1288" s="115">
        <f t="shared" si="156"/>
        <v>60</v>
      </c>
      <c r="C1288" s="96">
        <f>Abfalldokumentation!$U1288</f>
        <v>44491</v>
      </c>
      <c r="D1288" s="90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105" t="str">
        <f>IFERROR(VLOOKUP(Abfalldokumentation!$O1288,Artikel!A:C,3,FALSE),Abfalldokumentation!$O1288)</f>
        <v>GRW SCHI-NAT 7,2GK NEUE</v>
      </c>
      <c r="F1288" s="105" t="str">
        <f>VLOOKUP(T1288,'Liste Gründe'!A:D,2,FALSE)</f>
        <v>Linienbezogen</v>
      </c>
      <c r="G1288" s="105" t="str">
        <f>IF(ISBLANK(V1288),VLOOKUP(Abfalldokumentation!$P1288,'Liste Gründe'!A:D,3,FALSE),V1288)</f>
        <v>Bodenabfall Abfüllung</v>
      </c>
      <c r="H1288" s="105" t="str">
        <f>IF(ISBLANK(Abfalldokumentation!$W1288),"-",Abfalldokumentation!$W1288)</f>
        <v>-</v>
      </c>
      <c r="I1288" s="115">
        <f t="shared" si="157"/>
        <v>42</v>
      </c>
      <c r="J1288" s="105" t="str">
        <f t="shared" si="158"/>
        <v>Produkte</v>
      </c>
      <c r="K1288" s="105" t="str">
        <f t="shared" si="159"/>
        <v>BUs</v>
      </c>
      <c r="L1288" s="105" t="str">
        <f t="shared" si="160"/>
        <v>Symptome</v>
      </c>
      <c r="M1288" s="115" t="str">
        <f>IFERROR(VLOOKUP(Abfalldokumentation!$O1288,Kennzahlen!S:U,3,FALSE)*Abfalldokumentation!$B1288,"0")</f>
        <v>0</v>
      </c>
      <c r="N1288" s="105">
        <f>IF(ISBLANK(Q1288),VLOOKUP(Abfalldokumentation!$O1288,'Linien - BU'!R:S,2,FALSE),Q1288)</f>
        <v>3020</v>
      </c>
      <c r="O1288" s="67">
        <f t="shared" si="161"/>
        <v>32000106</v>
      </c>
      <c r="P1288" s="67">
        <f t="shared" si="162"/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Y1288"/>
      <c r="AA1288" s="2"/>
      <c r="AB1288" s="2"/>
      <c r="AC1288" s="2"/>
    </row>
    <row r="1289" spans="1:29" ht="30" customHeight="1" x14ac:dyDescent="0.25">
      <c r="A1289" s="102" t="str">
        <f>VLOOKUP(N1289,'Linien - BU'!A:B,2,FALSE)</f>
        <v>Rest</v>
      </c>
      <c r="B1289" s="114">
        <f t="shared" si="156"/>
        <v>525</v>
      </c>
      <c r="C1289" s="95">
        <f>Abfalldokumentation!$U1289</f>
        <v>44491</v>
      </c>
      <c r="D1289" s="90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103" t="str">
        <f>IFERROR(VLOOKUP(Abfalldokumentation!$O1289,Artikel!A:C,3,FALSE),Abfalldokumentation!$O1289)</f>
        <v>Außenmasse FK-Röllchen</v>
      </c>
      <c r="F1289" s="103" t="str">
        <f>VLOOKUP(T1289,'Liste Gründe'!A:D,2,FALSE)</f>
        <v>Schimmel</v>
      </c>
      <c r="G1289" s="103" t="str">
        <f>IF(ISBLANK(V1289),VLOOKUP(Abfalldokumentation!$P1289,'Liste Gründe'!A:D,3,FALSE),V1289)</f>
        <v>zu hohe Produktion</v>
      </c>
      <c r="H1289" s="103" t="str">
        <f>IF(ISBLANK(Abfalldokumentation!$W1289),"-",Abfalldokumentation!$W1289)</f>
        <v>keine Verlängerung, da Ananas</v>
      </c>
      <c r="I1289" s="114">
        <f t="shared" si="157"/>
        <v>42</v>
      </c>
      <c r="J1289" s="103" t="str">
        <f t="shared" si="158"/>
        <v>Produkte</v>
      </c>
      <c r="K1289" s="103" t="str">
        <f t="shared" si="159"/>
        <v>BUs</v>
      </c>
      <c r="L1289" s="103" t="str">
        <f t="shared" si="160"/>
        <v>Symptome</v>
      </c>
      <c r="M1289" s="114">
        <f>IFERROR(VLOOKUP(Abfalldokumentation!$O1289,Kennzahlen!S:U,3,FALSE)*Abfalldokumentation!$B1289,"0")</f>
        <v>1863.75</v>
      </c>
      <c r="N1289" s="103" t="str">
        <f>IF(ISBLANK(Q1289),VLOOKUP(Abfalldokumentation!$O1289,'Linien - BU'!R:S,2,FALSE),Q1289)</f>
        <v>Weisenhorn</v>
      </c>
      <c r="O1289" s="67">
        <f t="shared" si="161"/>
        <v>50000275</v>
      </c>
      <c r="P1289" s="67">
        <f t="shared" si="162"/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Y1289"/>
      <c r="AA1289" s="2"/>
      <c r="AB1289" s="2"/>
      <c r="AC1289" s="2"/>
    </row>
    <row r="1290" spans="1:29" ht="30" customHeight="1" x14ac:dyDescent="0.25">
      <c r="A1290" s="104" t="str">
        <f>VLOOKUP(N1290,'Linien - BU'!A:B,2,FALSE)</f>
        <v>Rest</v>
      </c>
      <c r="B1290" s="115">
        <f t="shared" si="156"/>
        <v>525</v>
      </c>
      <c r="C1290" s="96">
        <f>Abfalldokumentation!$U1290</f>
        <v>44491</v>
      </c>
      <c r="D1290" s="90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105" t="str">
        <f>IFERROR(VLOOKUP(Abfalldokumentation!$O1290,Artikel!A:C,3,FALSE),Abfalldokumentation!$O1290)</f>
        <v>Außenmasse FK-Röllchen</v>
      </c>
      <c r="F1290" s="105" t="str">
        <f>VLOOKUP(T1290,'Liste Gründe'!A:D,2,FALSE)</f>
        <v>Schimmel</v>
      </c>
      <c r="G1290" s="105" t="str">
        <f>IF(ISBLANK(V1290),VLOOKUP(Abfalldokumentation!$P1290,'Liste Gründe'!A:D,3,FALSE),V1290)</f>
        <v>MHD abgelaufen</v>
      </c>
      <c r="H1290" s="105" t="str">
        <f>IF(ISBLANK(Abfalldokumentation!$W1290),"-",Abfalldokumentation!$W1290)</f>
        <v>-</v>
      </c>
      <c r="I1290" s="115">
        <f t="shared" si="157"/>
        <v>42</v>
      </c>
      <c r="J1290" s="105" t="str">
        <f t="shared" si="158"/>
        <v>Produkte</v>
      </c>
      <c r="K1290" s="105" t="str">
        <f t="shared" si="159"/>
        <v>BUs</v>
      </c>
      <c r="L1290" s="105" t="str">
        <f t="shared" si="160"/>
        <v>Symptome</v>
      </c>
      <c r="M1290" s="115">
        <f>IFERROR(VLOOKUP(Abfalldokumentation!$O1290,Kennzahlen!S:U,3,FALSE)*Abfalldokumentation!$B1290,"0")</f>
        <v>1863.75</v>
      </c>
      <c r="N1290" s="105" t="str">
        <f>IF(ISBLANK(Q1290),VLOOKUP(Abfalldokumentation!$O1290,'Linien - BU'!R:S,2,FALSE),Q1290)</f>
        <v>Weisenhorn</v>
      </c>
      <c r="O1290" s="67">
        <f t="shared" si="161"/>
        <v>50000275</v>
      </c>
      <c r="P1290" s="67">
        <f t="shared" si="162"/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Y1290"/>
      <c r="AA1290" s="2"/>
      <c r="AB1290" s="2"/>
      <c r="AC1290" s="2"/>
    </row>
    <row r="1291" spans="1:29" ht="30" customHeight="1" x14ac:dyDescent="0.25">
      <c r="A1291" s="102" t="str">
        <f>VLOOKUP(N1291,'Linien - BU'!A:B,2,FALSE)</f>
        <v>BU2</v>
      </c>
      <c r="B1291" s="114">
        <f t="shared" si="156"/>
        <v>27</v>
      </c>
      <c r="C1291" s="95">
        <f>Abfalldokumentation!$U1291</f>
        <v>44491</v>
      </c>
      <c r="D1291" s="90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103" t="str">
        <f>IFERROR(VLOOKUP(Abfalldokumentation!$O1291,Artikel!A:C,3,FALSE),Abfalldokumentation!$O1291)</f>
        <v>-</v>
      </c>
      <c r="F1291" s="103" t="str">
        <f>VLOOKUP(T1291,'Liste Gründe'!A:D,2,FALSE)</f>
        <v>Linienbezogen</v>
      </c>
      <c r="G1291" s="103" t="str">
        <f>IF(ISBLANK(V1291),VLOOKUP(Abfalldokumentation!$P1291,'Liste Gründe'!A:D,3,FALSE),V1291)</f>
        <v>Maschinenabfall</v>
      </c>
      <c r="H1291" s="103" t="str">
        <f>IF(ISBLANK(Abfalldokumentation!$W1291),"-",Abfalldokumentation!$W1291)</f>
        <v>-</v>
      </c>
      <c r="I1291" s="114">
        <f t="shared" si="157"/>
        <v>42</v>
      </c>
      <c r="J1291" s="103" t="str">
        <f t="shared" si="158"/>
        <v>Produkte</v>
      </c>
      <c r="K1291" s="103" t="str">
        <f t="shared" si="159"/>
        <v>BUs</v>
      </c>
      <c r="L1291" s="103" t="str">
        <f t="shared" si="160"/>
        <v>Symptome</v>
      </c>
      <c r="M1291" s="114" t="str">
        <f>IFERROR(VLOOKUP(Abfalldokumentation!$O1291,Kennzahlen!S:U,3,FALSE)*Abfalldokumentation!$B1291,"0")</f>
        <v>0</v>
      </c>
      <c r="N1291" s="103" t="str">
        <f>IF(ISBLANK(Q1291),VLOOKUP(Abfalldokumentation!$O1291,'Linien - BU'!R:S,2,FALSE),Q1291)</f>
        <v>BU2</v>
      </c>
      <c r="O1291" s="67" t="str">
        <f t="shared" si="161"/>
        <v>-</v>
      </c>
      <c r="P1291" s="67">
        <f t="shared" si="162"/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Y1291"/>
      <c r="AA1291" s="2"/>
      <c r="AB1291" s="2"/>
      <c r="AC1291" s="2"/>
    </row>
    <row r="1292" spans="1:29" ht="30" customHeight="1" x14ac:dyDescent="0.25">
      <c r="A1292" s="104" t="str">
        <f>VLOOKUP(N1292,'Linien - BU'!A:B,2,FALSE)</f>
        <v>BU4</v>
      </c>
      <c r="B1292" s="115">
        <f t="shared" si="156"/>
        <v>29</v>
      </c>
      <c r="C1292" s="96">
        <f>Abfalldokumentation!$U1292</f>
        <v>44491</v>
      </c>
      <c r="D1292" s="90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105" t="str">
        <f>IFERROR(VLOOKUP(Abfalldokumentation!$O1292,Artikel!A:C,3,FALSE),Abfalldokumentation!$O1292)</f>
        <v>-</v>
      </c>
      <c r="F1292" s="105" t="str">
        <f>VLOOKUP(T1292,'Liste Gründe'!A:D,2,FALSE)</f>
        <v>Linienbezogen</v>
      </c>
      <c r="G1292" s="105" t="str">
        <f>IF(ISBLANK(V1292),VLOOKUP(Abfalldokumentation!$P1292,'Liste Gründe'!A:D,3,FALSE),V1292)</f>
        <v>Maschinenabfall</v>
      </c>
      <c r="H1292" s="105" t="str">
        <f>IF(ISBLANK(Abfalldokumentation!$W1292),"-",Abfalldokumentation!$W1292)</f>
        <v>-</v>
      </c>
      <c r="I1292" s="115">
        <f t="shared" si="157"/>
        <v>42</v>
      </c>
      <c r="J1292" s="105" t="str">
        <f t="shared" si="158"/>
        <v>Produkte</v>
      </c>
      <c r="K1292" s="105" t="str">
        <f t="shared" si="159"/>
        <v>BUs</v>
      </c>
      <c r="L1292" s="105" t="str">
        <f t="shared" si="160"/>
        <v>Symptome</v>
      </c>
      <c r="M1292" s="115" t="str">
        <f>IFERROR(VLOOKUP(Abfalldokumentation!$O1292,Kennzahlen!S:U,3,FALSE)*Abfalldokumentation!$B1292,"0")</f>
        <v>0</v>
      </c>
      <c r="N1292" s="105" t="str">
        <f>IF(ISBLANK(Q1292),VLOOKUP(Abfalldokumentation!$O1292,'Linien - BU'!R:S,2,FALSE),Q1292)</f>
        <v>BU4</v>
      </c>
      <c r="O1292" s="67" t="str">
        <f t="shared" si="161"/>
        <v>-</v>
      </c>
      <c r="P1292" s="67">
        <f t="shared" si="162"/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Y1292"/>
      <c r="AA1292" s="2"/>
      <c r="AB1292" s="2"/>
      <c r="AC1292" s="2"/>
    </row>
    <row r="1293" spans="1:29" ht="30" customHeight="1" x14ac:dyDescent="0.25">
      <c r="A1293" s="102" t="str">
        <f>VLOOKUP(N1293,'Linien - BU'!A:B,2,FALSE)</f>
        <v>BU3</v>
      </c>
      <c r="B1293" s="114">
        <f t="shared" si="156"/>
        <v>30</v>
      </c>
      <c r="C1293" s="95">
        <f>Abfalldokumentation!$U1293</f>
        <v>44491</v>
      </c>
      <c r="D1293" s="90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103" t="str">
        <f>IFERROR(VLOOKUP(Abfalldokumentation!$O1293,Artikel!A:C,3,FALSE),Abfalldokumentation!$O1293)</f>
        <v>-</v>
      </c>
      <c r="F1293" s="103" t="str">
        <f>VLOOKUP(T1293,'Liste Gründe'!A:D,2,FALSE)</f>
        <v>Linienbezogen</v>
      </c>
      <c r="G1293" s="103" t="str">
        <f>IF(ISBLANK(V1293),VLOOKUP(Abfalldokumentation!$P1293,'Liste Gründe'!A:D,3,FALSE),V1293)</f>
        <v>Maschinenabfall</v>
      </c>
      <c r="H1293" s="103" t="str">
        <f>IF(ISBLANK(Abfalldokumentation!$W1293),"-",Abfalldokumentation!$W1293)</f>
        <v>-</v>
      </c>
      <c r="I1293" s="114">
        <f t="shared" si="157"/>
        <v>42</v>
      </c>
      <c r="J1293" s="103" t="str">
        <f t="shared" si="158"/>
        <v>Produkte</v>
      </c>
      <c r="K1293" s="103" t="str">
        <f t="shared" si="159"/>
        <v>BUs</v>
      </c>
      <c r="L1293" s="103" t="str">
        <f t="shared" si="160"/>
        <v>Symptome</v>
      </c>
      <c r="M1293" s="114" t="str">
        <f>IFERROR(VLOOKUP(Abfalldokumentation!$O1293,Kennzahlen!S:U,3,FALSE)*Abfalldokumentation!$B1293,"0")</f>
        <v>0</v>
      </c>
      <c r="N1293" s="103" t="str">
        <f>IF(ISBLANK(Q1293),VLOOKUP(Abfalldokumentation!$O1293,'Linien - BU'!R:S,2,FALSE),Q1293)</f>
        <v>BU3</v>
      </c>
      <c r="O1293" s="67" t="str">
        <f t="shared" si="161"/>
        <v>-</v>
      </c>
      <c r="P1293" s="67">
        <f t="shared" si="162"/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Y1293"/>
      <c r="AA1293" s="2"/>
      <c r="AB1293" s="2"/>
      <c r="AC1293" s="2"/>
    </row>
    <row r="1294" spans="1:29" ht="30" customHeight="1" x14ac:dyDescent="0.25">
      <c r="A1294" s="104" t="str">
        <f>VLOOKUP(N1294,'Linien - BU'!A:B,2,FALSE)</f>
        <v>BU1</v>
      </c>
      <c r="B1294" s="115">
        <f t="shared" si="156"/>
        <v>80</v>
      </c>
      <c r="C1294" s="96">
        <f>Abfalldokumentation!$U1294</f>
        <v>44491</v>
      </c>
      <c r="D1294" s="90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105" t="str">
        <f>IFERROR(VLOOKUP(Abfalldokumentation!$O1294,Artikel!A:C,3,FALSE),Abfalldokumentation!$O1294)</f>
        <v>-</v>
      </c>
      <c r="F1294" s="105" t="str">
        <f>VLOOKUP(T1294,'Liste Gründe'!A:D,2,FALSE)</f>
        <v>Schimmel</v>
      </c>
      <c r="G1294" s="105" t="str">
        <f>IF(ISBLANK(V1294),VLOOKUP(Abfalldokumentation!$P1294,'Liste Gründe'!A:D,3,FALSE),V1294)</f>
        <v>VOS &gt; Einsatz</v>
      </c>
      <c r="H1294" s="105" t="str">
        <f>IF(ISBLANK(Abfalldokumentation!$W1294),"-",Abfalldokumentation!$W1294)</f>
        <v>-</v>
      </c>
      <c r="I1294" s="115">
        <f t="shared" si="157"/>
        <v>42</v>
      </c>
      <c r="J1294" s="105" t="str">
        <f t="shared" si="158"/>
        <v>Produkte</v>
      </c>
      <c r="K1294" s="105" t="str">
        <f t="shared" si="159"/>
        <v>BUs</v>
      </c>
      <c r="L1294" s="105" t="str">
        <f t="shared" si="160"/>
        <v>Symptome</v>
      </c>
      <c r="M1294" s="115" t="str">
        <f>IFERROR(VLOOKUP(Abfalldokumentation!$O1294,Kennzahlen!S:U,3,FALSE)*Abfalldokumentation!$B1294,"0")</f>
        <v>0</v>
      </c>
      <c r="N1294" s="105" t="str">
        <f>IF(ISBLANK(Q1294),VLOOKUP(Abfalldokumentation!$O1294,'Linien - BU'!R:S,2,FALSE),Q1294)</f>
        <v>Abfüllung</v>
      </c>
      <c r="O1294" s="67" t="str">
        <f t="shared" si="161"/>
        <v>-</v>
      </c>
      <c r="P1294" s="67">
        <f t="shared" si="162"/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Y1294"/>
      <c r="AA1294" s="2"/>
      <c r="AB1294" s="2"/>
      <c r="AC1294" s="2"/>
    </row>
    <row r="1295" spans="1:29" ht="30" customHeight="1" x14ac:dyDescent="0.25">
      <c r="A1295" s="102" t="str">
        <f>VLOOKUP(N1295,'Linien - BU'!A:B,2,FALSE)</f>
        <v>Rest</v>
      </c>
      <c r="B1295" s="114">
        <f t="shared" si="156"/>
        <v>7.5</v>
      </c>
      <c r="C1295" s="95">
        <f>Abfalldokumentation!$U1295</f>
        <v>44491</v>
      </c>
      <c r="D1295" s="90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103" t="str">
        <f>IFERROR(VLOOKUP(Abfalldokumentation!$O1295,Artikel!A:C,3,FALSE),Abfalldokumentation!$O1295)</f>
        <v>-</v>
      </c>
      <c r="F1295" s="103" t="str">
        <f>VLOOKUP(T1295,'Liste Gründe'!A:D,2,FALSE)</f>
        <v>Qualitätssicherung</v>
      </c>
      <c r="G1295" s="103" t="str">
        <f>IF(ISBLANK(V1295),VLOOKUP(Abfalldokumentation!$P1295,'Liste Gründe'!A:D,3,FALSE),V1295)</f>
        <v>Sensorik</v>
      </c>
      <c r="H1295" s="103" t="str">
        <f>IF(ISBLANK(Abfalldokumentation!$W1295),"-",Abfalldokumentation!$W1295)</f>
        <v>-</v>
      </c>
      <c r="I1295" s="114">
        <f t="shared" si="157"/>
        <v>42</v>
      </c>
      <c r="J1295" s="103" t="str">
        <f t="shared" si="158"/>
        <v>Produkte</v>
      </c>
      <c r="K1295" s="103" t="str">
        <f t="shared" si="159"/>
        <v>BUs</v>
      </c>
      <c r="L1295" s="103" t="str">
        <f t="shared" si="160"/>
        <v>Symptome</v>
      </c>
      <c r="M1295" s="114" t="str">
        <f>IFERROR(VLOOKUP(Abfalldokumentation!$O1295,Kennzahlen!S:U,3,FALSE)*Abfalldokumentation!$B1295,"0")</f>
        <v>0</v>
      </c>
      <c r="N1295" s="103" t="str">
        <f>IF(ISBLANK(Q1295),VLOOKUP(Abfalldokumentation!$O1295,'Linien - BU'!R:S,2,FALSE),Q1295)</f>
        <v>QM</v>
      </c>
      <c r="O1295" s="67" t="str">
        <f t="shared" si="161"/>
        <v>-</v>
      </c>
      <c r="P1295" s="67">
        <f t="shared" si="162"/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Y1295"/>
      <c r="AA1295" s="2"/>
      <c r="AB1295" s="2"/>
      <c r="AC1295" s="2"/>
    </row>
    <row r="1296" spans="1:29" ht="30" customHeight="1" x14ac:dyDescent="0.25">
      <c r="A1296" s="104" t="str">
        <f>VLOOKUP(N1296,'Linien - BU'!A:B,2,FALSE)</f>
        <v>BU1</v>
      </c>
      <c r="B1296" s="115">
        <f t="shared" si="156"/>
        <v>39</v>
      </c>
      <c r="C1296" s="96">
        <f>Abfalldokumentation!$U1296</f>
        <v>44491</v>
      </c>
      <c r="D1296" s="90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105" t="str">
        <f>IFERROR(VLOOKUP(Abfalldokumentation!$O1296,Artikel!A:C,3,FALSE),Abfalldokumentation!$O1296)</f>
        <v>-</v>
      </c>
      <c r="F1296" s="105" t="str">
        <f>VLOOKUP(T1296,'Liste Gründe'!A:D,2,FALSE)</f>
        <v>Linienbezogen</v>
      </c>
      <c r="G1296" s="105" t="str">
        <f>IF(ISBLANK(V1296),VLOOKUP(Abfalldokumentation!$P1296,'Liste Gründe'!A:D,3,FALSE),V1296)</f>
        <v>Maschinenabfall</v>
      </c>
      <c r="H1296" s="105" t="str">
        <f>IF(ISBLANK(Abfalldokumentation!$W1296),"-",Abfalldokumentation!$W1296)</f>
        <v>-</v>
      </c>
      <c r="I1296" s="115">
        <f t="shared" si="157"/>
        <v>42</v>
      </c>
      <c r="J1296" s="105" t="str">
        <f t="shared" si="158"/>
        <v>Produkte</v>
      </c>
      <c r="K1296" s="105" t="str">
        <f t="shared" si="159"/>
        <v>BUs</v>
      </c>
      <c r="L1296" s="105" t="str">
        <f t="shared" si="160"/>
        <v>Symptome</v>
      </c>
      <c r="M1296" s="115" t="str">
        <f>IFERROR(VLOOKUP(Abfalldokumentation!$O1296,Kennzahlen!S:U,3,FALSE)*Abfalldokumentation!$B1296,"0")</f>
        <v>0</v>
      </c>
      <c r="N1296" s="105" t="str">
        <f>IF(ISBLANK(Q1296),VLOOKUP(Abfalldokumentation!$O1296,'Linien - BU'!R:S,2,FALSE),Q1296)</f>
        <v>Abfüllung</v>
      </c>
      <c r="O1296" s="67" t="str">
        <f t="shared" si="161"/>
        <v>-</v>
      </c>
      <c r="P1296" s="67">
        <f t="shared" si="162"/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Y1296"/>
      <c r="AA1296" s="2"/>
      <c r="AB1296" s="2"/>
      <c r="AC1296" s="2"/>
    </row>
    <row r="1297" spans="1:29" ht="30" customHeight="1" x14ac:dyDescent="0.25">
      <c r="A1297" s="102" t="str">
        <f>VLOOKUP(N1297,'Linien - BU'!A:B,2,FALSE)</f>
        <v>BU1</v>
      </c>
      <c r="B1297" s="114">
        <f t="shared" si="156"/>
        <v>46</v>
      </c>
      <c r="C1297" s="95">
        <f>Abfalldokumentation!$U1297</f>
        <v>44491</v>
      </c>
      <c r="D1297" s="90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103" t="str">
        <f>IFERROR(VLOOKUP(Abfalldokumentation!$O1297,Artikel!A:C,3,FALSE),Abfalldokumentation!$O1297)</f>
        <v>-</v>
      </c>
      <c r="F1297" s="103" t="str">
        <f>VLOOKUP(T1297,'Liste Gründe'!A:D,2,FALSE)</f>
        <v>Linienbezogen</v>
      </c>
      <c r="G1297" s="103" t="str">
        <f>IF(ISBLANK(V1297),VLOOKUP(Abfalldokumentation!$P1297,'Liste Gründe'!A:D,3,FALSE),V1297)</f>
        <v>Bodenabfall Abfüllung</v>
      </c>
      <c r="H1297" s="103" t="str">
        <f>IF(ISBLANK(Abfalldokumentation!$W1297),"-",Abfalldokumentation!$W1297)</f>
        <v>-</v>
      </c>
      <c r="I1297" s="114">
        <f t="shared" si="157"/>
        <v>42</v>
      </c>
      <c r="J1297" s="103" t="str">
        <f t="shared" si="158"/>
        <v>Produkte</v>
      </c>
      <c r="K1297" s="103" t="str">
        <f t="shared" si="159"/>
        <v>BUs</v>
      </c>
      <c r="L1297" s="103" t="str">
        <f t="shared" si="160"/>
        <v>Symptome</v>
      </c>
      <c r="M1297" s="114" t="str">
        <f>IFERROR(VLOOKUP(Abfalldokumentation!$O1297,Kennzahlen!S:U,3,FALSE)*Abfalldokumentation!$B1297,"0")</f>
        <v>0</v>
      </c>
      <c r="N1297" s="103">
        <f>IF(ISBLANK(Q1297),VLOOKUP(Abfalldokumentation!$O1297,'Linien - BU'!R:S,2,FALSE),Q1297)</f>
        <v>3020</v>
      </c>
      <c r="O1297" s="67" t="str">
        <f t="shared" si="161"/>
        <v>-</v>
      </c>
      <c r="P1297" s="67">
        <f t="shared" si="162"/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Y1297"/>
      <c r="AA1297" s="2"/>
      <c r="AB1297" s="2"/>
      <c r="AC1297" s="2"/>
    </row>
    <row r="1298" spans="1:29" ht="30" customHeight="1" x14ac:dyDescent="0.25">
      <c r="A1298" s="104" t="str">
        <f>VLOOKUP(N1298,'Linien - BU'!A:B,2,FALSE)</f>
        <v>BU4</v>
      </c>
      <c r="B1298" s="115">
        <f t="shared" si="156"/>
        <v>35</v>
      </c>
      <c r="C1298" s="96">
        <f>Abfalldokumentation!$U1298</f>
        <v>44491</v>
      </c>
      <c r="D1298" s="90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105" t="str">
        <f>IFERROR(VLOOKUP(Abfalldokumentation!$O1298,Artikel!A:C,3,FALSE),Abfalldokumentation!$O1298)</f>
        <v>-</v>
      </c>
      <c r="F1298" s="105" t="str">
        <f>VLOOKUP(T1298,'Liste Gründe'!A:D,2,FALSE)</f>
        <v>Linienbezogen</v>
      </c>
      <c r="G1298" s="105" t="str">
        <f>IF(ISBLANK(V1298),VLOOKUP(Abfalldokumentation!$P1298,'Liste Gründe'!A:D,3,FALSE),V1298)</f>
        <v>Maschinenabfall</v>
      </c>
      <c r="H1298" s="105" t="str">
        <f>IF(ISBLANK(Abfalldokumentation!$W1298),"-",Abfalldokumentation!$W1298)</f>
        <v>-</v>
      </c>
      <c r="I1298" s="115">
        <f t="shared" si="157"/>
        <v>42</v>
      </c>
      <c r="J1298" s="105" t="str">
        <f t="shared" si="158"/>
        <v>Produkte</v>
      </c>
      <c r="K1298" s="105" t="str">
        <f t="shared" si="159"/>
        <v>BUs</v>
      </c>
      <c r="L1298" s="105" t="str">
        <f t="shared" si="160"/>
        <v>Symptome</v>
      </c>
      <c r="M1298" s="115" t="str">
        <f>IFERROR(VLOOKUP(Abfalldokumentation!$O1298,Kennzahlen!S:U,3,FALSE)*Abfalldokumentation!$B1298,"0")</f>
        <v>0</v>
      </c>
      <c r="N1298" s="105" t="str">
        <f>IF(ISBLANK(Q1298),VLOOKUP(Abfalldokumentation!$O1298,'Linien - BU'!R:S,2,FALSE),Q1298)</f>
        <v>Bu4</v>
      </c>
      <c r="O1298" s="67" t="str">
        <f t="shared" si="161"/>
        <v>-</v>
      </c>
      <c r="P1298" s="67">
        <f t="shared" si="162"/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Y1298"/>
      <c r="AA1298" s="2"/>
      <c r="AB1298" s="2"/>
      <c r="AC1298" s="2"/>
    </row>
    <row r="1299" spans="1:29" ht="30" customHeight="1" x14ac:dyDescent="0.25">
      <c r="A1299" s="102" t="str">
        <f>VLOOKUP(N1299,'Linien - BU'!A:B,2,FALSE)</f>
        <v>Rest</v>
      </c>
      <c r="B1299" s="114">
        <f t="shared" si="156"/>
        <v>170</v>
      </c>
      <c r="C1299" s="95">
        <f>Abfalldokumentation!$U1299</f>
        <v>44491</v>
      </c>
      <c r="D1299" s="90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103" t="str">
        <f>IFERROR(VLOOKUP(Abfalldokumentation!$O1299,Artikel!A:C,3,FALSE),Abfalldokumentation!$O1299)</f>
        <v>-</v>
      </c>
      <c r="F1299" s="103" t="str">
        <f>VLOOKUP(T1299,'Liste Gründe'!A:D,2,FALSE)</f>
        <v>Qualitätssicherung</v>
      </c>
      <c r="G1299" s="103" t="str">
        <f>IF(ISBLANK(V1299),VLOOKUP(Abfalldokumentation!$P1299,'Liste Gründe'!A:D,3,FALSE),V1299)</f>
        <v>Laborproben</v>
      </c>
      <c r="H1299" s="103" t="str">
        <f>IF(ISBLANK(Abfalldokumentation!$W1299),"-",Abfalldokumentation!$W1299)</f>
        <v>-</v>
      </c>
      <c r="I1299" s="114">
        <f t="shared" si="157"/>
        <v>42</v>
      </c>
      <c r="J1299" s="103" t="str">
        <f t="shared" si="158"/>
        <v>Produkte</v>
      </c>
      <c r="K1299" s="103" t="str">
        <f t="shared" si="159"/>
        <v>BUs</v>
      </c>
      <c r="L1299" s="103" t="str">
        <f t="shared" si="160"/>
        <v>Symptome</v>
      </c>
      <c r="M1299" s="114" t="str">
        <f>IFERROR(VLOOKUP(Abfalldokumentation!$O1299,Kennzahlen!S:U,3,FALSE)*Abfalldokumentation!$B1299,"0")</f>
        <v>0</v>
      </c>
      <c r="N1299" s="103" t="str">
        <f>IF(ISBLANK(Q1299),VLOOKUP(Abfalldokumentation!$O1299,'Linien - BU'!R:S,2,FALSE),Q1299)</f>
        <v>Labor</v>
      </c>
      <c r="O1299" s="67" t="str">
        <f t="shared" si="161"/>
        <v>-</v>
      </c>
      <c r="P1299" s="67">
        <f t="shared" si="162"/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Y1299"/>
      <c r="AA1299" s="2"/>
      <c r="AB1299" s="2"/>
      <c r="AC1299" s="2"/>
    </row>
    <row r="1300" spans="1:29" ht="30" customHeight="1" x14ac:dyDescent="0.25">
      <c r="A1300" s="104" t="str">
        <f>VLOOKUP(N1300,'Linien - BU'!A:B,2,FALSE)</f>
        <v>BU1</v>
      </c>
      <c r="B1300" s="115">
        <f t="shared" si="156"/>
        <v>10.8</v>
      </c>
      <c r="C1300" s="96">
        <f>Abfalldokumentation!$U1300</f>
        <v>44491</v>
      </c>
      <c r="D1300" s="90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105" t="str">
        <f>IFERROR(VLOOKUP(Abfalldokumentation!$O1300,Artikel!A:C,3,FALSE),Abfalldokumentation!$O1300)</f>
        <v>Becher</v>
      </c>
      <c r="F1300" s="105" t="str">
        <f>VLOOKUP(T1300,'Liste Gründe'!A:D,2,FALSE)</f>
        <v>Rest</v>
      </c>
      <c r="G1300" s="105" t="str">
        <f>IF(ISBLANK(V1300),VLOOKUP(Abfalldokumentation!$P1300,'Liste Gründe'!A:D,3,FALSE),V1300)</f>
        <v>Metall</v>
      </c>
      <c r="H1300" s="105" t="str">
        <f>IF(ISBLANK(Abfalldokumentation!$W1300),"-",Abfalldokumentation!$W1300)</f>
        <v>-</v>
      </c>
      <c r="I1300" s="115">
        <f t="shared" si="157"/>
        <v>42</v>
      </c>
      <c r="J1300" s="105" t="str">
        <f t="shared" si="158"/>
        <v>Produkte</v>
      </c>
      <c r="K1300" s="105" t="str">
        <f t="shared" si="159"/>
        <v>BUs</v>
      </c>
      <c r="L1300" s="105" t="str">
        <f t="shared" si="160"/>
        <v>Symptome</v>
      </c>
      <c r="M1300" s="115" t="str">
        <f>IFERROR(VLOOKUP(Abfalldokumentation!$O1300,Kennzahlen!S:U,3,FALSE)*Abfalldokumentation!$B1300,"0")</f>
        <v>0</v>
      </c>
      <c r="N1300" s="105" t="str">
        <f>IF(ISBLANK(Q1300),VLOOKUP(Abfalldokumentation!$O1300,'Linien - BU'!R:S,2,FALSE),Q1300)</f>
        <v>Abfüllung</v>
      </c>
      <c r="O1300" s="67" t="str">
        <f t="shared" si="161"/>
        <v>Becher</v>
      </c>
      <c r="P1300" s="67">
        <f t="shared" si="162"/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Y1300"/>
      <c r="AA1300" s="2"/>
      <c r="AB1300" s="2"/>
      <c r="AC1300" s="2"/>
    </row>
    <row r="1301" spans="1:29" ht="30" customHeight="1" x14ac:dyDescent="0.25">
      <c r="A1301" s="102" t="str">
        <f>VLOOKUP(N1301,'Linien - BU'!A:B,2,FALSE)</f>
        <v>BU2</v>
      </c>
      <c r="B1301" s="114">
        <f t="shared" si="156"/>
        <v>105</v>
      </c>
      <c r="C1301" s="95">
        <f>Abfalldokumentation!$U1301</f>
        <v>44491</v>
      </c>
      <c r="D1301" s="90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103" t="str">
        <f>IFERROR(VLOOKUP(Abfalldokumentation!$O1301,Artikel!A:C,3,FALSE),Abfalldokumentation!$O1301)</f>
        <v>Blöcke</v>
      </c>
      <c r="F1301" s="103" t="str">
        <f>VLOOKUP(T1301,'Liste Gründe'!A:D,2,FALSE)</f>
        <v>Schimmel</v>
      </c>
      <c r="G1301" s="103" t="str">
        <f>IF(ISBLANK(V1301),VLOOKUP(Abfalldokumentation!$P1301,'Liste Gründe'!A:D,3,FALSE),V1301)</f>
        <v>Luftzieher/Folienriss durch Transport</v>
      </c>
      <c r="H1301" s="103" t="str">
        <f>IF(ISBLANK(Abfalldokumentation!$W1301),"-",Abfalldokumentation!$W1301)</f>
        <v>-</v>
      </c>
      <c r="I1301" s="114">
        <f t="shared" si="157"/>
        <v>42</v>
      </c>
      <c r="J1301" s="103" t="str">
        <f t="shared" si="158"/>
        <v>Produkte</v>
      </c>
      <c r="K1301" s="103" t="str">
        <f t="shared" si="159"/>
        <v>BUs</v>
      </c>
      <c r="L1301" s="103" t="str">
        <f t="shared" si="160"/>
        <v>Symptome</v>
      </c>
      <c r="M1301" s="114" t="str">
        <f>IFERROR(VLOOKUP(Abfalldokumentation!$O1301,Kennzahlen!S:U,3,FALSE)*Abfalldokumentation!$B1301,"0")</f>
        <v>0</v>
      </c>
      <c r="N1301" s="103" t="str">
        <f>IF(ISBLANK(Q1301),VLOOKUP(Abfalldokumentation!$O1301,'Linien - BU'!R:S,2,FALSE),Q1301)</f>
        <v>BU2</v>
      </c>
      <c r="O1301" s="67" t="str">
        <f t="shared" si="161"/>
        <v>Blöcke</v>
      </c>
      <c r="P1301" s="67">
        <f t="shared" si="162"/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Y1301"/>
      <c r="AA1301" s="2"/>
      <c r="AB1301" s="2"/>
      <c r="AC1301" s="2"/>
    </row>
    <row r="1302" spans="1:29" ht="30" customHeight="1" x14ac:dyDescent="0.25">
      <c r="A1302" s="104" t="str">
        <f>VLOOKUP(N1302,'Linien - BU'!A:B,2,FALSE)</f>
        <v>Verkauf</v>
      </c>
      <c r="B1302" s="115">
        <f t="shared" si="156"/>
        <v>9</v>
      </c>
      <c r="C1302" s="96">
        <f>Abfalldokumentation!$U1302</f>
        <v>44491</v>
      </c>
      <c r="D1302" s="90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105" t="str">
        <f>IFERROR(VLOOKUP(Abfalldokumentation!$O1302,Artikel!A:C,3,FALSE),Abfalldokumentation!$O1302)</f>
        <v>Räu-End</v>
      </c>
      <c r="F1302" s="105" t="str">
        <f>VLOOKUP(T1302,'Liste Gründe'!A:D,2,FALSE)</f>
        <v>Schimmel</v>
      </c>
      <c r="G1302" s="105" t="str">
        <f>IF(ISBLANK(V1302),VLOOKUP(Abfalldokumentation!$P1302,'Liste Gründe'!A:D,3,FALSE),V1302)</f>
        <v>Schimmel durch Luftzieher</v>
      </c>
      <c r="H1302" s="105" t="str">
        <f>IF(ISBLANK(Abfalldokumentation!$W1302),"-",Abfalldokumentation!$W1302)</f>
        <v>-</v>
      </c>
      <c r="I1302" s="115">
        <f t="shared" si="157"/>
        <v>42</v>
      </c>
      <c r="J1302" s="105" t="str">
        <f t="shared" si="158"/>
        <v>Produkte</v>
      </c>
      <c r="K1302" s="105" t="str">
        <f t="shared" si="159"/>
        <v>BUs</v>
      </c>
      <c r="L1302" s="105" t="str">
        <f t="shared" si="160"/>
        <v>Symptome</v>
      </c>
      <c r="M1302" s="115" t="str">
        <f>IFERROR(VLOOKUP(Abfalldokumentation!$O1302,Kennzahlen!S:U,3,FALSE)*Abfalldokumentation!$B1302,"0")</f>
        <v>0</v>
      </c>
      <c r="N1302" s="105" t="str">
        <f>IF(ISBLANK(Q1302),VLOOKUP(Abfalldokumentation!$O1302,'Linien - BU'!R:S,2,FALSE),Q1302)</f>
        <v>Verkauf</v>
      </c>
      <c r="O1302" s="67" t="str">
        <f t="shared" si="161"/>
        <v>Räu-End</v>
      </c>
      <c r="P1302" s="67">
        <f t="shared" si="162"/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Y1302"/>
      <c r="AA1302" s="2"/>
      <c r="AB1302" s="2"/>
      <c r="AC1302" s="2"/>
    </row>
    <row r="1303" spans="1:29" ht="30" customHeight="1" x14ac:dyDescent="0.25">
      <c r="A1303" s="102" t="str">
        <f>VLOOKUP(N1303,'Linien - BU'!A:B,2,FALSE)</f>
        <v>Rest</v>
      </c>
      <c r="B1303" s="114">
        <f t="shared" si="156"/>
        <v>53</v>
      </c>
      <c r="C1303" s="95">
        <f>Abfalldokumentation!$U1303</f>
        <v>44491</v>
      </c>
      <c r="D1303" s="90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103" t="str">
        <f>IFERROR(VLOOKUP(Abfalldokumentation!$O1303,Artikel!A:C,3,FALSE),Abfalldokumentation!$O1303)</f>
        <v>Rückstellproben</v>
      </c>
      <c r="F1303" s="103" t="str">
        <f>VLOOKUP(T1303,'Liste Gründe'!A:D,2,FALSE)</f>
        <v>Qualitätssicherung</v>
      </c>
      <c r="G1303" s="103" t="str">
        <f>IF(ISBLANK(V1303),VLOOKUP(Abfalldokumentation!$P1303,'Liste Gründe'!A:D,3,FALSE),V1303)</f>
        <v>Rückstellproben</v>
      </c>
      <c r="H1303" s="103" t="str">
        <f>IF(ISBLANK(Abfalldokumentation!$W1303),"-",Abfalldokumentation!$W1303)</f>
        <v>-</v>
      </c>
      <c r="I1303" s="114">
        <f t="shared" si="157"/>
        <v>42</v>
      </c>
      <c r="J1303" s="103" t="str">
        <f t="shared" si="158"/>
        <v>Produkte</v>
      </c>
      <c r="K1303" s="103" t="str">
        <f t="shared" si="159"/>
        <v>BUs</v>
      </c>
      <c r="L1303" s="103" t="str">
        <f t="shared" si="160"/>
        <v>Symptome</v>
      </c>
      <c r="M1303" s="114" t="str">
        <f>IFERROR(VLOOKUP(Abfalldokumentation!$O1303,Kennzahlen!S:U,3,FALSE)*Abfalldokumentation!$B1303,"0")</f>
        <v>0</v>
      </c>
      <c r="N1303" s="103" t="str">
        <f>IF(ISBLANK(Q1303),VLOOKUP(Abfalldokumentation!$O1303,'Linien - BU'!R:S,2,FALSE),Q1303)</f>
        <v>Labor</v>
      </c>
      <c r="O1303" s="67" t="str">
        <f t="shared" si="161"/>
        <v>Rückstellproben</v>
      </c>
      <c r="P1303" s="67">
        <f t="shared" si="162"/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Y1303"/>
      <c r="AA1303" s="2"/>
      <c r="AB1303" s="2"/>
      <c r="AC1303" s="2"/>
    </row>
    <row r="1304" spans="1:29" ht="30" customHeight="1" x14ac:dyDescent="0.25">
      <c r="A1304" s="104" t="str">
        <f>VLOOKUP(N1304,'Linien - BU'!A:B,2,FALSE)</f>
        <v>BU3</v>
      </c>
      <c r="B1304" s="115">
        <f t="shared" si="156"/>
        <v>25</v>
      </c>
      <c r="C1304" s="96">
        <f>Abfalldokumentation!$U1304</f>
        <v>44491</v>
      </c>
      <c r="D1304" s="90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105" t="str">
        <f>IFERROR(VLOOKUP(Abfalldokumentation!$O1304,Artikel!A:C,3,FALSE),Abfalldokumentation!$O1304)</f>
        <v>Würfel</v>
      </c>
      <c r="F1304" s="105" t="str">
        <f>VLOOKUP(T1304,'Liste Gründe'!A:D,2,FALSE)</f>
        <v>Linienbezogen</v>
      </c>
      <c r="G1304" s="105" t="str">
        <f>IF(ISBLANK(V1304),VLOOKUP(Abfalldokumentation!$P1304,'Liste Gründe'!A:D,3,FALSE),V1304)</f>
        <v>Maschinenabfall</v>
      </c>
      <c r="H1304" s="105" t="str">
        <f>IF(ISBLANK(Abfalldokumentation!$W1304),"-",Abfalldokumentation!$W1304)</f>
        <v>-</v>
      </c>
      <c r="I1304" s="115">
        <f t="shared" si="157"/>
        <v>42</v>
      </c>
      <c r="J1304" s="105" t="str">
        <f t="shared" si="158"/>
        <v>Produkte</v>
      </c>
      <c r="K1304" s="105" t="str">
        <f t="shared" si="159"/>
        <v>BUs</v>
      </c>
      <c r="L1304" s="105" t="str">
        <f t="shared" si="160"/>
        <v>Symptome</v>
      </c>
      <c r="M1304" s="115" t="str">
        <f>IFERROR(VLOOKUP(Abfalldokumentation!$O1304,Kennzahlen!S:U,3,FALSE)*Abfalldokumentation!$B1304,"0")</f>
        <v>0</v>
      </c>
      <c r="N1304" s="105" t="str">
        <f>IF(ISBLANK(Q1304),VLOOKUP(Abfalldokumentation!$O1304,'Linien - BU'!R:S,2,FALSE),Q1304)</f>
        <v>L35</v>
      </c>
      <c r="O1304" s="67" t="str">
        <f t="shared" si="161"/>
        <v>Würfel</v>
      </c>
      <c r="P1304" s="67">
        <f t="shared" si="162"/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Y1304"/>
      <c r="AA1304" s="2"/>
      <c r="AB1304" s="2"/>
      <c r="AC1304" s="2"/>
    </row>
    <row r="1305" spans="1:29" ht="30" customHeight="1" x14ac:dyDescent="0.25">
      <c r="A1305" s="102" t="str">
        <f>VLOOKUP(N1305,'Linien - BU'!A:B,2,FALSE)</f>
        <v>BU4</v>
      </c>
      <c r="B1305" s="114">
        <f t="shared" si="156"/>
        <v>21</v>
      </c>
      <c r="C1305" s="95">
        <f>Abfalldokumentation!$U1305</f>
        <v>44494</v>
      </c>
      <c r="D1305" s="90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103" t="str">
        <f>IFERROR(VLOOKUP(Abfalldokumentation!$O1305,Artikel!A:C,3,FALSE),Abfalldokumentation!$O1305)</f>
        <v>VOS Schwarzer Pfeffer R</v>
      </c>
      <c r="F1305" s="103" t="str">
        <f>VLOOKUP(T1305,'Liste Gründe'!A:D,2,FALSE)</f>
        <v>keinen Verwendungszweck</v>
      </c>
      <c r="G1305" s="103" t="str">
        <f>IF(ISBLANK(V1305),VLOOKUP(Abfalldokumentation!$P1305,'Liste Gründe'!A:D,3,FALSE),V1305)</f>
        <v>keinen Verwendungszweck</v>
      </c>
      <c r="H1305" s="103" t="str">
        <f>IF(ISBLANK(Abfalldokumentation!$W1305),"-",Abfalldokumentation!$W1305)</f>
        <v>-</v>
      </c>
      <c r="I1305" s="114">
        <f t="shared" si="157"/>
        <v>43</v>
      </c>
      <c r="J1305" s="103" t="str">
        <f t="shared" si="158"/>
        <v>Produkte</v>
      </c>
      <c r="K1305" s="103" t="str">
        <f t="shared" si="159"/>
        <v>BUs</v>
      </c>
      <c r="L1305" s="103" t="str">
        <f t="shared" si="160"/>
        <v>Symptome</v>
      </c>
      <c r="M1305" s="114">
        <f>IFERROR(VLOOKUP(Abfalldokumentation!$O1305,Kennzahlen!S:U,3,FALSE)*Abfalldokumentation!$B1305,"0")</f>
        <v>10.5</v>
      </c>
      <c r="N1305" s="103" t="str">
        <f>IF(ISBLANK(Q1305),VLOOKUP(Abfalldokumentation!$O1305,'Linien - BU'!R:S,2,FALSE),Q1305)</f>
        <v>BU4</v>
      </c>
      <c r="O1305" s="67">
        <f t="shared" si="161"/>
        <v>29500482</v>
      </c>
      <c r="P1305" s="67">
        <f t="shared" si="162"/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Y1305"/>
      <c r="AA1305" s="2"/>
      <c r="AB1305" s="2"/>
      <c r="AC1305" s="2"/>
    </row>
    <row r="1306" spans="1:29" ht="30" customHeight="1" x14ac:dyDescent="0.25">
      <c r="A1306" s="104" t="str">
        <f>VLOOKUP(N1306,'Linien - BU'!A:B,2,FALSE)</f>
        <v>BU3</v>
      </c>
      <c r="B1306" s="115">
        <f t="shared" si="156"/>
        <v>309</v>
      </c>
      <c r="C1306" s="96">
        <f>Abfalldokumentation!$U1306</f>
        <v>44494</v>
      </c>
      <c r="D1306" s="90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105" t="str">
        <f>IFERROR(VLOOKUP(Abfalldokumentation!$O1306,Artikel!A:C,3,FALSE),Abfalldokumentation!$O1306)</f>
        <v>VOS Räucher Natur Natri</v>
      </c>
      <c r="F1306" s="105" t="str">
        <f>VLOOKUP(T1306,'Liste Gründe'!A:D,2,FALSE)</f>
        <v>Schimmel</v>
      </c>
      <c r="G1306" s="105" t="str">
        <f>IF(ISBLANK(V1306),VLOOKUP(Abfalldokumentation!$P1306,'Liste Gründe'!A:D,3,FALSE),V1306)</f>
        <v>VOS &gt; Einsatz</v>
      </c>
      <c r="H1306" s="105" t="str">
        <f>IF(ISBLANK(Abfalldokumentation!$W1306),"-",Abfalldokumentation!$W1306)</f>
        <v>-</v>
      </c>
      <c r="I1306" s="115">
        <f t="shared" si="157"/>
        <v>43</v>
      </c>
      <c r="J1306" s="105" t="str">
        <f t="shared" si="158"/>
        <v>Produkte</v>
      </c>
      <c r="K1306" s="105" t="str">
        <f t="shared" si="159"/>
        <v>BUs</v>
      </c>
      <c r="L1306" s="105" t="str">
        <f t="shared" si="160"/>
        <v>Symptome</v>
      </c>
      <c r="M1306" s="115">
        <f>IFERROR(VLOOKUP(Abfalldokumentation!$O1306,Kennzahlen!S:U,3,FALSE)*Abfalldokumentation!$B1306,"0")</f>
        <v>154.5</v>
      </c>
      <c r="N1306" s="105" t="str">
        <f>IF(ISBLANK(Q1306),VLOOKUP(Abfalldokumentation!$O1306,'Linien - BU'!R:S,2,FALSE),Q1306)</f>
        <v>BU3</v>
      </c>
      <c r="O1306" s="67">
        <f t="shared" si="161"/>
        <v>29500498</v>
      </c>
      <c r="P1306" s="67">
        <f t="shared" si="162"/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Y1306"/>
      <c r="AA1306" s="2"/>
      <c r="AB1306" s="2"/>
      <c r="AC1306" s="2"/>
    </row>
    <row r="1307" spans="1:29" ht="30" customHeight="1" x14ac:dyDescent="0.25">
      <c r="A1307" s="102" t="str">
        <f>VLOOKUP(N1307,'Linien - BU'!A:B,2,FALSE)</f>
        <v>BU3</v>
      </c>
      <c r="B1307" s="114">
        <f t="shared" si="156"/>
        <v>321</v>
      </c>
      <c r="C1307" s="95">
        <f>Abfalldokumentation!$U1307</f>
        <v>44494</v>
      </c>
      <c r="D1307" s="90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103" t="str">
        <f>IFERROR(VLOOKUP(Abfalldokumentation!$O1307,Artikel!A:C,3,FALSE),Abfalldokumentation!$O1307)</f>
        <v>VOS Räucher Natur Natri</v>
      </c>
      <c r="F1307" s="103" t="str">
        <f>VLOOKUP(T1307,'Liste Gründe'!A:D,2,FALSE)</f>
        <v>Schimmel</v>
      </c>
      <c r="G1307" s="103" t="str">
        <f>IF(ISBLANK(V1307),VLOOKUP(Abfalldokumentation!$P1307,'Liste Gründe'!A:D,3,FALSE),V1307)</f>
        <v>VOS &gt; Einsatz</v>
      </c>
      <c r="H1307" s="103" t="str">
        <f>IF(ISBLANK(Abfalldokumentation!$W1307),"-",Abfalldokumentation!$W1307)</f>
        <v>-</v>
      </c>
      <c r="I1307" s="114">
        <f t="shared" si="157"/>
        <v>43</v>
      </c>
      <c r="J1307" s="103" t="str">
        <f t="shared" si="158"/>
        <v>Produkte</v>
      </c>
      <c r="K1307" s="103" t="str">
        <f t="shared" si="159"/>
        <v>BUs</v>
      </c>
      <c r="L1307" s="103" t="str">
        <f t="shared" si="160"/>
        <v>Symptome</v>
      </c>
      <c r="M1307" s="114">
        <f>IFERROR(VLOOKUP(Abfalldokumentation!$O1307,Kennzahlen!S:U,3,FALSE)*Abfalldokumentation!$B1307,"0")</f>
        <v>160.5</v>
      </c>
      <c r="N1307" s="103" t="str">
        <f>IF(ISBLANK(Q1307),VLOOKUP(Abfalldokumentation!$O1307,'Linien - BU'!R:S,2,FALSE),Q1307)</f>
        <v>BU3</v>
      </c>
      <c r="O1307" s="67">
        <f t="shared" si="161"/>
        <v>29500498</v>
      </c>
      <c r="P1307" s="67">
        <f t="shared" si="162"/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Y1307"/>
      <c r="AA1307" s="2"/>
      <c r="AB1307" s="2"/>
      <c r="AC1307" s="2"/>
    </row>
    <row r="1308" spans="1:29" ht="30" customHeight="1" x14ac:dyDescent="0.25">
      <c r="A1308" s="104" t="str">
        <f>VLOOKUP(N1308,'Linien - BU'!A:B,2,FALSE)</f>
        <v>BU3</v>
      </c>
      <c r="B1308" s="115">
        <f t="shared" si="156"/>
        <v>246</v>
      </c>
      <c r="C1308" s="96">
        <f>Abfalldokumentation!$U1308</f>
        <v>44494</v>
      </c>
      <c r="D1308" s="90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105" t="str">
        <f>IFERROR(VLOOKUP(Abfalldokumentation!$O1308,Artikel!A:C,3,FALSE),Abfalldokumentation!$O1308)</f>
        <v>VOS Räucher Chili Vorsc</v>
      </c>
      <c r="F1308" s="105" t="str">
        <f>VLOOKUP(T1308,'Liste Gründe'!A:D,2,FALSE)</f>
        <v>Schimmel</v>
      </c>
      <c r="G1308" s="105" t="str">
        <f>IF(ISBLANK(V1308),VLOOKUP(Abfalldokumentation!$P1308,'Liste Gründe'!A:D,3,FALSE),V1308)</f>
        <v>VOS &gt; Einsatz</v>
      </c>
      <c r="H1308" s="105" t="str">
        <f>IF(ISBLANK(Abfalldokumentation!$W1308),"-",Abfalldokumentation!$W1308)</f>
        <v>-</v>
      </c>
      <c r="I1308" s="115">
        <f t="shared" si="157"/>
        <v>43</v>
      </c>
      <c r="J1308" s="105" t="str">
        <f t="shared" si="158"/>
        <v>Produkte</v>
      </c>
      <c r="K1308" s="105" t="str">
        <f t="shared" si="159"/>
        <v>BUs</v>
      </c>
      <c r="L1308" s="105" t="str">
        <f t="shared" si="160"/>
        <v>Symptome</v>
      </c>
      <c r="M1308" s="115">
        <f>IFERROR(VLOOKUP(Abfalldokumentation!$O1308,Kennzahlen!S:U,3,FALSE)*Abfalldokumentation!$B1308,"0")</f>
        <v>123</v>
      </c>
      <c r="N1308" s="105" t="str">
        <f>IF(ISBLANK(Q1308),VLOOKUP(Abfalldokumentation!$O1308,'Linien - BU'!R:S,2,FALSE),Q1308)</f>
        <v>Bu3</v>
      </c>
      <c r="O1308" s="67">
        <f t="shared" si="161"/>
        <v>29500527</v>
      </c>
      <c r="P1308" s="67">
        <f t="shared" si="162"/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Y1308"/>
      <c r="AA1308" s="2"/>
      <c r="AB1308" s="2"/>
      <c r="AC1308" s="2"/>
    </row>
    <row r="1309" spans="1:29" ht="30" customHeight="1" x14ac:dyDescent="0.25">
      <c r="A1309" s="102" t="str">
        <f>VLOOKUP(N1309,'Linien - BU'!A:B,2,FALSE)</f>
        <v>BU1</v>
      </c>
      <c r="B1309" s="114">
        <f t="shared" si="156"/>
        <v>101.8</v>
      </c>
      <c r="C1309" s="95">
        <f>Abfalldokumentation!$U1309</f>
        <v>44494</v>
      </c>
      <c r="D1309" s="90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103" t="str">
        <f>IFERROR(VLOOKUP(Abfalldokumentation!$O1309,Artikel!A:C,3,FALSE),Abfalldokumentation!$O1309)</f>
        <v>VOS mit Lachskonzentrat</v>
      </c>
      <c r="F1309" s="103" t="str">
        <f>VLOOKUP(T1309,'Liste Gründe'!A:D,2,FALSE)</f>
        <v>Schimmel</v>
      </c>
      <c r="G1309" s="103" t="str">
        <f>IF(ISBLANK(V1309),VLOOKUP(Abfalldokumentation!$P1309,'Liste Gründe'!A:D,3,FALSE),V1309)</f>
        <v>nicht vakuumiert von Schmelze</v>
      </c>
      <c r="H1309" s="103" t="str">
        <f>IF(ISBLANK(Abfalldokumentation!$W1309),"-",Abfalldokumentation!$W1309)</f>
        <v>-</v>
      </c>
      <c r="I1309" s="114">
        <f t="shared" si="157"/>
        <v>43</v>
      </c>
      <c r="J1309" s="103" t="str">
        <f t="shared" si="158"/>
        <v>Produkte</v>
      </c>
      <c r="K1309" s="103" t="str">
        <f t="shared" si="159"/>
        <v>BUs</v>
      </c>
      <c r="L1309" s="103" t="str">
        <f t="shared" si="160"/>
        <v>Symptome</v>
      </c>
      <c r="M1309" s="114">
        <f>IFERROR(VLOOKUP(Abfalldokumentation!$O1309,Kennzahlen!S:U,3,FALSE)*Abfalldokumentation!$B1309,"0")</f>
        <v>50.9</v>
      </c>
      <c r="N1309" s="103" t="str">
        <f>IF(ISBLANK(Q1309),VLOOKUP(Abfalldokumentation!$O1309,'Linien - BU'!R:S,2,FALSE),Q1309)</f>
        <v>schmelze</v>
      </c>
      <c r="O1309" s="67">
        <f t="shared" si="161"/>
        <v>29500532</v>
      </c>
      <c r="P1309" s="67">
        <f t="shared" si="162"/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Y1309"/>
      <c r="AA1309" s="2"/>
      <c r="AB1309" s="2"/>
      <c r="AC1309" s="2"/>
    </row>
    <row r="1310" spans="1:29" ht="30" customHeight="1" x14ac:dyDescent="0.25">
      <c r="A1310" s="104" t="str">
        <f>VLOOKUP(N1310,'Linien - BU'!A:B,2,FALSE)</f>
        <v>BU3</v>
      </c>
      <c r="B1310" s="115">
        <f t="shared" si="156"/>
        <v>245</v>
      </c>
      <c r="C1310" s="96">
        <f>Abfalldokumentation!$U1310</f>
        <v>44494</v>
      </c>
      <c r="D1310" s="90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105" t="str">
        <f>IFERROR(VLOOKUP(Abfalldokumentation!$O1310,Artikel!A:C,3,FALSE),Abfalldokumentation!$O1310)</f>
        <v>VOS Würste Jalapeno nat</v>
      </c>
      <c r="F1310" s="105" t="str">
        <f>VLOOKUP(T1310,'Liste Gründe'!A:D,2,FALSE)</f>
        <v>Schimmel</v>
      </c>
      <c r="G1310" s="105" t="str">
        <f>IF(ISBLANK(V1310),VLOOKUP(Abfalldokumentation!$P1310,'Liste Gründe'!A:D,3,FALSE),V1310)</f>
        <v>spezifischer Einsatz</v>
      </c>
      <c r="H1310" s="105" t="str">
        <f>IF(ISBLANK(Abfalldokumentation!$W1310),"-",Abfalldokumentation!$W1310)</f>
        <v>-</v>
      </c>
      <c r="I1310" s="115">
        <f t="shared" si="157"/>
        <v>43</v>
      </c>
      <c r="J1310" s="105" t="str">
        <f t="shared" si="158"/>
        <v>Produkte</v>
      </c>
      <c r="K1310" s="105" t="str">
        <f t="shared" si="159"/>
        <v>BUs</v>
      </c>
      <c r="L1310" s="105" t="str">
        <f t="shared" si="160"/>
        <v>Symptome</v>
      </c>
      <c r="M1310" s="115">
        <f>IFERROR(VLOOKUP(Abfalldokumentation!$O1310,Kennzahlen!S:U,3,FALSE)*Abfalldokumentation!$B1310,"0")</f>
        <v>122.5</v>
      </c>
      <c r="N1310" s="105" t="str">
        <f>IF(ISBLANK(Q1310),VLOOKUP(Abfalldokumentation!$O1310,'Linien - BU'!R:S,2,FALSE),Q1310)</f>
        <v>BU3</v>
      </c>
      <c r="O1310" s="67">
        <f t="shared" si="161"/>
        <v>29500606</v>
      </c>
      <c r="P1310" s="67">
        <f t="shared" si="162"/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Y1310"/>
      <c r="AA1310" s="2"/>
      <c r="AB1310" s="2"/>
      <c r="AC1310" s="2"/>
    </row>
    <row r="1311" spans="1:29" ht="30" customHeight="1" x14ac:dyDescent="0.25">
      <c r="A1311" s="102" t="str">
        <f>VLOOKUP(N1311,'Linien - BU'!A:B,2,FALSE)</f>
        <v>BU4</v>
      </c>
      <c r="B1311" s="114">
        <f t="shared" si="156"/>
        <v>204</v>
      </c>
      <c r="C1311" s="95">
        <f>Abfalldokumentation!$U1311</f>
        <v>44494</v>
      </c>
      <c r="D1311" s="90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103" t="str">
        <f>IFERROR(VLOOKUP(Abfalldokumentation!$O1311,Artikel!A:C,3,FALSE),Abfalldokumentation!$O1311)</f>
        <v>ABS MEDI-KRÄUK</v>
      </c>
      <c r="F1311" s="103" t="str">
        <f>VLOOKUP(T1311,'Liste Gründe'!A:D,2,FALSE)</f>
        <v>keinen Verwendungszweck</v>
      </c>
      <c r="G1311" s="103" t="str">
        <f>IF(ISBLANK(V1311),VLOOKUP(Abfalldokumentation!$P1311,'Liste Gründe'!A:D,3,FALSE),V1311)</f>
        <v>keinen Verwendungszweck</v>
      </c>
      <c r="H1311" s="103" t="str">
        <f>IF(ISBLANK(Abfalldokumentation!$W1311),"-",Abfalldokumentation!$W1311)</f>
        <v>-</v>
      </c>
      <c r="I1311" s="114">
        <f t="shared" si="157"/>
        <v>43</v>
      </c>
      <c r="J1311" s="103" t="str">
        <f t="shared" si="158"/>
        <v>Produkte</v>
      </c>
      <c r="K1311" s="103" t="str">
        <f t="shared" si="159"/>
        <v>BUs</v>
      </c>
      <c r="L1311" s="103" t="str">
        <f t="shared" si="160"/>
        <v>Symptome</v>
      </c>
      <c r="M1311" s="114">
        <f>IFERROR(VLOOKUP(Abfalldokumentation!$O1311,Kennzahlen!S:U,3,FALSE)*Abfalldokumentation!$B1311,"0")</f>
        <v>306</v>
      </c>
      <c r="N1311" s="103" t="str">
        <f>IF(ISBLANK(Q1311),VLOOKUP(Abfalldokumentation!$O1311,'Linien - BU'!R:S,2,FALSE),Q1311)</f>
        <v>BU4</v>
      </c>
      <c r="O1311" s="67">
        <f t="shared" si="161"/>
        <v>29500886</v>
      </c>
      <c r="P1311" s="67">
        <f t="shared" si="162"/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Y1311"/>
      <c r="AA1311" s="2"/>
      <c r="AB1311" s="2"/>
      <c r="AC1311" s="2"/>
    </row>
    <row r="1312" spans="1:29" ht="30" customHeight="1" x14ac:dyDescent="0.25">
      <c r="A1312" s="104" t="str">
        <f>VLOOKUP(N1312,'Linien - BU'!A:B,2,FALSE)</f>
        <v>BU4</v>
      </c>
      <c r="B1312" s="115">
        <f t="shared" si="156"/>
        <v>11</v>
      </c>
      <c r="C1312" s="96">
        <f>Abfalldokumentation!$U1312</f>
        <v>44494</v>
      </c>
      <c r="D1312" s="90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105" t="str">
        <f>IFERROR(VLOOKUP(Abfalldokumentation!$O1312,Artikel!A:C,3,FALSE),Abfalldokumentation!$O1312)</f>
        <v>ABS SCH-PAUL</v>
      </c>
      <c r="F1312" s="105" t="str">
        <f>VLOOKUP(T1312,'Liste Gründe'!A:D,2,FALSE)</f>
        <v>keinen Verwendungszweck</v>
      </c>
      <c r="G1312" s="105" t="str">
        <f>IF(ISBLANK(V1312),VLOOKUP(Abfalldokumentation!$P1312,'Liste Gründe'!A:D,3,FALSE),V1312)</f>
        <v>keinen Verwendungszweck</v>
      </c>
      <c r="H1312" s="105" t="str">
        <f>IF(ISBLANK(Abfalldokumentation!$W1312),"-",Abfalldokumentation!$W1312)</f>
        <v>-</v>
      </c>
      <c r="I1312" s="115">
        <f t="shared" si="157"/>
        <v>43</v>
      </c>
      <c r="J1312" s="105" t="str">
        <f t="shared" si="158"/>
        <v>Produkte</v>
      </c>
      <c r="K1312" s="105" t="str">
        <f t="shared" si="159"/>
        <v>BUs</v>
      </c>
      <c r="L1312" s="105" t="str">
        <f t="shared" si="160"/>
        <v>Symptome</v>
      </c>
      <c r="M1312" s="115">
        <f>IFERROR(VLOOKUP(Abfalldokumentation!$O1312,Kennzahlen!S:U,3,FALSE)*Abfalldokumentation!$B1312,"0")</f>
        <v>0.11</v>
      </c>
      <c r="N1312" s="105" t="str">
        <f>IF(ISBLANK(Q1312),VLOOKUP(Abfalldokumentation!$O1312,'Linien - BU'!R:S,2,FALSE),Q1312)</f>
        <v>BU4</v>
      </c>
      <c r="O1312" s="67">
        <f t="shared" si="161"/>
        <v>29500906</v>
      </c>
      <c r="P1312" s="67">
        <f t="shared" si="162"/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Y1312"/>
      <c r="AA1312" s="2"/>
      <c r="AB1312" s="2"/>
      <c r="AC1312" s="2"/>
    </row>
    <row r="1313" spans="1:29" ht="30" customHeight="1" x14ac:dyDescent="0.25">
      <c r="A1313" s="102" t="str">
        <f>VLOOKUP(N1313,'Linien - BU'!A:B,2,FALSE)</f>
        <v>BU4</v>
      </c>
      <c r="B1313" s="114">
        <f t="shared" si="156"/>
        <v>12</v>
      </c>
      <c r="C1313" s="95">
        <f>Abfalldokumentation!$U1313</f>
        <v>44494</v>
      </c>
      <c r="D1313" s="90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103" t="str">
        <f>IFERROR(VLOOKUP(Abfalldokumentation!$O1313,Artikel!A:C,3,FALSE),Abfalldokumentation!$O1313)</f>
        <v>ABS Unser Blütenkäse</v>
      </c>
      <c r="F1313" s="103" t="str">
        <f>VLOOKUP(T1313,'Liste Gründe'!A:D,2,FALSE)</f>
        <v>keinen Verwendungszweck</v>
      </c>
      <c r="G1313" s="103" t="str">
        <f>IF(ISBLANK(V1313),VLOOKUP(Abfalldokumentation!$P1313,'Liste Gründe'!A:D,3,FALSE),V1313)</f>
        <v>keinen Verwendungszweck</v>
      </c>
      <c r="H1313" s="103" t="str">
        <f>IF(ISBLANK(Abfalldokumentation!$W1313),"-",Abfalldokumentation!$W1313)</f>
        <v>-</v>
      </c>
      <c r="I1313" s="114">
        <f t="shared" si="157"/>
        <v>43</v>
      </c>
      <c r="J1313" s="103" t="str">
        <f t="shared" si="158"/>
        <v>Produkte</v>
      </c>
      <c r="K1313" s="103" t="str">
        <f t="shared" si="159"/>
        <v>BUs</v>
      </c>
      <c r="L1313" s="103" t="str">
        <f t="shared" si="160"/>
        <v>Symptome</v>
      </c>
      <c r="M1313" s="114">
        <f>IFERROR(VLOOKUP(Abfalldokumentation!$O1313,Kennzahlen!S:U,3,FALSE)*Abfalldokumentation!$B1313,"0")</f>
        <v>0.12</v>
      </c>
      <c r="N1313" s="103" t="str">
        <f>IF(ISBLANK(Q1313),VLOOKUP(Abfalldokumentation!$O1313,'Linien - BU'!R:S,2,FALSE),Q1313)</f>
        <v>BU4</v>
      </c>
      <c r="O1313" s="67">
        <f t="shared" si="161"/>
        <v>29500910</v>
      </c>
      <c r="P1313" s="67">
        <f t="shared" si="162"/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Y1313"/>
      <c r="AA1313" s="2"/>
      <c r="AB1313" s="2"/>
      <c r="AC1313" s="2"/>
    </row>
    <row r="1314" spans="1:29" ht="30" customHeight="1" x14ac:dyDescent="0.25">
      <c r="A1314" s="104" t="str">
        <f>VLOOKUP(N1314,'Linien - BU'!A:B,2,FALSE)</f>
        <v>BU1</v>
      </c>
      <c r="B1314" s="115">
        <f t="shared" si="156"/>
        <v>30</v>
      </c>
      <c r="C1314" s="96">
        <f>Abfalldokumentation!$U1314</f>
        <v>44494</v>
      </c>
      <c r="D1314" s="90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105" t="str">
        <f>IFERROR(VLOOKUP(Abfalldokumentation!$O1314,Artikel!A:C,3,FALSE),Abfalldokumentation!$O1314)</f>
        <v>VOS-ABS ENTSORGUNG</v>
      </c>
      <c r="F1314" s="105" t="str">
        <f>VLOOKUP(T1314,'Liste Gründe'!A:D,2,FALSE)</f>
        <v>Rest</v>
      </c>
      <c r="G1314" s="105" t="str">
        <f>IF(ISBLANK(V1314),VLOOKUP(Abfalldokumentation!$P1314,'Liste Gründe'!A:D,3,FALSE),V1314)</f>
        <v>geschälte Rinde</v>
      </c>
      <c r="H1314" s="105" t="str">
        <f>IF(ISBLANK(Abfalldokumentation!$W1314),"-",Abfalldokumentation!$W1314)</f>
        <v>-</v>
      </c>
      <c r="I1314" s="115">
        <f t="shared" si="157"/>
        <v>43</v>
      </c>
      <c r="J1314" s="105" t="str">
        <f t="shared" si="158"/>
        <v>Produkte</v>
      </c>
      <c r="K1314" s="105" t="str">
        <f t="shared" si="159"/>
        <v>BUs</v>
      </c>
      <c r="L1314" s="105" t="str">
        <f t="shared" si="160"/>
        <v>Symptome</v>
      </c>
      <c r="M1314" s="115">
        <f>IFERROR(VLOOKUP(Abfalldokumentation!$O1314,Kennzahlen!S:U,3,FALSE)*Abfalldokumentation!$B1314,"0")</f>
        <v>0.3</v>
      </c>
      <c r="N1314" s="105" t="str">
        <f>IF(ISBLANK(Q1314),VLOOKUP(Abfalldokumentation!$O1314,'Linien - BU'!R:S,2,FALSE),Q1314)</f>
        <v>RWV</v>
      </c>
      <c r="O1314" s="67">
        <f t="shared" si="161"/>
        <v>29500917</v>
      </c>
      <c r="P1314" s="67">
        <f t="shared" si="162"/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Y1314"/>
      <c r="AA1314" s="2"/>
      <c r="AB1314" s="2"/>
      <c r="AC1314" s="2"/>
    </row>
    <row r="1315" spans="1:29" ht="30" customHeight="1" x14ac:dyDescent="0.25">
      <c r="A1315" s="102" t="str">
        <f>VLOOKUP(N1315,'Linien - BU'!A:B,2,FALSE)</f>
        <v>BU1</v>
      </c>
      <c r="B1315" s="114">
        <f t="shared" si="156"/>
        <v>6</v>
      </c>
      <c r="C1315" s="95">
        <f>Abfalldokumentation!$U1315</f>
        <v>44494</v>
      </c>
      <c r="D1315" s="90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103" t="str">
        <f>IFERROR(VLOOKUP(Abfalldokumentation!$O1315,Artikel!A:C,3,FALSE),Abfalldokumentation!$O1315)</f>
        <v>VOS-ABS ENTSORGUNG</v>
      </c>
      <c r="F1315" s="103" t="str">
        <f>VLOOKUP(T1315,'Liste Gründe'!A:D,2,FALSE)</f>
        <v>Rest</v>
      </c>
      <c r="G1315" s="103" t="str">
        <f>IF(ISBLANK(V1315),VLOOKUP(Abfalldokumentation!$P1315,'Liste Gründe'!A:D,3,FALSE),V1315)</f>
        <v>geschälte Rinde</v>
      </c>
      <c r="H1315" s="103" t="str">
        <f>IF(ISBLANK(Abfalldokumentation!$W1315),"-",Abfalldokumentation!$W1315)</f>
        <v>-</v>
      </c>
      <c r="I1315" s="114">
        <f t="shared" si="157"/>
        <v>43</v>
      </c>
      <c r="J1315" s="103" t="str">
        <f t="shared" si="158"/>
        <v>Produkte</v>
      </c>
      <c r="K1315" s="103" t="str">
        <f t="shared" si="159"/>
        <v>BUs</v>
      </c>
      <c r="L1315" s="103" t="str">
        <f t="shared" si="160"/>
        <v>Symptome</v>
      </c>
      <c r="M1315" s="114">
        <f>IFERROR(VLOOKUP(Abfalldokumentation!$O1315,Kennzahlen!S:U,3,FALSE)*Abfalldokumentation!$B1315,"0")</f>
        <v>0.06</v>
      </c>
      <c r="N1315" s="103" t="str">
        <f>IF(ISBLANK(Q1315),VLOOKUP(Abfalldokumentation!$O1315,'Linien - BU'!R:S,2,FALSE),Q1315)</f>
        <v>RWV</v>
      </c>
      <c r="O1315" s="67">
        <f t="shared" si="161"/>
        <v>29500917</v>
      </c>
      <c r="P1315" s="67">
        <f t="shared" si="162"/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Y1315"/>
      <c r="AA1315" s="2"/>
      <c r="AB1315" s="2"/>
      <c r="AC1315" s="2"/>
    </row>
    <row r="1316" spans="1:29" ht="30" customHeight="1" x14ac:dyDescent="0.25">
      <c r="A1316" s="104" t="str">
        <f>VLOOKUP(N1316,'Linien - BU'!A:B,2,FALSE)</f>
        <v>BU1</v>
      </c>
      <c r="B1316" s="115">
        <f t="shared" si="156"/>
        <v>13</v>
      </c>
      <c r="C1316" s="96">
        <f>Abfalldokumentation!$U1316</f>
        <v>44494</v>
      </c>
      <c r="D1316" s="90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105" t="str">
        <f>IFERROR(VLOOKUP(Abfalldokumentation!$O1316,Artikel!A:C,3,FALSE),Abfalldokumentation!$O1316)</f>
        <v>VOS-ABS ENTSORGUNG</v>
      </c>
      <c r="F1316" s="105" t="str">
        <f>VLOOKUP(T1316,'Liste Gründe'!A:D,2,FALSE)</f>
        <v>Rest</v>
      </c>
      <c r="G1316" s="105" t="str">
        <f>IF(ISBLANK(V1316),VLOOKUP(Abfalldokumentation!$P1316,'Liste Gründe'!A:D,3,FALSE),V1316)</f>
        <v>geschälte Rinde</v>
      </c>
      <c r="H1316" s="105" t="str">
        <f>IF(ISBLANK(Abfalldokumentation!$W1316),"-",Abfalldokumentation!$W1316)</f>
        <v>-</v>
      </c>
      <c r="I1316" s="115">
        <f t="shared" si="157"/>
        <v>43</v>
      </c>
      <c r="J1316" s="105" t="str">
        <f t="shared" si="158"/>
        <v>Produkte</v>
      </c>
      <c r="K1316" s="105" t="str">
        <f t="shared" si="159"/>
        <v>BUs</v>
      </c>
      <c r="L1316" s="105" t="str">
        <f t="shared" si="160"/>
        <v>Symptome</v>
      </c>
      <c r="M1316" s="115">
        <f>IFERROR(VLOOKUP(Abfalldokumentation!$O1316,Kennzahlen!S:U,3,FALSE)*Abfalldokumentation!$B1316,"0")</f>
        <v>0.13</v>
      </c>
      <c r="N1316" s="105" t="str">
        <f>IF(ISBLANK(Q1316),VLOOKUP(Abfalldokumentation!$O1316,'Linien - BU'!R:S,2,FALSE),Q1316)</f>
        <v>RWV</v>
      </c>
      <c r="O1316" s="67">
        <f t="shared" si="161"/>
        <v>29500917</v>
      </c>
      <c r="P1316" s="67">
        <f t="shared" si="162"/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Y1316"/>
      <c r="AA1316" s="2"/>
      <c r="AB1316" s="2"/>
      <c r="AC1316" s="2"/>
    </row>
    <row r="1317" spans="1:29" ht="30" customHeight="1" x14ac:dyDescent="0.25">
      <c r="A1317" s="102" t="str">
        <f>VLOOKUP(N1317,'Linien - BU'!A:B,2,FALSE)</f>
        <v>BU1</v>
      </c>
      <c r="B1317" s="114">
        <f t="shared" si="156"/>
        <v>10</v>
      </c>
      <c r="C1317" s="95">
        <f>Abfalldokumentation!$U1317</f>
        <v>44494</v>
      </c>
      <c r="D1317" s="90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103" t="str">
        <f>IFERROR(VLOOKUP(Abfalldokumentation!$O1317,Artikel!A:C,3,FALSE),Abfalldokumentation!$O1317)</f>
        <v>VOS-ABS ENTSORGUNG</v>
      </c>
      <c r="F1317" s="103" t="str">
        <f>VLOOKUP(T1317,'Liste Gründe'!A:D,2,FALSE)</f>
        <v>Rest</v>
      </c>
      <c r="G1317" s="103" t="str">
        <f>IF(ISBLANK(V1317),VLOOKUP(Abfalldokumentation!$P1317,'Liste Gründe'!A:D,3,FALSE),V1317)</f>
        <v>geschälte Rinde</v>
      </c>
      <c r="H1317" s="103" t="str">
        <f>IF(ISBLANK(Abfalldokumentation!$W1317),"-",Abfalldokumentation!$W1317)</f>
        <v>-</v>
      </c>
      <c r="I1317" s="114">
        <f t="shared" si="157"/>
        <v>43</v>
      </c>
      <c r="J1317" s="103" t="str">
        <f t="shared" si="158"/>
        <v>Produkte</v>
      </c>
      <c r="K1317" s="103" t="str">
        <f t="shared" si="159"/>
        <v>BUs</v>
      </c>
      <c r="L1317" s="103" t="str">
        <f t="shared" si="160"/>
        <v>Symptome</v>
      </c>
      <c r="M1317" s="114">
        <f>IFERROR(VLOOKUP(Abfalldokumentation!$O1317,Kennzahlen!S:U,3,FALSE)*Abfalldokumentation!$B1317,"0")</f>
        <v>0.1</v>
      </c>
      <c r="N1317" s="103" t="str">
        <f>IF(ISBLANK(Q1317),VLOOKUP(Abfalldokumentation!$O1317,'Linien - BU'!R:S,2,FALSE),Q1317)</f>
        <v>RWV</v>
      </c>
      <c r="O1317" s="67">
        <f t="shared" si="161"/>
        <v>29500917</v>
      </c>
      <c r="P1317" s="67">
        <f t="shared" si="162"/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Y1317"/>
      <c r="AA1317" s="2"/>
      <c r="AB1317" s="2"/>
      <c r="AC1317" s="2"/>
    </row>
    <row r="1318" spans="1:29" ht="30" customHeight="1" x14ac:dyDescent="0.25">
      <c r="A1318" s="104" t="str">
        <f>VLOOKUP(N1318,'Linien - BU'!A:B,2,FALSE)</f>
        <v>BU4</v>
      </c>
      <c r="B1318" s="115">
        <f t="shared" si="156"/>
        <v>3</v>
      </c>
      <c r="C1318" s="96">
        <f>Abfalldokumentation!$U1318</f>
        <v>44494</v>
      </c>
      <c r="D1318" s="90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105" t="str">
        <f>IFERROR(VLOOKUP(Abfalldokumentation!$O1318,Artikel!A:C,3,FALSE),Abfalldokumentation!$O1318)</f>
        <v>ABS GRÜN-PESTO</v>
      </c>
      <c r="F1318" s="105" t="str">
        <f>VLOOKUP(T1318,'Liste Gründe'!A:D,2,FALSE)</f>
        <v>keinen Verwendungszweck</v>
      </c>
      <c r="G1318" s="105" t="str">
        <f>IF(ISBLANK(V1318),VLOOKUP(Abfalldokumentation!$P1318,'Liste Gründe'!A:D,3,FALSE),V1318)</f>
        <v>keinen Verwendungszweck</v>
      </c>
      <c r="H1318" s="105" t="str">
        <f>IF(ISBLANK(Abfalldokumentation!$W1318),"-",Abfalldokumentation!$W1318)</f>
        <v>-</v>
      </c>
      <c r="I1318" s="115">
        <f t="shared" si="157"/>
        <v>43</v>
      </c>
      <c r="J1318" s="105" t="str">
        <f t="shared" si="158"/>
        <v>Produkte</v>
      </c>
      <c r="K1318" s="105" t="str">
        <f t="shared" si="159"/>
        <v>BUs</v>
      </c>
      <c r="L1318" s="105" t="str">
        <f t="shared" si="160"/>
        <v>Symptome</v>
      </c>
      <c r="M1318" s="115">
        <f>IFERROR(VLOOKUP(Abfalldokumentation!$O1318,Kennzahlen!S:U,3,FALSE)*Abfalldokumentation!$B1318,"0")</f>
        <v>4.5</v>
      </c>
      <c r="N1318" s="105" t="str">
        <f>IF(ISBLANK(Q1318),VLOOKUP(Abfalldokumentation!$O1318,'Linien - BU'!R:S,2,FALSE),Q1318)</f>
        <v>BU4</v>
      </c>
      <c r="O1318" s="67">
        <f t="shared" si="161"/>
        <v>29500952</v>
      </c>
      <c r="P1318" s="67">
        <f t="shared" si="162"/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Y1318"/>
      <c r="AA1318" s="2"/>
      <c r="AB1318" s="2"/>
      <c r="AC1318" s="2"/>
    </row>
    <row r="1319" spans="1:29" ht="30" customHeight="1" x14ac:dyDescent="0.25">
      <c r="A1319" s="102" t="str">
        <f>VLOOKUP(N1319,'Linien - BU'!A:B,2,FALSE)</f>
        <v>BU3</v>
      </c>
      <c r="B1319" s="114">
        <f t="shared" si="156"/>
        <v>11.2</v>
      </c>
      <c r="C1319" s="95">
        <f>Abfalldokumentation!$U1319</f>
        <v>44494</v>
      </c>
      <c r="D1319" s="90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103" t="str">
        <f>IFERROR(VLOOKUP(Abfalldokumentation!$O1319,Artikel!A:C,3,FALSE),Abfalldokumentation!$O1319)</f>
        <v>ABS Bergkräuterkäse 50%</v>
      </c>
      <c r="F1319" s="103" t="str">
        <f>VLOOKUP(T1319,'Liste Gründe'!A:D,2,FALSE)</f>
        <v>Schimmel</v>
      </c>
      <c r="G1319" s="103" t="str">
        <f>IF(ISBLANK(V1319),VLOOKUP(Abfalldokumentation!$P1319,'Liste Gründe'!A:D,3,FALSE),V1319)</f>
        <v>Schimmel</v>
      </c>
      <c r="H1319" s="103" t="str">
        <f>IF(ISBLANK(Abfalldokumentation!$W1319),"-",Abfalldokumentation!$W1319)</f>
        <v>-</v>
      </c>
      <c r="I1319" s="114">
        <f t="shared" si="157"/>
        <v>43</v>
      </c>
      <c r="J1319" s="103" t="str">
        <f t="shared" si="158"/>
        <v>Produkte</v>
      </c>
      <c r="K1319" s="103" t="str">
        <f t="shared" si="159"/>
        <v>BUs</v>
      </c>
      <c r="L1319" s="103" t="str">
        <f t="shared" si="160"/>
        <v>Symptome</v>
      </c>
      <c r="M1319" s="114">
        <f>IFERROR(VLOOKUP(Abfalldokumentation!$O1319,Kennzahlen!S:U,3,FALSE)*Abfalldokumentation!$B1319,"0")</f>
        <v>11.2</v>
      </c>
      <c r="N1319" s="103" t="str">
        <f>IF(ISBLANK(Q1319),VLOOKUP(Abfalldokumentation!$O1319,'Linien - BU'!R:S,2,FALSE),Q1319)</f>
        <v>L33</v>
      </c>
      <c r="O1319" s="67">
        <f t="shared" si="161"/>
        <v>29501000</v>
      </c>
      <c r="P1319" s="67">
        <f t="shared" si="162"/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Y1319"/>
      <c r="AA1319" s="2"/>
      <c r="AB1319" s="2"/>
      <c r="AC1319" s="2"/>
    </row>
    <row r="1320" spans="1:29" ht="30" customHeight="1" x14ac:dyDescent="0.25">
      <c r="A1320" s="104" t="str">
        <f>VLOOKUP(N1320,'Linien - BU'!A:B,2,FALSE)</f>
        <v>BU4</v>
      </c>
      <c r="B1320" s="115">
        <f t="shared" si="156"/>
        <v>20</v>
      </c>
      <c r="C1320" s="96">
        <f>Abfalldokumentation!$U1320</f>
        <v>44494</v>
      </c>
      <c r="D1320" s="90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105" t="str">
        <f>IFERROR(VLOOKUP(Abfalldokumentation!$O1320,Artikel!A:C,3,FALSE),Abfalldokumentation!$O1320)</f>
        <v>ABS AT-ROTWEIN</v>
      </c>
      <c r="F1320" s="105" t="str">
        <f>VLOOKUP(T1320,'Liste Gründe'!A:D,2,FALSE)</f>
        <v>keinen Verwendungszweck</v>
      </c>
      <c r="G1320" s="105" t="str">
        <f>IF(ISBLANK(V1320),VLOOKUP(Abfalldokumentation!$P1320,'Liste Gründe'!A:D,3,FALSE),V1320)</f>
        <v>keinen Verwendungszweck</v>
      </c>
      <c r="H1320" s="105" t="str">
        <f>IF(ISBLANK(Abfalldokumentation!$W1320),"-",Abfalldokumentation!$W1320)</f>
        <v>-</v>
      </c>
      <c r="I1320" s="115">
        <f t="shared" si="157"/>
        <v>43</v>
      </c>
      <c r="J1320" s="105" t="str">
        <f t="shared" si="158"/>
        <v>Produkte</v>
      </c>
      <c r="K1320" s="105" t="str">
        <f t="shared" si="159"/>
        <v>BUs</v>
      </c>
      <c r="L1320" s="105" t="str">
        <f t="shared" si="160"/>
        <v>Symptome</v>
      </c>
      <c r="M1320" s="115">
        <f>IFERROR(VLOOKUP(Abfalldokumentation!$O1320,Kennzahlen!S:U,3,FALSE)*Abfalldokumentation!$B1320,"0")</f>
        <v>2E-3</v>
      </c>
      <c r="N1320" s="105" t="str">
        <f>IF(ISBLANK(Q1320),VLOOKUP(Abfalldokumentation!$O1320,'Linien - BU'!R:S,2,FALSE),Q1320)</f>
        <v>BU4</v>
      </c>
      <c r="O1320" s="67">
        <f t="shared" si="161"/>
        <v>29501013</v>
      </c>
      <c r="P1320" s="67">
        <f t="shared" si="162"/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Y1320"/>
      <c r="AA1320" s="2"/>
      <c r="AB1320" s="2"/>
      <c r="AC1320" s="2"/>
    </row>
    <row r="1321" spans="1:29" ht="30" customHeight="1" x14ac:dyDescent="0.25">
      <c r="A1321" s="102" t="str">
        <f>VLOOKUP(N1321,'Linien - BU'!A:B,2,FALSE)</f>
        <v>BU4</v>
      </c>
      <c r="B1321" s="114">
        <f t="shared" si="156"/>
        <v>4</v>
      </c>
      <c r="C1321" s="95">
        <f>Abfalldokumentation!$U1321</f>
        <v>44494</v>
      </c>
      <c r="D1321" s="90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103" t="str">
        <f>IFERROR(VLOOKUP(Abfalldokumentation!$O1321,Artikel!A:C,3,FALSE),Abfalldokumentation!$O1321)</f>
        <v>VOS WAL-THEKE</v>
      </c>
      <c r="F1321" s="103" t="str">
        <f>VLOOKUP(T1321,'Liste Gründe'!A:D,2,FALSE)</f>
        <v>keinen Verwendungszweck</v>
      </c>
      <c r="G1321" s="103" t="str">
        <f>IF(ISBLANK(V1321),VLOOKUP(Abfalldokumentation!$P1321,'Liste Gründe'!A:D,3,FALSE),V1321)</f>
        <v>keinen Verwendungszweck</v>
      </c>
      <c r="H1321" s="103" t="str">
        <f>IF(ISBLANK(Abfalldokumentation!$W1321),"-",Abfalldokumentation!$W1321)</f>
        <v>-</v>
      </c>
      <c r="I1321" s="114">
        <f t="shared" si="157"/>
        <v>43</v>
      </c>
      <c r="J1321" s="103" t="str">
        <f t="shared" si="158"/>
        <v>Produkte</v>
      </c>
      <c r="K1321" s="103" t="str">
        <f t="shared" si="159"/>
        <v>BUs</v>
      </c>
      <c r="L1321" s="103" t="str">
        <f t="shared" si="160"/>
        <v>Symptome</v>
      </c>
      <c r="M1321" s="114">
        <f>IFERROR(VLOOKUP(Abfalldokumentation!$O1321,Kennzahlen!S:U,3,FALSE)*Abfalldokumentation!$B1321,"0")</f>
        <v>2</v>
      </c>
      <c r="N1321" s="103" t="str">
        <f>IF(ISBLANK(Q1321),VLOOKUP(Abfalldokumentation!$O1321,'Linien - BU'!R:S,2,FALSE),Q1321)</f>
        <v>BU4</v>
      </c>
      <c r="O1321" s="67">
        <f t="shared" si="161"/>
        <v>29501020</v>
      </c>
      <c r="P1321" s="67">
        <f t="shared" si="162"/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Y1321"/>
      <c r="AA1321" s="2"/>
      <c r="AB1321" s="2"/>
      <c r="AC1321" s="2"/>
    </row>
    <row r="1322" spans="1:29" ht="30" customHeight="1" x14ac:dyDescent="0.25">
      <c r="A1322" s="104" t="str">
        <f>VLOOKUP(N1322,'Linien - BU'!A:B,2,FALSE)</f>
        <v>BU4</v>
      </c>
      <c r="B1322" s="115">
        <f t="shared" si="156"/>
        <v>16</v>
      </c>
      <c r="C1322" s="96">
        <f>Abfalldokumentation!$U1322</f>
        <v>44494</v>
      </c>
      <c r="D1322" s="90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105" t="str">
        <f>IFERROR(VLOOKUP(Abfalldokumentation!$O1322,Artikel!A:C,3,FALSE),Abfalldokumentation!$O1322)</f>
        <v>VOS WAL-THEKE</v>
      </c>
      <c r="F1322" s="105" t="str">
        <f>VLOOKUP(T1322,'Liste Gründe'!A:D,2,FALSE)</f>
        <v>keinen Verwendungszweck</v>
      </c>
      <c r="G1322" s="105" t="str">
        <f>IF(ISBLANK(V1322),VLOOKUP(Abfalldokumentation!$P1322,'Liste Gründe'!A:D,3,FALSE),V1322)</f>
        <v>keinen Verwendungszweck</v>
      </c>
      <c r="H1322" s="105" t="str">
        <f>IF(ISBLANK(Abfalldokumentation!$W1322),"-",Abfalldokumentation!$W1322)</f>
        <v>-</v>
      </c>
      <c r="I1322" s="115">
        <f t="shared" si="157"/>
        <v>43</v>
      </c>
      <c r="J1322" s="105" t="str">
        <f t="shared" si="158"/>
        <v>Produkte</v>
      </c>
      <c r="K1322" s="105" t="str">
        <f t="shared" si="159"/>
        <v>BUs</v>
      </c>
      <c r="L1322" s="105" t="str">
        <f t="shared" si="160"/>
        <v>Symptome</v>
      </c>
      <c r="M1322" s="115">
        <f>IFERROR(VLOOKUP(Abfalldokumentation!$O1322,Kennzahlen!S:U,3,FALSE)*Abfalldokumentation!$B1322,"0")</f>
        <v>8</v>
      </c>
      <c r="N1322" s="105" t="str">
        <f>IF(ISBLANK(Q1322),VLOOKUP(Abfalldokumentation!$O1322,'Linien - BU'!R:S,2,FALSE),Q1322)</f>
        <v>BU4</v>
      </c>
      <c r="O1322" s="67">
        <f t="shared" si="161"/>
        <v>29501020</v>
      </c>
      <c r="P1322" s="67">
        <f t="shared" si="162"/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Y1322"/>
      <c r="AA1322" s="2"/>
      <c r="AB1322" s="2"/>
      <c r="AC1322" s="2"/>
    </row>
    <row r="1323" spans="1:29" ht="30" customHeight="1" x14ac:dyDescent="0.25">
      <c r="A1323" s="102" t="str">
        <f>VLOOKUP(N1323,'Linien - BU'!A:B,2,FALSE)</f>
        <v>BU4</v>
      </c>
      <c r="B1323" s="114">
        <f t="shared" si="156"/>
        <v>17</v>
      </c>
      <c r="C1323" s="95">
        <f>Abfalldokumentation!$U1323</f>
        <v>44494</v>
      </c>
      <c r="D1323" s="90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103" t="str">
        <f>IFERROR(VLOOKUP(Abfalldokumentation!$O1323,Artikel!A:C,3,FALSE),Abfalldokumentation!$O1323)</f>
        <v>ABS KELLERGEIST</v>
      </c>
      <c r="F1323" s="103" t="str">
        <f>VLOOKUP(T1323,'Liste Gründe'!A:D,2,FALSE)</f>
        <v>keinen Verwendungszweck</v>
      </c>
      <c r="G1323" s="103" t="str">
        <f>IF(ISBLANK(V1323),VLOOKUP(Abfalldokumentation!$P1323,'Liste Gründe'!A:D,3,FALSE),V1323)</f>
        <v>keinen Verwendungszweck</v>
      </c>
      <c r="H1323" s="103" t="str">
        <f>IF(ISBLANK(Abfalldokumentation!$W1323),"-",Abfalldokumentation!$W1323)</f>
        <v>-</v>
      </c>
      <c r="I1323" s="114">
        <f t="shared" si="157"/>
        <v>43</v>
      </c>
      <c r="J1323" s="103" t="str">
        <f t="shared" si="158"/>
        <v>Produkte</v>
      </c>
      <c r="K1323" s="103" t="str">
        <f t="shared" si="159"/>
        <v>BUs</v>
      </c>
      <c r="L1323" s="103" t="str">
        <f t="shared" si="160"/>
        <v>Symptome</v>
      </c>
      <c r="M1323" s="114">
        <f>IFERROR(VLOOKUP(Abfalldokumentation!$O1323,Kennzahlen!S:U,3,FALSE)*Abfalldokumentation!$B1323,"0")</f>
        <v>1.7000000000000001E-3</v>
      </c>
      <c r="N1323" s="103" t="str">
        <f>IF(ISBLANK(Q1323),VLOOKUP(Abfalldokumentation!$O1323,'Linien - BU'!R:S,2,FALSE),Q1323)</f>
        <v>BU4</v>
      </c>
      <c r="O1323" s="67">
        <f t="shared" si="161"/>
        <v>29501028</v>
      </c>
      <c r="P1323" s="67">
        <f t="shared" si="162"/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Y1323"/>
      <c r="AA1323" s="2"/>
      <c r="AB1323" s="2"/>
      <c r="AC1323" s="2"/>
    </row>
    <row r="1324" spans="1:29" ht="30" customHeight="1" x14ac:dyDescent="0.25">
      <c r="A1324" s="104" t="str">
        <f>VLOOKUP(N1324,'Linien - BU'!A:B,2,FALSE)</f>
        <v>BU4</v>
      </c>
      <c r="B1324" s="115">
        <f t="shared" si="156"/>
        <v>20</v>
      </c>
      <c r="C1324" s="96">
        <f>Abfalldokumentation!$U1324</f>
        <v>44494</v>
      </c>
      <c r="D1324" s="90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105" t="str">
        <f>IFERROR(VLOOKUP(Abfalldokumentation!$O1324,Artikel!A:C,3,FALSE),Abfalldokumentation!$O1324)</f>
        <v>ABS KELLERGEIST</v>
      </c>
      <c r="F1324" s="105" t="str">
        <f>VLOOKUP(T1324,'Liste Gründe'!A:D,2,FALSE)</f>
        <v>keinen Verwendungszweck</v>
      </c>
      <c r="G1324" s="105" t="str">
        <f>IF(ISBLANK(V1324),VLOOKUP(Abfalldokumentation!$P1324,'Liste Gründe'!A:D,3,FALSE),V1324)</f>
        <v>keinen Verwendungszweck</v>
      </c>
      <c r="H1324" s="105" t="str">
        <f>IF(ISBLANK(Abfalldokumentation!$W1324),"-",Abfalldokumentation!$W1324)</f>
        <v>-</v>
      </c>
      <c r="I1324" s="115">
        <f t="shared" si="157"/>
        <v>43</v>
      </c>
      <c r="J1324" s="105" t="str">
        <f t="shared" si="158"/>
        <v>Produkte</v>
      </c>
      <c r="K1324" s="105" t="str">
        <f t="shared" si="159"/>
        <v>BUs</v>
      </c>
      <c r="L1324" s="105" t="str">
        <f t="shared" si="160"/>
        <v>Symptome</v>
      </c>
      <c r="M1324" s="115">
        <f>IFERROR(VLOOKUP(Abfalldokumentation!$O1324,Kennzahlen!S:U,3,FALSE)*Abfalldokumentation!$B1324,"0")</f>
        <v>2E-3</v>
      </c>
      <c r="N1324" s="105" t="str">
        <f>IF(ISBLANK(Q1324),VLOOKUP(Abfalldokumentation!$O1324,'Linien - BU'!R:S,2,FALSE),Q1324)</f>
        <v>BU4</v>
      </c>
      <c r="O1324" s="67">
        <f t="shared" si="161"/>
        <v>29501028</v>
      </c>
      <c r="P1324" s="67">
        <f t="shared" si="162"/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Y1324"/>
      <c r="AA1324" s="2"/>
      <c r="AB1324" s="2"/>
      <c r="AC1324" s="2"/>
    </row>
    <row r="1325" spans="1:29" ht="30" customHeight="1" x14ac:dyDescent="0.25">
      <c r="A1325" s="102" t="str">
        <f>VLOOKUP(N1325,'Linien - BU'!A:B,2,FALSE)</f>
        <v>BU4</v>
      </c>
      <c r="B1325" s="114">
        <f t="shared" si="156"/>
        <v>12</v>
      </c>
      <c r="C1325" s="95">
        <f>Abfalldokumentation!$U1325</f>
        <v>44494</v>
      </c>
      <c r="D1325" s="90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103" t="str">
        <f>IFERROR(VLOOKUP(Abfalldokumentation!$O1325,Artikel!A:C,3,FALSE),Abfalldokumentation!$O1325)</f>
        <v>ABS BRUSCHETTA</v>
      </c>
      <c r="F1325" s="103" t="str">
        <f>VLOOKUP(T1325,'Liste Gründe'!A:D,2,FALSE)</f>
        <v>keinen Verwendungszweck</v>
      </c>
      <c r="G1325" s="103" t="str">
        <f>IF(ISBLANK(V1325),VLOOKUP(Abfalldokumentation!$P1325,'Liste Gründe'!A:D,3,FALSE),V1325)</f>
        <v>keinen Verwendungszweck</v>
      </c>
      <c r="H1325" s="103" t="str">
        <f>IF(ISBLANK(Abfalldokumentation!$W1325),"-",Abfalldokumentation!$W1325)</f>
        <v>-</v>
      </c>
      <c r="I1325" s="114">
        <f t="shared" si="157"/>
        <v>43</v>
      </c>
      <c r="J1325" s="103" t="str">
        <f t="shared" si="158"/>
        <v>Produkte</v>
      </c>
      <c r="K1325" s="103" t="str">
        <f t="shared" si="159"/>
        <v>BUs</v>
      </c>
      <c r="L1325" s="103" t="str">
        <f t="shared" si="160"/>
        <v>Symptome</v>
      </c>
      <c r="M1325" s="114">
        <f>IFERROR(VLOOKUP(Abfalldokumentation!$O1325,Kennzahlen!S:U,3,FALSE)*Abfalldokumentation!$B1325,"0")</f>
        <v>18</v>
      </c>
      <c r="N1325" s="103" t="str">
        <f>IF(ISBLANK(Q1325),VLOOKUP(Abfalldokumentation!$O1325,'Linien - BU'!R:S,2,FALSE),Q1325)</f>
        <v>BU4</v>
      </c>
      <c r="O1325" s="67">
        <f t="shared" si="161"/>
        <v>29501029</v>
      </c>
      <c r="P1325" s="67">
        <f t="shared" si="162"/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Y1325"/>
      <c r="AA1325" s="2"/>
      <c r="AB1325" s="2"/>
      <c r="AC1325" s="2"/>
    </row>
    <row r="1326" spans="1:29" ht="30" customHeight="1" x14ac:dyDescent="0.25">
      <c r="A1326" s="104" t="str">
        <f>VLOOKUP(N1326,'Linien - BU'!A:B,2,FALSE)</f>
        <v>BU3</v>
      </c>
      <c r="B1326" s="115">
        <f t="shared" si="156"/>
        <v>27</v>
      </c>
      <c r="C1326" s="96">
        <f>Abfalldokumentation!$U1326</f>
        <v>44494</v>
      </c>
      <c r="D1326" s="90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105" t="str">
        <f>IFERROR(VLOOKUP(Abfalldokumentation!$O1326,Artikel!A:C,3,FALSE),Abfalldokumentation!$O1326)</f>
        <v>ABS CHED-ROT MIT ß-CARO</v>
      </c>
      <c r="F1326" s="105" t="str">
        <f>VLOOKUP(T1326,'Liste Gründe'!A:D,2,FALSE)</f>
        <v>Rest</v>
      </c>
      <c r="G1326" s="105" t="str">
        <f>IF(ISBLANK(V1326),VLOOKUP(Abfalldokumentation!$P1326,'Liste Gründe'!A:D,3,FALSE),V1326)</f>
        <v>Fremdkörper</v>
      </c>
      <c r="H1326" s="105" t="str">
        <f>IF(ISBLANK(Abfalldokumentation!$W1326),"-",Abfalldokumentation!$W1326)</f>
        <v>Schmutz</v>
      </c>
      <c r="I1326" s="115">
        <f t="shared" si="157"/>
        <v>43</v>
      </c>
      <c r="J1326" s="105" t="str">
        <f t="shared" si="158"/>
        <v>Produkte</v>
      </c>
      <c r="K1326" s="105" t="str">
        <f t="shared" si="159"/>
        <v>BUs</v>
      </c>
      <c r="L1326" s="105" t="str">
        <f t="shared" si="160"/>
        <v>Symptome</v>
      </c>
      <c r="M1326" s="115">
        <f>IFERROR(VLOOKUP(Abfalldokumentation!$O1326,Kennzahlen!S:U,3,FALSE)*Abfalldokumentation!$B1326,"0")</f>
        <v>27</v>
      </c>
      <c r="N1326" s="105" t="str">
        <f>IF(ISBLANK(Q1326),VLOOKUP(Abfalldokumentation!$O1326,'Linien - BU'!R:S,2,FALSE),Q1326)</f>
        <v>L33</v>
      </c>
      <c r="O1326" s="67">
        <f t="shared" si="161"/>
        <v>29501032</v>
      </c>
      <c r="P1326" s="67">
        <f t="shared" si="162"/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Y1326"/>
      <c r="AA1326" s="2"/>
      <c r="AB1326" s="2"/>
      <c r="AC1326" s="2"/>
    </row>
    <row r="1327" spans="1:29" ht="30" customHeight="1" x14ac:dyDescent="0.25">
      <c r="A1327" s="102" t="str">
        <f>VLOOKUP(N1327,'Linien - BU'!A:B,2,FALSE)</f>
        <v>BU3</v>
      </c>
      <c r="B1327" s="114">
        <f t="shared" si="156"/>
        <v>27</v>
      </c>
      <c r="C1327" s="95">
        <f>Abfalldokumentation!$U1327</f>
        <v>44494</v>
      </c>
      <c r="D1327" s="90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103" t="str">
        <f>IFERROR(VLOOKUP(Abfalldokumentation!$O1327,Artikel!A:C,3,FALSE),Abfalldokumentation!$O1327)</f>
        <v>ABS CHED-ROT MIT ß-CARO</v>
      </c>
      <c r="F1327" s="103" t="str">
        <f>VLOOKUP(T1327,'Liste Gründe'!A:D,2,FALSE)</f>
        <v>Rest</v>
      </c>
      <c r="G1327" s="103" t="str">
        <f>IF(ISBLANK(V1327),VLOOKUP(Abfalldokumentation!$P1327,'Liste Gründe'!A:D,3,FALSE),V1327)</f>
        <v>Fremdkörper</v>
      </c>
      <c r="H1327" s="103" t="str">
        <f>IF(ISBLANK(Abfalldokumentation!$W1327),"-",Abfalldokumentation!$W1327)</f>
        <v>Schmutz</v>
      </c>
      <c r="I1327" s="114">
        <f t="shared" si="157"/>
        <v>43</v>
      </c>
      <c r="J1327" s="103" t="str">
        <f t="shared" si="158"/>
        <v>Produkte</v>
      </c>
      <c r="K1327" s="103" t="str">
        <f t="shared" si="159"/>
        <v>BUs</v>
      </c>
      <c r="L1327" s="103" t="str">
        <f t="shared" si="160"/>
        <v>Symptome</v>
      </c>
      <c r="M1327" s="114">
        <f>IFERROR(VLOOKUP(Abfalldokumentation!$O1327,Kennzahlen!S:U,3,FALSE)*Abfalldokumentation!$B1327,"0")</f>
        <v>27</v>
      </c>
      <c r="N1327" s="103" t="str">
        <f>IF(ISBLANK(Q1327),VLOOKUP(Abfalldokumentation!$O1327,'Linien - BU'!R:S,2,FALSE),Q1327)</f>
        <v>L33</v>
      </c>
      <c r="O1327" s="67">
        <f t="shared" si="161"/>
        <v>29501032</v>
      </c>
      <c r="P1327" s="67">
        <f t="shared" si="162"/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Y1327"/>
      <c r="AA1327" s="2"/>
      <c r="AB1327" s="2"/>
      <c r="AC1327" s="2"/>
    </row>
    <row r="1328" spans="1:29" ht="30" customHeight="1" x14ac:dyDescent="0.25">
      <c r="A1328" s="104" t="str">
        <f>VLOOKUP(N1328,'Linien - BU'!A:B,2,FALSE)</f>
        <v>BU4</v>
      </c>
      <c r="B1328" s="115">
        <f t="shared" si="156"/>
        <v>20</v>
      </c>
      <c r="C1328" s="96">
        <f>Abfalldokumentation!$U1328</f>
        <v>44494</v>
      </c>
      <c r="D1328" s="90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105" t="str">
        <f>IFERROR(VLOOKUP(Abfalldokumentation!$O1328,Artikel!A:C,3,FALSE),Abfalldokumentation!$O1328)</f>
        <v>ABS OLD-AMSTERDAM</v>
      </c>
      <c r="F1328" s="105" t="str">
        <f>VLOOKUP(T1328,'Liste Gründe'!A:D,2,FALSE)</f>
        <v>keinen Verwendungszweck</v>
      </c>
      <c r="G1328" s="105" t="str">
        <f>IF(ISBLANK(V1328),VLOOKUP(Abfalldokumentation!$P1328,'Liste Gründe'!A:D,3,FALSE),V1328)</f>
        <v>keinen Verwendungszweck</v>
      </c>
      <c r="H1328" s="105" t="str">
        <f>IF(ISBLANK(Abfalldokumentation!$W1328),"-",Abfalldokumentation!$W1328)</f>
        <v>-</v>
      </c>
      <c r="I1328" s="115">
        <f t="shared" si="157"/>
        <v>43</v>
      </c>
      <c r="J1328" s="105" t="str">
        <f t="shared" si="158"/>
        <v>Produkte</v>
      </c>
      <c r="K1328" s="105" t="str">
        <f t="shared" si="159"/>
        <v>BUs</v>
      </c>
      <c r="L1328" s="105" t="str">
        <f t="shared" si="160"/>
        <v>Symptome</v>
      </c>
      <c r="M1328" s="115">
        <f>IFERROR(VLOOKUP(Abfalldokumentation!$O1328,Kennzahlen!S:U,3,FALSE)*Abfalldokumentation!$B1328,"0")</f>
        <v>2E-3</v>
      </c>
      <c r="N1328" s="105" t="str">
        <f>IF(ISBLANK(Q1328),VLOOKUP(Abfalldokumentation!$O1328,'Linien - BU'!R:S,2,FALSE),Q1328)</f>
        <v>BU4</v>
      </c>
      <c r="O1328" s="67">
        <f t="shared" si="161"/>
        <v>29501039</v>
      </c>
      <c r="P1328" s="67">
        <f t="shared" si="162"/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Y1328"/>
      <c r="AA1328" s="2"/>
      <c r="AB1328" s="2"/>
      <c r="AC1328" s="2"/>
    </row>
    <row r="1329" spans="1:29" ht="30" customHeight="1" x14ac:dyDescent="0.25">
      <c r="A1329" s="102" t="str">
        <f>VLOOKUP(N1329,'Linien - BU'!A:B,2,FALSE)</f>
        <v>BU4</v>
      </c>
      <c r="B1329" s="114">
        <f t="shared" si="156"/>
        <v>17</v>
      </c>
      <c r="C1329" s="95">
        <f>Abfalldokumentation!$U1329</f>
        <v>44494</v>
      </c>
      <c r="D1329" s="90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103" t="str">
        <f>IFERROR(VLOOKUP(Abfalldokumentation!$O1329,Artikel!A:C,3,FALSE),Abfalldokumentation!$O1329)</f>
        <v>ABS OLD-AMSTERDAM</v>
      </c>
      <c r="F1329" s="103" t="str">
        <f>VLOOKUP(T1329,'Liste Gründe'!A:D,2,FALSE)</f>
        <v>keinen Verwendungszweck</v>
      </c>
      <c r="G1329" s="103" t="str">
        <f>IF(ISBLANK(V1329),VLOOKUP(Abfalldokumentation!$P1329,'Liste Gründe'!A:D,3,FALSE),V1329)</f>
        <v>keinen Verwendungszweck</v>
      </c>
      <c r="H1329" s="103" t="str">
        <f>IF(ISBLANK(Abfalldokumentation!$W1329),"-",Abfalldokumentation!$W1329)</f>
        <v>-</v>
      </c>
      <c r="I1329" s="114">
        <f t="shared" si="157"/>
        <v>43</v>
      </c>
      <c r="J1329" s="103" t="str">
        <f t="shared" si="158"/>
        <v>Produkte</v>
      </c>
      <c r="K1329" s="103" t="str">
        <f t="shared" si="159"/>
        <v>BUs</v>
      </c>
      <c r="L1329" s="103" t="str">
        <f t="shared" si="160"/>
        <v>Symptome</v>
      </c>
      <c r="M1329" s="114">
        <f>IFERROR(VLOOKUP(Abfalldokumentation!$O1329,Kennzahlen!S:U,3,FALSE)*Abfalldokumentation!$B1329,"0")</f>
        <v>1.7000000000000001E-3</v>
      </c>
      <c r="N1329" s="103" t="str">
        <f>IF(ISBLANK(Q1329),VLOOKUP(Abfalldokumentation!$O1329,'Linien - BU'!R:S,2,FALSE),Q1329)</f>
        <v>BU4</v>
      </c>
      <c r="O1329" s="67">
        <f t="shared" si="161"/>
        <v>29501039</v>
      </c>
      <c r="P1329" s="67">
        <f t="shared" si="162"/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Y1329"/>
      <c r="AA1329" s="2"/>
      <c r="AB1329" s="2"/>
      <c r="AC1329" s="2"/>
    </row>
    <row r="1330" spans="1:29" ht="30" customHeight="1" x14ac:dyDescent="0.25">
      <c r="A1330" s="104" t="str">
        <f>VLOOKUP(N1330,'Linien - BU'!A:B,2,FALSE)</f>
        <v>Verkauf</v>
      </c>
      <c r="B1330" s="115">
        <f t="shared" si="156"/>
        <v>35</v>
      </c>
      <c r="C1330" s="96">
        <f>Abfalldokumentation!$U1330</f>
        <v>44494</v>
      </c>
      <c r="D1330" s="90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105" t="str">
        <f>IFERROR(VLOOKUP(Abfalldokumentation!$O1330,Artikel!A:C,3,FALSE),Abfalldokumentation!$O1330)</f>
        <v>VOS RW-NATUR ENDSTÜCK 3</v>
      </c>
      <c r="F1330" s="105" t="str">
        <f>VLOOKUP(T1330,'Liste Gründe'!A:D,2,FALSE)</f>
        <v>Schimmel</v>
      </c>
      <c r="G1330" s="105" t="str">
        <f>IF(ISBLANK(V1330),VLOOKUP(Abfalldokumentation!$P1330,'Liste Gründe'!A:D,3,FALSE),V1330)</f>
        <v>keinen Abnehmer/kein Schälpersonal</v>
      </c>
      <c r="H1330" s="105" t="str">
        <f>IF(ISBLANK(Abfalldokumentation!$W1330),"-",Abfalldokumentation!$W1330)</f>
        <v>-</v>
      </c>
      <c r="I1330" s="115">
        <f t="shared" si="157"/>
        <v>43</v>
      </c>
      <c r="J1330" s="105" t="str">
        <f t="shared" si="158"/>
        <v>Produkte</v>
      </c>
      <c r="K1330" s="105" t="str">
        <f t="shared" si="159"/>
        <v>BUs</v>
      </c>
      <c r="L1330" s="105" t="str">
        <f t="shared" si="160"/>
        <v>Symptome</v>
      </c>
      <c r="M1330" s="115">
        <f>IFERROR(VLOOKUP(Abfalldokumentation!$O1330,Kennzahlen!S:U,3,FALSE)*Abfalldokumentation!$B1330,"0")</f>
        <v>17.5</v>
      </c>
      <c r="N1330" s="105" t="str">
        <f>IF(ISBLANK(Q1330),VLOOKUP(Abfalldokumentation!$O1330,'Linien - BU'!R:S,2,FALSE),Q1330)</f>
        <v>Verkauf</v>
      </c>
      <c r="O1330" s="67">
        <f t="shared" si="161"/>
        <v>29501066</v>
      </c>
      <c r="P1330" s="67">
        <f t="shared" si="162"/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Y1330"/>
      <c r="AA1330" s="2"/>
      <c r="AB1330" s="2"/>
      <c r="AC1330" s="2"/>
    </row>
    <row r="1331" spans="1:29" ht="30" customHeight="1" x14ac:dyDescent="0.25">
      <c r="A1331" s="102" t="str">
        <f>VLOOKUP(N1331,'Linien - BU'!A:B,2,FALSE)</f>
        <v>Verkauf</v>
      </c>
      <c r="B1331" s="114">
        <f t="shared" si="156"/>
        <v>452</v>
      </c>
      <c r="C1331" s="95">
        <f>Abfalldokumentation!$U1331</f>
        <v>44494</v>
      </c>
      <c r="D1331" s="90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103" t="str">
        <f>IFERROR(VLOOKUP(Abfalldokumentation!$O1331,Artikel!A:C,3,FALSE),Abfalldokumentation!$O1331)</f>
        <v>VOS GRW-NATUR ENDSTÜCK</v>
      </c>
      <c r="F1331" s="103" t="str">
        <f>VLOOKUP(T1331,'Liste Gründe'!A:D,2,FALSE)</f>
        <v>Schimmel</v>
      </c>
      <c r="G1331" s="103" t="str">
        <f>IF(ISBLANK(V1331),VLOOKUP(Abfalldokumentation!$P1331,'Liste Gründe'!A:D,3,FALSE),V1331)</f>
        <v>keinen Abnehmer/kein Schälpersonal</v>
      </c>
      <c r="H1331" s="103" t="str">
        <f>IF(ISBLANK(Abfalldokumentation!$W1331),"-",Abfalldokumentation!$W1331)</f>
        <v>-</v>
      </c>
      <c r="I1331" s="114">
        <f t="shared" si="157"/>
        <v>43</v>
      </c>
      <c r="J1331" s="103" t="str">
        <f t="shared" si="158"/>
        <v>Produkte</v>
      </c>
      <c r="K1331" s="103" t="str">
        <f t="shared" si="159"/>
        <v>BUs</v>
      </c>
      <c r="L1331" s="103" t="str">
        <f t="shared" si="160"/>
        <v>Symptome</v>
      </c>
      <c r="M1331" s="114">
        <f>IFERROR(VLOOKUP(Abfalldokumentation!$O1331,Kennzahlen!S:U,3,FALSE)*Abfalldokumentation!$B1331,"0")</f>
        <v>226</v>
      </c>
      <c r="N1331" s="103" t="str">
        <f>IF(ISBLANK(Q1331),VLOOKUP(Abfalldokumentation!$O1331,'Linien - BU'!R:S,2,FALSE),Q1331)</f>
        <v>Verkauf</v>
      </c>
      <c r="O1331" s="67">
        <f t="shared" si="161"/>
        <v>29501069</v>
      </c>
      <c r="P1331" s="67">
        <f t="shared" si="162"/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Y1331"/>
      <c r="AA1331" s="2"/>
      <c r="AB1331" s="2"/>
      <c r="AC1331" s="2"/>
    </row>
    <row r="1332" spans="1:29" ht="30" customHeight="1" x14ac:dyDescent="0.25">
      <c r="A1332" s="104" t="str">
        <f>VLOOKUP(N1332,'Linien - BU'!A:B,2,FALSE)</f>
        <v>Verkauf</v>
      </c>
      <c r="B1332" s="115">
        <f t="shared" si="156"/>
        <v>75</v>
      </c>
      <c r="C1332" s="96">
        <f>Abfalldokumentation!$U1332</f>
        <v>44494</v>
      </c>
      <c r="D1332" s="90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105" t="str">
        <f>IFERROR(VLOOKUP(Abfalldokumentation!$O1332,Artikel!A:C,3,FALSE),Abfalldokumentation!$O1332)</f>
        <v>VOS RW-NATUR-NAT ENDSTÜ</v>
      </c>
      <c r="F1332" s="105" t="str">
        <f>VLOOKUP(T1332,'Liste Gründe'!A:D,2,FALSE)</f>
        <v>Schimmel</v>
      </c>
      <c r="G1332" s="105" t="str">
        <f>IF(ISBLANK(V1332),VLOOKUP(Abfalldokumentation!$P1332,'Liste Gründe'!A:D,3,FALSE),V1332)</f>
        <v>keinen Abnehmer/kein Schälpersonal</v>
      </c>
      <c r="H1332" s="105" t="str">
        <f>IF(ISBLANK(Abfalldokumentation!$W1332),"-",Abfalldokumentation!$W1332)</f>
        <v>-</v>
      </c>
      <c r="I1332" s="115">
        <f t="shared" si="157"/>
        <v>43</v>
      </c>
      <c r="J1332" s="105" t="str">
        <f t="shared" si="158"/>
        <v>Produkte</v>
      </c>
      <c r="K1332" s="105" t="str">
        <f t="shared" si="159"/>
        <v>BUs</v>
      </c>
      <c r="L1332" s="105" t="str">
        <f t="shared" si="160"/>
        <v>Symptome</v>
      </c>
      <c r="M1332" s="115">
        <f>IFERROR(VLOOKUP(Abfalldokumentation!$O1332,Kennzahlen!S:U,3,FALSE)*Abfalldokumentation!$B1332,"0")</f>
        <v>37.5</v>
      </c>
      <c r="N1332" s="105" t="str">
        <f>IF(ISBLANK(Q1332),VLOOKUP(Abfalldokumentation!$O1332,'Linien - BU'!R:S,2,FALSE),Q1332)</f>
        <v>Verkauf</v>
      </c>
      <c r="O1332" s="67">
        <f t="shared" si="161"/>
        <v>29501071</v>
      </c>
      <c r="P1332" s="67">
        <f t="shared" si="162"/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Y1332"/>
      <c r="AA1332" s="2"/>
      <c r="AB1332" s="2"/>
      <c r="AC1332" s="2"/>
    </row>
    <row r="1333" spans="1:29" ht="30" customHeight="1" x14ac:dyDescent="0.25">
      <c r="A1333" s="102" t="str">
        <f>VLOOKUP(N1333,'Linien - BU'!A:B,2,FALSE)</f>
        <v>BU1</v>
      </c>
      <c r="B1333" s="114">
        <f t="shared" si="156"/>
        <v>250</v>
      </c>
      <c r="C1333" s="95">
        <f>Abfalldokumentation!$U1333</f>
        <v>44494</v>
      </c>
      <c r="D1333" s="90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103" t="str">
        <f>IFERROR(VLOOKUP(Abfalldokumentation!$O1333,Artikel!A:C,3,FALSE),Abfalldokumentation!$O1333)</f>
        <v>ABS 45-48% Konventionel</v>
      </c>
      <c r="F1333" s="103" t="str">
        <f>VLOOKUP(T1333,'Liste Gründe'!A:D,2,FALSE)</f>
        <v>Schimmel</v>
      </c>
      <c r="G1333" s="103" t="str">
        <f>IF(ISBLANK(V1333),VLOOKUP(Abfalldokumentation!$P1333,'Liste Gründe'!A:D,3,FALSE),V1333)</f>
        <v>Schimmel</v>
      </c>
      <c r="H1333" s="103" t="str">
        <f>IF(ISBLANK(Abfalldokumentation!$W1333),"-",Abfalldokumentation!$W1333)</f>
        <v>-</v>
      </c>
      <c r="I1333" s="114">
        <f t="shared" si="157"/>
        <v>43</v>
      </c>
      <c r="J1333" s="103" t="str">
        <f t="shared" si="158"/>
        <v>Produkte</v>
      </c>
      <c r="K1333" s="103" t="str">
        <f t="shared" si="159"/>
        <v>BUs</v>
      </c>
      <c r="L1333" s="103" t="str">
        <f t="shared" si="160"/>
        <v>Symptome</v>
      </c>
      <c r="M1333" s="114">
        <f>IFERROR(VLOOKUP(Abfalldokumentation!$O1333,Kennzahlen!S:U,3,FALSE)*Abfalldokumentation!$B1333,"0")</f>
        <v>504.4</v>
      </c>
      <c r="N1333" s="103" t="str">
        <f>IF(ISBLANK(Q1333),VLOOKUP(Abfalldokumentation!$O1333,'Linien - BU'!R:S,2,FALSE),Q1333)</f>
        <v>Schmelze</v>
      </c>
      <c r="O1333" s="67">
        <f t="shared" si="161"/>
        <v>29600004</v>
      </c>
      <c r="P1333" s="67">
        <f t="shared" si="162"/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Y1333"/>
      <c r="AA1333" s="2"/>
      <c r="AB1333" s="2"/>
      <c r="AC1333" s="2"/>
    </row>
    <row r="1334" spans="1:29" ht="30" customHeight="1" x14ac:dyDescent="0.25">
      <c r="A1334" s="104" t="str">
        <f>VLOOKUP(N1334,'Linien - BU'!A:B,2,FALSE)</f>
        <v>BU1</v>
      </c>
      <c r="B1334" s="115">
        <f t="shared" si="156"/>
        <v>26.5</v>
      </c>
      <c r="C1334" s="96">
        <f>Abfalldokumentation!$U1334</f>
        <v>44494</v>
      </c>
      <c r="D1334" s="90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105" t="str">
        <f>IFERROR(VLOOKUP(Abfalldokumentation!$O1334,Artikel!A:C,3,FALSE),Abfalldokumentation!$O1334)</f>
        <v>GRW NATUR 7,2KG</v>
      </c>
      <c r="F1334" s="105" t="str">
        <f>VLOOKUP(T1334,'Liste Gründe'!A:D,2,FALSE)</f>
        <v>Linienbezogen</v>
      </c>
      <c r="G1334" s="105" t="str">
        <f>IF(ISBLANK(V1334),VLOOKUP(Abfalldokumentation!$P1334,'Liste Gründe'!A:D,3,FALSE),V1334)</f>
        <v>Bodenabfall Abfüllung</v>
      </c>
      <c r="H1334" s="105" t="str">
        <f>IF(ISBLANK(Abfalldokumentation!$W1334),"-",Abfalldokumentation!$W1334)</f>
        <v>-</v>
      </c>
      <c r="I1334" s="115">
        <f t="shared" si="157"/>
        <v>43</v>
      </c>
      <c r="J1334" s="105" t="str">
        <f t="shared" si="158"/>
        <v>Produkte</v>
      </c>
      <c r="K1334" s="105" t="str">
        <f t="shared" si="159"/>
        <v>BUs</v>
      </c>
      <c r="L1334" s="105" t="str">
        <f t="shared" si="160"/>
        <v>Symptome</v>
      </c>
      <c r="M1334" s="115" t="str">
        <f>IFERROR(VLOOKUP(Abfalldokumentation!$O1334,Kennzahlen!S:U,3,FALSE)*Abfalldokumentation!$B1334,"0")</f>
        <v>0</v>
      </c>
      <c r="N1334" s="105" t="str">
        <f>IF(ISBLANK(Q1334),VLOOKUP(Abfalldokumentation!$O1334,'Linien - BU'!R:S,2,FALSE),Q1334)</f>
        <v>Abfüllung</v>
      </c>
      <c r="O1334" s="67">
        <f t="shared" si="161"/>
        <v>32000049</v>
      </c>
      <c r="P1334" s="67">
        <f t="shared" si="162"/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Y1334"/>
      <c r="AA1334" s="2"/>
      <c r="AB1334" s="2"/>
      <c r="AC1334" s="2"/>
    </row>
    <row r="1335" spans="1:29" ht="30" customHeight="1" x14ac:dyDescent="0.25">
      <c r="A1335" s="102" t="str">
        <f>VLOOKUP(N1335,'Linien - BU'!A:B,2,FALSE)</f>
        <v>BU1</v>
      </c>
      <c r="B1335" s="114">
        <f t="shared" si="156"/>
        <v>20</v>
      </c>
      <c r="C1335" s="95">
        <f>Abfalldokumentation!$U1335</f>
        <v>44494</v>
      </c>
      <c r="D1335" s="90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103" t="str">
        <f>IFERROR(VLOOKUP(Abfalldokumentation!$O1335,Artikel!A:C,3,FALSE),Abfalldokumentation!$O1335)</f>
        <v>Creme Noblesse 250g Cha</v>
      </c>
      <c r="F1335" s="103" t="str">
        <f>VLOOKUP(T1335,'Liste Gründe'!A:D,2,FALSE)</f>
        <v>Rest</v>
      </c>
      <c r="G1335" s="103" t="str">
        <f>IF(ISBLANK(V1335),VLOOKUP(Abfalldokumentation!$P1335,'Liste Gründe'!A:D,3,FALSE),V1335)</f>
        <v>Metall</v>
      </c>
      <c r="H1335" s="103" t="str">
        <f>IF(ISBLANK(Abfalldokumentation!$W1335),"-",Abfalldokumentation!$W1335)</f>
        <v>-</v>
      </c>
      <c r="I1335" s="114">
        <f t="shared" si="157"/>
        <v>43</v>
      </c>
      <c r="J1335" s="103" t="str">
        <f t="shared" si="158"/>
        <v>Produkte</v>
      </c>
      <c r="K1335" s="103" t="str">
        <f t="shared" si="159"/>
        <v>BUs</v>
      </c>
      <c r="L1335" s="103" t="str">
        <f t="shared" si="160"/>
        <v>Symptome</v>
      </c>
      <c r="M1335" s="114" t="str">
        <f>IFERROR(VLOOKUP(Abfalldokumentation!$O1335,Kennzahlen!S:U,3,FALSE)*Abfalldokumentation!$B1335,"0")</f>
        <v>0</v>
      </c>
      <c r="N1335" s="103">
        <f>IF(ISBLANK(Q1335),VLOOKUP(Abfalldokumentation!$O1335,'Linien - BU'!R:S,2,FALSE),Q1335)</f>
        <v>3110</v>
      </c>
      <c r="O1335" s="67">
        <f t="shared" si="161"/>
        <v>47000260</v>
      </c>
      <c r="P1335" s="67">
        <f t="shared" si="162"/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Y1335"/>
      <c r="AA1335" s="2"/>
      <c r="AB1335" s="2"/>
      <c r="AC1335" s="2"/>
    </row>
    <row r="1336" spans="1:29" ht="30" customHeight="1" x14ac:dyDescent="0.25">
      <c r="A1336" s="104" t="str">
        <f>VLOOKUP(N1336,'Linien - BU'!A:B,2,FALSE)</f>
        <v>BU3</v>
      </c>
      <c r="B1336" s="115">
        <f t="shared" si="156"/>
        <v>188</v>
      </c>
      <c r="C1336" s="96">
        <f>Abfalldokumentation!$U1336</f>
        <v>44494</v>
      </c>
      <c r="D1336" s="90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105" t="str">
        <f>IFERROR(VLOOKUP(Abfalldokumentation!$O1336,Artikel!A:C,3,FALSE),Abfalldokumentation!$O1336)</f>
        <v>VOS GRW-SCHI-NAT-VAKU</v>
      </c>
      <c r="F1336" s="105" t="str">
        <f>VLOOKUP(T1336,'Liste Gründe'!A:D,2,FALSE)</f>
        <v>Schimmel</v>
      </c>
      <c r="G1336" s="105" t="str">
        <f>IF(ISBLANK(V1336),VLOOKUP(Abfalldokumentation!$P1336,'Liste Gründe'!A:D,3,FALSE),V1336)</f>
        <v>VOS &gt; Einsatz</v>
      </c>
      <c r="H1336" s="105" t="str">
        <f>IF(ISBLANK(Abfalldokumentation!$W1336),"-",Abfalldokumentation!$W1336)</f>
        <v>-</v>
      </c>
      <c r="I1336" s="115">
        <f t="shared" si="157"/>
        <v>43</v>
      </c>
      <c r="J1336" s="105" t="str">
        <f t="shared" si="158"/>
        <v>Produkte</v>
      </c>
      <c r="K1336" s="105" t="str">
        <f t="shared" si="159"/>
        <v>BUs</v>
      </c>
      <c r="L1336" s="105" t="str">
        <f t="shared" si="160"/>
        <v>Symptome</v>
      </c>
      <c r="M1336" s="115">
        <f>IFERROR(VLOOKUP(Abfalldokumentation!$O1336,Kennzahlen!S:U,3,FALSE)*Abfalldokumentation!$B1336,"0")</f>
        <v>96.632000000000005</v>
      </c>
      <c r="N1336" s="105" t="str">
        <f>IF(ISBLANK(Q1336),VLOOKUP(Abfalldokumentation!$O1336,'Linien - BU'!R:S,2,FALSE),Q1336)</f>
        <v>BU3</v>
      </c>
      <c r="O1336" s="67">
        <f t="shared" si="161"/>
        <v>49500204</v>
      </c>
      <c r="P1336" s="67">
        <f t="shared" si="162"/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Y1336"/>
      <c r="AA1336" s="2"/>
      <c r="AB1336" s="2"/>
      <c r="AC1336" s="2"/>
    </row>
    <row r="1337" spans="1:29" ht="30" customHeight="1" x14ac:dyDescent="0.25">
      <c r="A1337" s="102" t="str">
        <f>VLOOKUP(N1337,'Linien - BU'!A:B,2,FALSE)</f>
        <v>BU1</v>
      </c>
      <c r="B1337" s="114">
        <f t="shared" si="156"/>
        <v>66</v>
      </c>
      <c r="C1337" s="95">
        <f>Abfalldokumentation!$U1337</f>
        <v>44494</v>
      </c>
      <c r="D1337" s="90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103" t="str">
        <f>IFERROR(VLOOKUP(Abfalldokumentation!$O1337,Artikel!A:C,3,FALSE),Abfalldokumentation!$O1337)</f>
        <v>VOS VEG-SCH-MILD-VAKU</v>
      </c>
      <c r="F1337" s="103" t="str">
        <f>VLOOKUP(T1337,'Liste Gründe'!A:D,2,FALSE)</f>
        <v>Rest</v>
      </c>
      <c r="G1337" s="103" t="str">
        <f>IF(ISBLANK(V1337),VLOOKUP(Abfalldokumentation!$P1337,'Liste Gründe'!A:D,3,FALSE),V1337)</f>
        <v>Schmutz</v>
      </c>
      <c r="H1337" s="103" t="str">
        <f>IF(ISBLANK(Abfalldokumentation!$W1337),"-",Abfalldokumentation!$W1337)</f>
        <v>-</v>
      </c>
      <c r="I1337" s="114">
        <f t="shared" si="157"/>
        <v>43</v>
      </c>
      <c r="J1337" s="103" t="str">
        <f t="shared" si="158"/>
        <v>Produkte</v>
      </c>
      <c r="K1337" s="103" t="str">
        <f t="shared" si="159"/>
        <v>BUs</v>
      </c>
      <c r="L1337" s="103" t="str">
        <f t="shared" si="160"/>
        <v>Symptome</v>
      </c>
      <c r="M1337" s="114">
        <f>IFERROR(VLOOKUP(Abfalldokumentation!$O1337,Kennzahlen!S:U,3,FALSE)*Abfalldokumentation!$B1337,"0")</f>
        <v>33.923999999999999</v>
      </c>
      <c r="N1337" s="103" t="str">
        <f>IF(ISBLANK(Q1337),VLOOKUP(Abfalldokumentation!$O1337,'Linien - BU'!R:S,2,FALSE),Q1337)</f>
        <v>RWV</v>
      </c>
      <c r="O1337" s="67">
        <f t="shared" si="161"/>
        <v>49900001</v>
      </c>
      <c r="P1337" s="67">
        <f t="shared" si="162"/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Y1337"/>
      <c r="AA1337" s="2"/>
      <c r="AB1337" s="2"/>
      <c r="AC1337" s="2"/>
    </row>
    <row r="1338" spans="1:29" ht="30" customHeight="1" x14ac:dyDescent="0.25">
      <c r="A1338" s="104" t="str">
        <f>VLOOKUP(N1338,'Linien - BU'!A:B,2,FALSE)</f>
        <v>BU1</v>
      </c>
      <c r="B1338" s="115">
        <f t="shared" si="156"/>
        <v>23</v>
      </c>
      <c r="C1338" s="96">
        <f>Abfalldokumentation!$U1338</f>
        <v>44494</v>
      </c>
      <c r="D1338" s="90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105" t="str">
        <f>IFERROR(VLOOKUP(Abfalldokumentation!$O1338,Artikel!A:C,3,FALSE),Abfalldokumentation!$O1338)</f>
        <v>-</v>
      </c>
      <c r="F1338" s="105" t="str">
        <f>VLOOKUP(T1338,'Liste Gründe'!A:D,2,FALSE)</f>
        <v>Linienbezogen</v>
      </c>
      <c r="G1338" s="105" t="str">
        <f>IF(ISBLANK(V1338),VLOOKUP(Abfalldokumentation!$P1338,'Liste Gründe'!A:D,3,FALSE),V1338)</f>
        <v>Bodenabfall Abfüllung</v>
      </c>
      <c r="H1338" s="105" t="str">
        <f>IF(ISBLANK(Abfalldokumentation!$W1338),"-",Abfalldokumentation!$W1338)</f>
        <v>-</v>
      </c>
      <c r="I1338" s="115">
        <f t="shared" si="157"/>
        <v>43</v>
      </c>
      <c r="J1338" s="105" t="str">
        <f t="shared" si="158"/>
        <v>Produkte</v>
      </c>
      <c r="K1338" s="105" t="str">
        <f t="shared" si="159"/>
        <v>BUs</v>
      </c>
      <c r="L1338" s="105" t="str">
        <f t="shared" si="160"/>
        <v>Symptome</v>
      </c>
      <c r="M1338" s="115" t="str">
        <f>IFERROR(VLOOKUP(Abfalldokumentation!$O1338,Kennzahlen!S:U,3,FALSE)*Abfalldokumentation!$B1338,"0")</f>
        <v>0</v>
      </c>
      <c r="N1338" s="105">
        <f>IF(ISBLANK(Q1338),VLOOKUP(Abfalldokumentation!$O1338,'Linien - BU'!R:S,2,FALSE),Q1338)</f>
        <v>3010</v>
      </c>
      <c r="O1338" s="67" t="str">
        <f t="shared" si="161"/>
        <v>-</v>
      </c>
      <c r="P1338" s="67">
        <f t="shared" si="162"/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Y1338"/>
      <c r="AA1338" s="2"/>
      <c r="AB1338" s="2"/>
      <c r="AC1338" s="2"/>
    </row>
    <row r="1339" spans="1:29" ht="30" customHeight="1" x14ac:dyDescent="0.25">
      <c r="A1339" s="102" t="str">
        <f>VLOOKUP(N1339,'Linien - BU'!A:B,2,FALSE)</f>
        <v>BU1</v>
      </c>
      <c r="B1339" s="114">
        <f t="shared" si="156"/>
        <v>227</v>
      </c>
      <c r="C1339" s="95">
        <f>Abfalldokumentation!$U1339</f>
        <v>44494</v>
      </c>
      <c r="D1339" s="90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103" t="str">
        <f>IFERROR(VLOOKUP(Abfalldokumentation!$O1339,Artikel!A:C,3,FALSE),Abfalldokumentation!$O1339)</f>
        <v>-</v>
      </c>
      <c r="F1339" s="103" t="str">
        <f>VLOOKUP(T1339,'Liste Gründe'!A:D,2,FALSE)</f>
        <v>Linienbezogen</v>
      </c>
      <c r="G1339" s="103" t="str">
        <f>IF(ISBLANK(V1339),VLOOKUP(Abfalldokumentation!$P1339,'Liste Gründe'!A:D,3,FALSE),V1339)</f>
        <v>Maschinenabfall</v>
      </c>
      <c r="H1339" s="103" t="str">
        <f>IF(ISBLANK(Abfalldokumentation!$W1339),"-",Abfalldokumentation!$W1339)</f>
        <v>-</v>
      </c>
      <c r="I1339" s="114">
        <f t="shared" si="157"/>
        <v>43</v>
      </c>
      <c r="J1339" s="103" t="str">
        <f t="shared" si="158"/>
        <v>Produkte</v>
      </c>
      <c r="K1339" s="103" t="str">
        <f t="shared" si="159"/>
        <v>BUs</v>
      </c>
      <c r="L1339" s="103" t="str">
        <f t="shared" si="160"/>
        <v>Symptome</v>
      </c>
      <c r="M1339" s="114" t="str">
        <f>IFERROR(VLOOKUP(Abfalldokumentation!$O1339,Kennzahlen!S:U,3,FALSE)*Abfalldokumentation!$B1339,"0")</f>
        <v>0</v>
      </c>
      <c r="N1339" s="103" t="str">
        <f>IF(ISBLANK(Q1339),VLOOKUP(Abfalldokumentation!$O1339,'Linien - BU'!R:S,2,FALSE),Q1339)</f>
        <v>Abfüllung</v>
      </c>
      <c r="O1339" s="67" t="str">
        <f t="shared" si="161"/>
        <v>-</v>
      </c>
      <c r="P1339" s="67">
        <f t="shared" si="162"/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/>
      <c r="AA1339" s="2"/>
      <c r="AB1339" s="2"/>
      <c r="AC1339" s="2"/>
    </row>
    <row r="1340" spans="1:29" ht="30" customHeight="1" x14ac:dyDescent="0.25">
      <c r="A1340" s="104" t="str">
        <f>VLOOKUP(N1340,'Linien - BU'!A:B,2,FALSE)</f>
        <v>BU3</v>
      </c>
      <c r="B1340" s="115">
        <f t="shared" si="156"/>
        <v>94.4</v>
      </c>
      <c r="C1340" s="96">
        <f>Abfalldokumentation!$U1340</f>
        <v>44494</v>
      </c>
      <c r="D1340" s="90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105" t="str">
        <f>IFERROR(VLOOKUP(Abfalldokumentation!$O1340,Artikel!A:C,3,FALSE),Abfalldokumentation!$O1340)</f>
        <v>-</v>
      </c>
      <c r="F1340" s="105" t="str">
        <f>VLOOKUP(T1340,'Liste Gründe'!A:D,2,FALSE)</f>
        <v>Linienbezogen</v>
      </c>
      <c r="G1340" s="105" t="str">
        <f>IF(ISBLANK(V1340),VLOOKUP(Abfalldokumentation!$P1340,'Liste Gründe'!A:D,3,FALSE),V1340)</f>
        <v>Maschinenabfall</v>
      </c>
      <c r="H1340" s="105" t="str">
        <f>IF(ISBLANK(Abfalldokumentation!$W1340),"-",Abfalldokumentation!$W1340)</f>
        <v>-</v>
      </c>
      <c r="I1340" s="115">
        <f t="shared" si="157"/>
        <v>43</v>
      </c>
      <c r="J1340" s="105" t="str">
        <f t="shared" si="158"/>
        <v>Produkte</v>
      </c>
      <c r="K1340" s="105" t="str">
        <f t="shared" si="159"/>
        <v>BUs</v>
      </c>
      <c r="L1340" s="105" t="str">
        <f t="shared" si="160"/>
        <v>Symptome</v>
      </c>
      <c r="M1340" s="115" t="str">
        <f>IFERROR(VLOOKUP(Abfalldokumentation!$O1340,Kennzahlen!S:U,3,FALSE)*Abfalldokumentation!$B1340,"0")</f>
        <v>0</v>
      </c>
      <c r="N1340" s="105" t="str">
        <f>IF(ISBLANK(Q1340),VLOOKUP(Abfalldokumentation!$O1340,'Linien - BU'!R:S,2,FALSE),Q1340)</f>
        <v>L33</v>
      </c>
      <c r="O1340" s="67" t="str">
        <f t="shared" si="161"/>
        <v>-</v>
      </c>
      <c r="P1340" s="67">
        <f t="shared" si="162"/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Z1340"/>
      <c r="AB1340" s="2"/>
      <c r="AC1340" s="2"/>
    </row>
    <row r="1341" spans="1:29" ht="30" customHeight="1" x14ac:dyDescent="0.25">
      <c r="A1341" s="102" t="str">
        <f>VLOOKUP(N1341,'Linien - BU'!A:B,2,FALSE)</f>
        <v>BU4</v>
      </c>
      <c r="B1341" s="114">
        <f t="shared" si="156"/>
        <v>15</v>
      </c>
      <c r="C1341" s="95">
        <f>Abfalldokumentation!$U1341</f>
        <v>44494</v>
      </c>
      <c r="D1341" s="90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103" t="str">
        <f>IFERROR(VLOOKUP(Abfalldokumentation!$O1341,Artikel!A:C,3,FALSE),Abfalldokumentation!$O1341)</f>
        <v>-</v>
      </c>
      <c r="F1341" s="103" t="str">
        <f>VLOOKUP(T1341,'Liste Gründe'!A:D,2,FALSE)</f>
        <v>Linienbezogen</v>
      </c>
      <c r="G1341" s="103" t="str">
        <f>IF(ISBLANK(V1341),VLOOKUP(Abfalldokumentation!$P1341,'Liste Gründe'!A:D,3,FALSE),V1341)</f>
        <v>Maschinenabfall</v>
      </c>
      <c r="H1341" s="103" t="str">
        <f>IF(ISBLANK(Abfalldokumentation!$W1341),"-",Abfalldokumentation!$W1341)</f>
        <v>-</v>
      </c>
      <c r="I1341" s="114">
        <f t="shared" si="157"/>
        <v>43</v>
      </c>
      <c r="J1341" s="103" t="str">
        <f t="shared" si="158"/>
        <v>Produkte</v>
      </c>
      <c r="K1341" s="103" t="str">
        <f t="shared" si="159"/>
        <v>BUs</v>
      </c>
      <c r="L1341" s="103" t="str">
        <f t="shared" si="160"/>
        <v>Symptome</v>
      </c>
      <c r="M1341" s="114" t="str">
        <f>IFERROR(VLOOKUP(Abfalldokumentation!$O1341,Kennzahlen!S:U,3,FALSE)*Abfalldokumentation!$B1341,"0")</f>
        <v>0</v>
      </c>
      <c r="N1341" s="103" t="str">
        <f>IF(ISBLANK(Q1341),VLOOKUP(Abfalldokumentation!$O1341,'Linien - BU'!R:S,2,FALSE),Q1341)</f>
        <v>Bu4</v>
      </c>
      <c r="O1341" s="67" t="str">
        <f t="shared" si="161"/>
        <v>-</v>
      </c>
      <c r="P1341" s="67">
        <f t="shared" si="162"/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Z1341"/>
      <c r="AB1341" s="2"/>
      <c r="AC1341" s="2"/>
    </row>
    <row r="1342" spans="1:29" ht="30" customHeight="1" x14ac:dyDescent="0.25">
      <c r="A1342" s="104" t="str">
        <f>VLOOKUP(N1342,'Linien - BU'!A:B,2,FALSE)</f>
        <v>BU3</v>
      </c>
      <c r="B1342" s="115">
        <f t="shared" si="156"/>
        <v>44</v>
      </c>
      <c r="C1342" s="96">
        <f>Abfalldokumentation!$U1342</f>
        <v>44494</v>
      </c>
      <c r="D1342" s="90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105" t="str">
        <f>IFERROR(VLOOKUP(Abfalldokumentation!$O1342,Artikel!A:C,3,FALSE),Abfalldokumentation!$O1342)</f>
        <v>-</v>
      </c>
      <c r="F1342" s="105" t="str">
        <f>VLOOKUP(T1342,'Liste Gründe'!A:D,2,FALSE)</f>
        <v>Linienbezogen</v>
      </c>
      <c r="G1342" s="105" t="str">
        <f>IF(ISBLANK(V1342),VLOOKUP(Abfalldokumentation!$P1342,'Liste Gründe'!A:D,3,FALSE),V1342)</f>
        <v>Maschinenabfall</v>
      </c>
      <c r="H1342" s="105" t="str">
        <f>IF(ISBLANK(Abfalldokumentation!$W1342),"-",Abfalldokumentation!$W1342)</f>
        <v>-</v>
      </c>
      <c r="I1342" s="115">
        <f t="shared" si="157"/>
        <v>43</v>
      </c>
      <c r="J1342" s="105" t="str">
        <f t="shared" si="158"/>
        <v>Produkte</v>
      </c>
      <c r="K1342" s="105" t="str">
        <f t="shared" si="159"/>
        <v>BUs</v>
      </c>
      <c r="L1342" s="105" t="str">
        <f t="shared" si="160"/>
        <v>Symptome</v>
      </c>
      <c r="M1342" s="115" t="str">
        <f>IFERROR(VLOOKUP(Abfalldokumentation!$O1342,Kennzahlen!S:U,3,FALSE)*Abfalldokumentation!$B1342,"0")</f>
        <v>0</v>
      </c>
      <c r="N1342" s="105" t="str">
        <f>IF(ISBLANK(Q1342),VLOOKUP(Abfalldokumentation!$O1342,'Linien - BU'!R:S,2,FALSE),Q1342)</f>
        <v>Spezialitäten</v>
      </c>
      <c r="O1342" s="67" t="str">
        <f t="shared" si="161"/>
        <v>-</v>
      </c>
      <c r="P1342" s="67">
        <f t="shared" si="162"/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Z1342"/>
      <c r="AB1342" s="2"/>
      <c r="AC1342" s="2"/>
    </row>
    <row r="1343" spans="1:29" ht="30" customHeight="1" x14ac:dyDescent="0.25">
      <c r="A1343" s="102" t="str">
        <f>VLOOKUP(N1343,'Linien - BU'!A:B,2,FALSE)</f>
        <v>BU2</v>
      </c>
      <c r="B1343" s="114">
        <f t="shared" si="156"/>
        <v>79</v>
      </c>
      <c r="C1343" s="95">
        <f>Abfalldokumentation!$U1343</f>
        <v>44494</v>
      </c>
      <c r="D1343" s="90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103" t="str">
        <f>IFERROR(VLOOKUP(Abfalldokumentation!$O1343,Artikel!A:C,3,FALSE),Abfalldokumentation!$O1343)</f>
        <v>-</v>
      </c>
      <c r="F1343" s="103" t="str">
        <f>VLOOKUP(T1343,'Liste Gründe'!A:D,2,FALSE)</f>
        <v>Linienbezogen</v>
      </c>
      <c r="G1343" s="103" t="str">
        <f>IF(ISBLANK(V1343),VLOOKUP(Abfalldokumentation!$P1343,'Liste Gründe'!A:D,3,FALSE),V1343)</f>
        <v>Maschinenabfall</v>
      </c>
      <c r="H1343" s="103" t="str">
        <f>IF(ISBLANK(Abfalldokumentation!$W1343),"-",Abfalldokumentation!$W1343)</f>
        <v>-</v>
      </c>
      <c r="I1343" s="114">
        <f t="shared" si="157"/>
        <v>43</v>
      </c>
      <c r="J1343" s="103" t="str">
        <f t="shared" si="158"/>
        <v>Produkte</v>
      </c>
      <c r="K1343" s="103" t="str">
        <f t="shared" si="159"/>
        <v>BUs</v>
      </c>
      <c r="L1343" s="103" t="str">
        <f t="shared" si="160"/>
        <v>Symptome</v>
      </c>
      <c r="M1343" s="114" t="str">
        <f>IFERROR(VLOOKUP(Abfalldokumentation!$O1343,Kennzahlen!S:U,3,FALSE)*Abfalldokumentation!$B1343,"0")</f>
        <v>0</v>
      </c>
      <c r="N1343" s="103" t="str">
        <f>IF(ISBLANK(Q1343),VLOOKUP(Abfalldokumentation!$O1343,'Linien - BU'!R:S,2,FALSE),Q1343)</f>
        <v>BU2</v>
      </c>
      <c r="O1343" s="67" t="str">
        <f t="shared" si="161"/>
        <v>-</v>
      </c>
      <c r="P1343" s="67">
        <f t="shared" si="162"/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Z1343"/>
      <c r="AB1343" s="2"/>
      <c r="AC1343" s="2"/>
    </row>
    <row r="1344" spans="1:29" ht="30" customHeight="1" x14ac:dyDescent="0.25">
      <c r="A1344" s="104" t="str">
        <f>VLOOKUP(N1344,'Linien - BU'!A:B,2,FALSE)</f>
        <v>BU3</v>
      </c>
      <c r="B1344" s="115">
        <f t="shared" si="156"/>
        <v>26.2</v>
      </c>
      <c r="C1344" s="96">
        <f>Abfalldokumentation!$U1344</f>
        <v>44494</v>
      </c>
      <c r="D1344" s="90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105" t="str">
        <f>IFERROR(VLOOKUP(Abfalldokumentation!$O1344,Artikel!A:C,3,FALSE),Abfalldokumentation!$O1344)</f>
        <v>-</v>
      </c>
      <c r="F1344" s="105" t="str">
        <f>VLOOKUP(T1344,'Liste Gründe'!A:D,2,FALSE)</f>
        <v>Linienbezogen</v>
      </c>
      <c r="G1344" s="105" t="str">
        <f>IF(ISBLANK(V1344),VLOOKUP(Abfalldokumentation!$P1344,'Liste Gründe'!A:D,3,FALSE),V1344)</f>
        <v>Maschinenabfall</v>
      </c>
      <c r="H1344" s="105" t="str">
        <f>IF(ISBLANK(Abfalldokumentation!$W1344),"-",Abfalldokumentation!$W1344)</f>
        <v>-</v>
      </c>
      <c r="I1344" s="115">
        <f t="shared" si="157"/>
        <v>43</v>
      </c>
      <c r="J1344" s="105" t="str">
        <f t="shared" si="158"/>
        <v>Produkte</v>
      </c>
      <c r="K1344" s="105" t="str">
        <f t="shared" si="159"/>
        <v>BUs</v>
      </c>
      <c r="L1344" s="105" t="str">
        <f t="shared" si="160"/>
        <v>Symptome</v>
      </c>
      <c r="M1344" s="115" t="str">
        <f>IFERROR(VLOOKUP(Abfalldokumentation!$O1344,Kennzahlen!S:U,3,FALSE)*Abfalldokumentation!$B1344,"0")</f>
        <v>0</v>
      </c>
      <c r="N1344" s="105" t="str">
        <f>IF(ISBLANK(Q1344),VLOOKUP(Abfalldokumentation!$O1344,'Linien - BU'!R:S,2,FALSE),Q1344)</f>
        <v>L35</v>
      </c>
      <c r="O1344" s="67" t="str">
        <f t="shared" si="161"/>
        <v>-</v>
      </c>
      <c r="P1344" s="67">
        <f t="shared" si="162"/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Z1344"/>
      <c r="AB1344" s="2"/>
      <c r="AC1344" s="2"/>
    </row>
    <row r="1345" spans="1:29" ht="30" customHeight="1" x14ac:dyDescent="0.25">
      <c r="A1345" s="102" t="str">
        <f>VLOOKUP(N1345,'Linien - BU'!A:B,2,FALSE)</f>
        <v>BU1</v>
      </c>
      <c r="B1345" s="114">
        <f t="shared" si="156"/>
        <v>345</v>
      </c>
      <c r="C1345" s="95">
        <f>Abfalldokumentation!$U1345</f>
        <v>44494</v>
      </c>
      <c r="D1345" s="90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103" t="str">
        <f>IFERROR(VLOOKUP(Abfalldokumentation!$O1345,Artikel!A:C,3,FALSE),Abfalldokumentation!$O1345)</f>
        <v>-</v>
      </c>
      <c r="F1345" s="103" t="str">
        <f>VLOOKUP(T1345,'Liste Gründe'!A:D,2,FALSE)</f>
        <v>Linienbezogen</v>
      </c>
      <c r="G1345" s="103" t="str">
        <f>IF(ISBLANK(V1345),VLOOKUP(Abfalldokumentation!$P1345,'Liste Gründe'!A:D,3,FALSE),V1345)</f>
        <v>Reinigung</v>
      </c>
      <c r="H1345" s="103" t="str">
        <f>IF(ISBLANK(Abfalldokumentation!$W1345),"-",Abfalldokumentation!$W1345)</f>
        <v>-</v>
      </c>
      <c r="I1345" s="114">
        <f t="shared" si="157"/>
        <v>43</v>
      </c>
      <c r="J1345" s="103" t="str">
        <f t="shared" si="158"/>
        <v>Produkte</v>
      </c>
      <c r="K1345" s="103" t="str">
        <f t="shared" si="159"/>
        <v>BUs</v>
      </c>
      <c r="L1345" s="103" t="str">
        <f t="shared" si="160"/>
        <v>Symptome</v>
      </c>
      <c r="M1345" s="114" t="str">
        <f>IFERROR(VLOOKUP(Abfalldokumentation!$O1345,Kennzahlen!S:U,3,FALSE)*Abfalldokumentation!$B1345,"0")</f>
        <v>0</v>
      </c>
      <c r="N1345" s="103" t="str">
        <f>IF(ISBLANK(Q1345),VLOOKUP(Abfalldokumentation!$O1345,'Linien - BU'!R:S,2,FALSE),Q1345)</f>
        <v>Schmelze</v>
      </c>
      <c r="O1345" s="67" t="str">
        <f t="shared" si="161"/>
        <v>-</v>
      </c>
      <c r="P1345" s="67">
        <f t="shared" si="162"/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Z1345"/>
      <c r="AB1345" s="2"/>
      <c r="AC1345" s="2"/>
    </row>
    <row r="1346" spans="1:29" ht="30" customHeight="1" x14ac:dyDescent="0.25">
      <c r="A1346" s="104" t="str">
        <f>VLOOKUP(N1346,'Linien - BU'!A:B,2,FALSE)</f>
        <v>Rest</v>
      </c>
      <c r="B1346" s="115">
        <f t="shared" ref="B1346:B1409" si="163">S1346</f>
        <v>3.5</v>
      </c>
      <c r="C1346" s="96">
        <f>Abfalldokumentation!$U1346</f>
        <v>44494</v>
      </c>
      <c r="D1346" s="90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105" t="str">
        <f>IFERROR(VLOOKUP(Abfalldokumentation!$O1346,Artikel!A:C,3,FALSE),Abfalldokumentation!$O1346)</f>
        <v>-</v>
      </c>
      <c r="F1346" s="105" t="str">
        <f>VLOOKUP(T1346,'Liste Gründe'!A:D,2,FALSE)</f>
        <v>Qualitätssicherung</v>
      </c>
      <c r="G1346" s="105" t="str">
        <f>IF(ISBLANK(V1346),VLOOKUP(Abfalldokumentation!$P1346,'Liste Gründe'!A:D,3,FALSE),V1346)</f>
        <v>Sensorik</v>
      </c>
      <c r="H1346" s="105" t="str">
        <f>IF(ISBLANK(Abfalldokumentation!$W1346),"-",Abfalldokumentation!$W1346)</f>
        <v>-</v>
      </c>
      <c r="I1346" s="115">
        <f t="shared" ref="I1346:I1409" si="164">_xlfn.ISOWEEKNUM(C1346)</f>
        <v>43</v>
      </c>
      <c r="J1346" s="105" t="str">
        <f t="shared" ref="J1346:J1409" si="165">"Produkte"</f>
        <v>Produkte</v>
      </c>
      <c r="K1346" s="105" t="str">
        <f t="shared" ref="K1346:K1409" si="166">"BUs"</f>
        <v>BUs</v>
      </c>
      <c r="L1346" s="105" t="str">
        <f t="shared" ref="L1346:L1409" si="167">"Symptome"</f>
        <v>Symptome</v>
      </c>
      <c r="M1346" s="115" t="str">
        <f>IFERROR(VLOOKUP(Abfalldokumentation!$O1346,Kennzahlen!S:U,3,FALSE)*Abfalldokumentation!$B1346,"0")</f>
        <v>0</v>
      </c>
      <c r="N1346" s="105" t="str">
        <f>IF(ISBLANK(Q1346),VLOOKUP(Abfalldokumentation!$O1346,'Linien - BU'!R:S,2,FALSE),Q1346)</f>
        <v>Labor</v>
      </c>
      <c r="O1346" s="67" t="str">
        <f t="shared" ref="O1346:O1409" si="168">R1346</f>
        <v>-</v>
      </c>
      <c r="P1346" s="67">
        <f t="shared" ref="P1346:P1409" si="169"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Z1346"/>
      <c r="AB1346" s="2"/>
      <c r="AC1346" s="2"/>
    </row>
    <row r="1347" spans="1:29" ht="30" customHeight="1" x14ac:dyDescent="0.25">
      <c r="A1347" s="102" t="str">
        <f>VLOOKUP(N1347,'Linien - BU'!A:B,2,FALSE)</f>
        <v>Rest</v>
      </c>
      <c r="B1347" s="114">
        <f t="shared" si="163"/>
        <v>20</v>
      </c>
      <c r="C1347" s="95">
        <f>Abfalldokumentation!$U1347</f>
        <v>44494</v>
      </c>
      <c r="D1347" s="90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103" t="str">
        <f>IFERROR(VLOOKUP(Abfalldokumentation!$O1347,Artikel!A:C,3,FALSE),Abfalldokumentation!$O1347)</f>
        <v>-</v>
      </c>
      <c r="F1347" s="103" t="str">
        <f>VLOOKUP(T1347,'Liste Gründe'!A:D,2,FALSE)</f>
        <v>Qualitätssicherung</v>
      </c>
      <c r="G1347" s="103" t="str">
        <f>IF(ISBLANK(V1347),VLOOKUP(Abfalldokumentation!$P1347,'Liste Gründe'!A:D,3,FALSE),V1347)</f>
        <v>Muster</v>
      </c>
      <c r="H1347" s="103" t="str">
        <f>IF(ISBLANK(Abfalldokumentation!$W1347),"-",Abfalldokumentation!$W1347)</f>
        <v>-</v>
      </c>
      <c r="I1347" s="114">
        <f t="shared" si="164"/>
        <v>43</v>
      </c>
      <c r="J1347" s="103" t="str">
        <f t="shared" si="165"/>
        <v>Produkte</v>
      </c>
      <c r="K1347" s="103" t="str">
        <f t="shared" si="166"/>
        <v>BUs</v>
      </c>
      <c r="L1347" s="103" t="str">
        <f t="shared" si="167"/>
        <v>Symptome</v>
      </c>
      <c r="M1347" s="114" t="str">
        <f>IFERROR(VLOOKUP(Abfalldokumentation!$O1347,Kennzahlen!S:U,3,FALSE)*Abfalldokumentation!$B1347,"0")</f>
        <v>0</v>
      </c>
      <c r="N1347" s="103" t="str">
        <f>IF(ISBLANK(Q1347),VLOOKUP(Abfalldokumentation!$O1347,'Linien - BU'!R:S,2,FALSE),Q1347)</f>
        <v>Labor</v>
      </c>
      <c r="O1347" s="67" t="str">
        <f t="shared" si="168"/>
        <v>-</v>
      </c>
      <c r="P1347" s="67">
        <f t="shared" si="169"/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Z1347"/>
      <c r="AB1347" s="2"/>
      <c r="AC1347" s="2"/>
    </row>
    <row r="1348" spans="1:29" ht="30" customHeight="1" x14ac:dyDescent="0.25">
      <c r="A1348" s="104" t="str">
        <f>VLOOKUP(N1348,'Linien - BU'!A:B,2,FALSE)</f>
        <v>Rest</v>
      </c>
      <c r="B1348" s="115">
        <f t="shared" si="163"/>
        <v>65.400000000000006</v>
      </c>
      <c r="C1348" s="96">
        <f>Abfalldokumentation!$U1348</f>
        <v>44494</v>
      </c>
      <c r="D1348" s="90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105" t="str">
        <f>IFERROR(VLOOKUP(Abfalldokumentation!$O1348,Artikel!A:C,3,FALSE),Abfalldokumentation!$O1348)</f>
        <v>Rückstellproben</v>
      </c>
      <c r="F1348" s="105" t="str">
        <f>VLOOKUP(T1348,'Liste Gründe'!A:D,2,FALSE)</f>
        <v>Qualitätssicherung</v>
      </c>
      <c r="G1348" s="105" t="str">
        <f>IF(ISBLANK(V1348),VLOOKUP(Abfalldokumentation!$P1348,'Liste Gründe'!A:D,3,FALSE),V1348)</f>
        <v>Rückstellproben</v>
      </c>
      <c r="H1348" s="105" t="str">
        <f>IF(ISBLANK(Abfalldokumentation!$W1348),"-",Abfalldokumentation!$W1348)</f>
        <v>-</v>
      </c>
      <c r="I1348" s="115">
        <f t="shared" si="164"/>
        <v>43</v>
      </c>
      <c r="J1348" s="105" t="str">
        <f t="shared" si="165"/>
        <v>Produkte</v>
      </c>
      <c r="K1348" s="105" t="str">
        <f t="shared" si="166"/>
        <v>BUs</v>
      </c>
      <c r="L1348" s="105" t="str">
        <f t="shared" si="167"/>
        <v>Symptome</v>
      </c>
      <c r="M1348" s="115" t="str">
        <f>IFERROR(VLOOKUP(Abfalldokumentation!$O1348,Kennzahlen!S:U,3,FALSE)*Abfalldokumentation!$B1348,"0")</f>
        <v>0</v>
      </c>
      <c r="N1348" s="105" t="str">
        <f>IF(ISBLANK(Q1348),VLOOKUP(Abfalldokumentation!$O1348,'Linien - BU'!R:S,2,FALSE),Q1348)</f>
        <v>Labor</v>
      </c>
      <c r="O1348" s="67" t="str">
        <f t="shared" si="168"/>
        <v>Rückstellproben</v>
      </c>
      <c r="P1348" s="67">
        <f t="shared" si="169"/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Z1348"/>
      <c r="AB1348" s="2"/>
      <c r="AC1348" s="2"/>
    </row>
    <row r="1349" spans="1:29" ht="30" customHeight="1" x14ac:dyDescent="0.25">
      <c r="A1349" s="102" t="str">
        <f>VLOOKUP(N1349,'Linien - BU'!A:B,2,FALSE)</f>
        <v>BU3</v>
      </c>
      <c r="B1349" s="114">
        <f t="shared" si="163"/>
        <v>126</v>
      </c>
      <c r="C1349" s="95">
        <f>Abfalldokumentation!$U1349</f>
        <v>44494</v>
      </c>
      <c r="D1349" s="90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103" t="str">
        <f>IFERROR(VLOOKUP(Abfalldokumentation!$O1349,Artikel!A:C,3,FALSE),Abfalldokumentation!$O1349)</f>
        <v>RW Natur</v>
      </c>
      <c r="F1349" s="103" t="str">
        <f>VLOOKUP(T1349,'Liste Gründe'!A:D,2,FALSE)</f>
        <v>Linienbezogen</v>
      </c>
      <c r="G1349" s="103" t="str">
        <f>IF(ISBLANK(V1349),VLOOKUP(Abfalldokumentation!$P1349,'Liste Gründe'!A:D,3,FALSE),V1349)</f>
        <v>Maschinenabfall</v>
      </c>
      <c r="H1349" s="103" t="str">
        <f>IF(ISBLANK(Abfalldokumentation!$W1349),"-",Abfalldokumentation!$W1349)</f>
        <v>-</v>
      </c>
      <c r="I1349" s="114">
        <f t="shared" si="164"/>
        <v>43</v>
      </c>
      <c r="J1349" s="103" t="str">
        <f t="shared" si="165"/>
        <v>Produkte</v>
      </c>
      <c r="K1349" s="103" t="str">
        <f t="shared" si="166"/>
        <v>BUs</v>
      </c>
      <c r="L1349" s="103" t="str">
        <f t="shared" si="167"/>
        <v>Symptome</v>
      </c>
      <c r="M1349" s="114" t="str">
        <f>IFERROR(VLOOKUP(Abfalldokumentation!$O1349,Kennzahlen!S:U,3,FALSE)*Abfalldokumentation!$B1349,"0")</f>
        <v>0</v>
      </c>
      <c r="N1349" s="103" t="str">
        <f>IF(ISBLANK(Q1349),VLOOKUP(Abfalldokumentation!$O1349,'Linien - BU'!R:S,2,FALSE),Q1349)</f>
        <v>L9</v>
      </c>
      <c r="O1349" s="67" t="str">
        <f t="shared" si="168"/>
        <v>RW Natur</v>
      </c>
      <c r="P1349" s="67">
        <f t="shared" si="169"/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Z1349"/>
      <c r="AB1349" s="2"/>
      <c r="AC1349" s="2"/>
    </row>
    <row r="1350" spans="1:29" ht="30" customHeight="1" x14ac:dyDescent="0.25">
      <c r="A1350" s="104" t="str">
        <f>VLOOKUP(N1350,'Linien - BU'!A:B,2,FALSE)</f>
        <v>BU1</v>
      </c>
      <c r="B1350" s="115">
        <f t="shared" si="163"/>
        <v>106.2</v>
      </c>
      <c r="C1350" s="96">
        <f>Abfalldokumentation!$U1350</f>
        <v>44495</v>
      </c>
      <c r="D1350" s="90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105" t="str">
        <f>IFERROR(VLOOKUP(Abfalldokumentation!$O1350,Artikel!A:C,3,FALSE),Abfalldokumentation!$O1350)</f>
        <v>VOS SKZ AMMERLAND</v>
      </c>
      <c r="F1350" s="105" t="str">
        <f>VLOOKUP(T1350,'Liste Gründe'!A:D,2,FALSE)</f>
        <v>Schimmel</v>
      </c>
      <c r="G1350" s="105" t="str">
        <f>IF(ISBLANK(V1350),VLOOKUP(Abfalldokumentation!$P1350,'Liste Gründe'!A:D,3,FALSE),V1350)</f>
        <v>keine Verarbeitung</v>
      </c>
      <c r="H1350" s="105" t="str">
        <f>IF(ISBLANK(Abfalldokumentation!$W1350),"-",Abfalldokumentation!$W1350)</f>
        <v>-</v>
      </c>
      <c r="I1350" s="115">
        <f t="shared" si="164"/>
        <v>43</v>
      </c>
      <c r="J1350" s="105" t="str">
        <f t="shared" si="165"/>
        <v>Produkte</v>
      </c>
      <c r="K1350" s="105" t="str">
        <f t="shared" si="166"/>
        <v>BUs</v>
      </c>
      <c r="L1350" s="105" t="str">
        <f t="shared" si="167"/>
        <v>Symptome</v>
      </c>
      <c r="M1350" s="115">
        <f>IFERROR(VLOOKUP(Abfalldokumentation!$O1350,Kennzahlen!S:U,3,FALSE)*Abfalldokumentation!$B1350,"0")</f>
        <v>53.1</v>
      </c>
      <c r="N1350" s="105" t="str">
        <f>IF(ISBLANK(Q1350),VLOOKUP(Abfalldokumentation!$O1350,'Linien - BU'!R:S,2,FALSE),Q1350)</f>
        <v>Schmelze</v>
      </c>
      <c r="O1350" s="67">
        <f t="shared" si="168"/>
        <v>29500879</v>
      </c>
      <c r="P1350" s="67">
        <f t="shared" si="169"/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Z1350"/>
      <c r="AB1350" s="2"/>
      <c r="AC1350" s="2"/>
    </row>
    <row r="1351" spans="1:29" ht="30" customHeight="1" x14ac:dyDescent="0.25">
      <c r="A1351" s="102" t="str">
        <f>VLOOKUP(N1351,'Linien - BU'!A:B,2,FALSE)</f>
        <v>BU1</v>
      </c>
      <c r="B1351" s="114">
        <f t="shared" si="163"/>
        <v>39</v>
      </c>
      <c r="C1351" s="95">
        <f>Abfalldokumentation!$U1351</f>
        <v>44495</v>
      </c>
      <c r="D1351" s="90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103" t="str">
        <f>IFERROR(VLOOKUP(Abfalldokumentation!$O1351,Artikel!A:C,3,FALSE),Abfalldokumentation!$O1351)</f>
        <v>VOS-ABS ENTSORGUNG</v>
      </c>
      <c r="F1351" s="103" t="str">
        <f>VLOOKUP(T1351,'Liste Gründe'!A:D,2,FALSE)</f>
        <v>Rest</v>
      </c>
      <c r="G1351" s="103" t="str">
        <f>IF(ISBLANK(V1351),VLOOKUP(Abfalldokumentation!$P1351,'Liste Gründe'!A:D,3,FALSE),V1351)</f>
        <v>geschälte Rinde</v>
      </c>
      <c r="H1351" s="103" t="str">
        <f>IF(ISBLANK(Abfalldokumentation!$W1351),"-",Abfalldokumentation!$W1351)</f>
        <v>-</v>
      </c>
      <c r="I1351" s="114">
        <f t="shared" si="164"/>
        <v>43</v>
      </c>
      <c r="J1351" s="103" t="str">
        <f t="shared" si="165"/>
        <v>Produkte</v>
      </c>
      <c r="K1351" s="103" t="str">
        <f t="shared" si="166"/>
        <v>BUs</v>
      </c>
      <c r="L1351" s="103" t="str">
        <f t="shared" si="167"/>
        <v>Symptome</v>
      </c>
      <c r="M1351" s="114">
        <f>IFERROR(VLOOKUP(Abfalldokumentation!$O1351,Kennzahlen!S:U,3,FALSE)*Abfalldokumentation!$B1351,"0")</f>
        <v>0.39</v>
      </c>
      <c r="N1351" s="103" t="str">
        <f>IF(ISBLANK(Q1351),VLOOKUP(Abfalldokumentation!$O1351,'Linien - BU'!R:S,2,FALSE),Q1351)</f>
        <v>RWV</v>
      </c>
      <c r="O1351" s="67">
        <f t="shared" si="168"/>
        <v>29500917</v>
      </c>
      <c r="P1351" s="67">
        <f t="shared" si="169"/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Z1351"/>
      <c r="AB1351" s="2"/>
      <c r="AC1351" s="2"/>
    </row>
    <row r="1352" spans="1:29" ht="30" customHeight="1" x14ac:dyDescent="0.25">
      <c r="A1352" s="104" t="str">
        <f>VLOOKUP(N1352,'Linien - BU'!A:B,2,FALSE)</f>
        <v>BU1</v>
      </c>
      <c r="B1352" s="115">
        <f t="shared" si="163"/>
        <v>45</v>
      </c>
      <c r="C1352" s="96">
        <f>Abfalldokumentation!$U1352</f>
        <v>44495</v>
      </c>
      <c r="D1352" s="90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105" t="str">
        <f>IFERROR(VLOOKUP(Abfalldokumentation!$O1352,Artikel!A:C,3,FALSE),Abfalldokumentation!$O1352)</f>
        <v>VOS-ABS ENTSORGUNG</v>
      </c>
      <c r="F1352" s="105" t="str">
        <f>VLOOKUP(T1352,'Liste Gründe'!A:D,2,FALSE)</f>
        <v>Rest</v>
      </c>
      <c r="G1352" s="105" t="str">
        <f>IF(ISBLANK(V1352),VLOOKUP(Abfalldokumentation!$P1352,'Liste Gründe'!A:D,3,FALSE),V1352)</f>
        <v>geschälte Rinde</v>
      </c>
      <c r="H1352" s="105" t="str">
        <f>IF(ISBLANK(Abfalldokumentation!$W1352),"-",Abfalldokumentation!$W1352)</f>
        <v>-</v>
      </c>
      <c r="I1352" s="115">
        <f t="shared" si="164"/>
        <v>43</v>
      </c>
      <c r="J1352" s="105" t="str">
        <f t="shared" si="165"/>
        <v>Produkte</v>
      </c>
      <c r="K1352" s="105" t="str">
        <f t="shared" si="166"/>
        <v>BUs</v>
      </c>
      <c r="L1352" s="105" t="str">
        <f t="shared" si="167"/>
        <v>Symptome</v>
      </c>
      <c r="M1352" s="115">
        <f>IFERROR(VLOOKUP(Abfalldokumentation!$O1352,Kennzahlen!S:U,3,FALSE)*Abfalldokumentation!$B1352,"0")</f>
        <v>0.45</v>
      </c>
      <c r="N1352" s="105" t="str">
        <f>IF(ISBLANK(Q1352),VLOOKUP(Abfalldokumentation!$O1352,'Linien - BU'!R:S,2,FALSE),Q1352)</f>
        <v>RWV</v>
      </c>
      <c r="O1352" s="67">
        <f t="shared" si="168"/>
        <v>29500917</v>
      </c>
      <c r="P1352" s="67">
        <f t="shared" si="169"/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Z1352"/>
      <c r="AB1352" s="2"/>
      <c r="AC1352" s="2"/>
    </row>
    <row r="1353" spans="1:29" ht="30" customHeight="1" x14ac:dyDescent="0.25">
      <c r="A1353" s="102" t="str">
        <f>VLOOKUP(N1353,'Linien - BU'!A:B,2,FALSE)</f>
        <v>BU1</v>
      </c>
      <c r="B1353" s="114">
        <f t="shared" si="163"/>
        <v>184.2</v>
      </c>
      <c r="C1353" s="95">
        <f>Abfalldokumentation!$U1353</f>
        <v>44495</v>
      </c>
      <c r="D1353" s="90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103" t="str">
        <f>IFERROR(VLOOKUP(Abfalldokumentation!$O1353,Artikel!A:C,3,FALSE),Abfalldokumentation!$O1353)</f>
        <v>VOS VEG-SCH MILD</v>
      </c>
      <c r="F1353" s="103" t="str">
        <f>VLOOKUP(T1353,'Liste Gründe'!A:D,2,FALSE)</f>
        <v>keinen Verwendungszweck</v>
      </c>
      <c r="G1353" s="103" t="str">
        <f>IF(ISBLANK(V1353),VLOOKUP(Abfalldokumentation!$P1353,'Liste Gründe'!A:D,3,FALSE),V1353)</f>
        <v>VOS &gt; Einsatz</v>
      </c>
      <c r="H1353" s="103" t="str">
        <f>IF(ISBLANK(Abfalldokumentation!$W1353),"-",Abfalldokumentation!$W1353)</f>
        <v>-</v>
      </c>
      <c r="I1353" s="114">
        <f t="shared" si="164"/>
        <v>43</v>
      </c>
      <c r="J1353" s="103" t="str">
        <f t="shared" si="165"/>
        <v>Produkte</v>
      </c>
      <c r="K1353" s="103" t="str">
        <f t="shared" si="166"/>
        <v>BUs</v>
      </c>
      <c r="L1353" s="103" t="str">
        <f t="shared" si="167"/>
        <v>Symptome</v>
      </c>
      <c r="M1353" s="114">
        <f>IFERROR(VLOOKUP(Abfalldokumentation!$O1353,Kennzahlen!S:U,3,FALSE)*Abfalldokumentation!$B1353,"0")</f>
        <v>92.1</v>
      </c>
      <c r="N1353" s="103" t="str">
        <f>IF(ISBLANK(Q1353),VLOOKUP(Abfalldokumentation!$O1353,'Linien - BU'!R:S,2,FALSE),Q1353)</f>
        <v>Abfüllung</v>
      </c>
      <c r="O1353" s="67">
        <f t="shared" si="168"/>
        <v>29900002</v>
      </c>
      <c r="P1353" s="67">
        <f t="shared" si="169"/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Z1353"/>
      <c r="AB1353" s="2"/>
      <c r="AC1353" s="2"/>
    </row>
    <row r="1354" spans="1:29" ht="30" customHeight="1" x14ac:dyDescent="0.25">
      <c r="A1354" s="104" t="str">
        <f>VLOOKUP(N1354,'Linien - BU'!A:B,2,FALSE)</f>
        <v>BU3</v>
      </c>
      <c r="B1354" s="115">
        <f t="shared" si="163"/>
        <v>688</v>
      </c>
      <c r="C1354" s="96">
        <f>Abfalldokumentation!$U1354</f>
        <v>44495</v>
      </c>
      <c r="D1354" s="90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105" t="str">
        <f>IFERROR(VLOOKUP(Abfalldokumentation!$O1354,Artikel!A:C,3,FALSE),Abfalldokumentation!$O1354)</f>
        <v>VOS VEG-SCH WÜRZIG</v>
      </c>
      <c r="F1354" s="105" t="str">
        <f>VLOOKUP(T1354,'Liste Gründe'!A:D,2,FALSE)</f>
        <v>keinen Verwendungszweck</v>
      </c>
      <c r="G1354" s="105" t="str">
        <f>IF(ISBLANK(V1354),VLOOKUP(Abfalldokumentation!$P1354,'Liste Gründe'!A:D,3,FALSE),V1354)</f>
        <v>VOS &gt; Einsatz</v>
      </c>
      <c r="H1354" s="105" t="str">
        <f>IF(ISBLANK(Abfalldokumentation!$W1354),"-",Abfalldokumentation!$W1354)</f>
        <v>-</v>
      </c>
      <c r="I1354" s="115">
        <f t="shared" si="164"/>
        <v>43</v>
      </c>
      <c r="J1354" s="105" t="str">
        <f t="shared" si="165"/>
        <v>Produkte</v>
      </c>
      <c r="K1354" s="105" t="str">
        <f t="shared" si="166"/>
        <v>BUs</v>
      </c>
      <c r="L1354" s="105" t="str">
        <f t="shared" si="167"/>
        <v>Symptome</v>
      </c>
      <c r="M1354" s="115">
        <f>IFERROR(VLOOKUP(Abfalldokumentation!$O1354,Kennzahlen!S:U,3,FALSE)*Abfalldokumentation!$B1354,"0")</f>
        <v>344</v>
      </c>
      <c r="N1354" s="105" t="str">
        <f>IF(ISBLANK(Q1354),VLOOKUP(Abfalldokumentation!$O1354,'Linien - BU'!R:S,2,FALSE),Q1354)</f>
        <v>Bu3</v>
      </c>
      <c r="O1354" s="67">
        <f t="shared" si="168"/>
        <v>29900003</v>
      </c>
      <c r="P1354" s="67">
        <f t="shared" si="169"/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Z1354"/>
      <c r="AB1354" s="2"/>
      <c r="AC1354" s="2"/>
    </row>
    <row r="1355" spans="1:29" ht="30" customHeight="1" x14ac:dyDescent="0.25">
      <c r="A1355" s="102" t="str">
        <f>VLOOKUP(N1355,'Linien - BU'!A:B,2,FALSE)</f>
        <v>BU1</v>
      </c>
      <c r="B1355" s="114">
        <f t="shared" si="163"/>
        <v>40</v>
      </c>
      <c r="C1355" s="95">
        <f>Abfalldokumentation!$U1355</f>
        <v>44495</v>
      </c>
      <c r="D1355" s="90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103" t="str">
        <f>IFERROR(VLOOKUP(Abfalldokumentation!$O1355,Artikel!A:C,3,FALSE),Abfalldokumentation!$O1355)</f>
        <v>RW NATUR 10,0KG AN</v>
      </c>
      <c r="F1355" s="103" t="str">
        <f>VLOOKUP(T1355,'Liste Gründe'!A:D,2,FALSE)</f>
        <v>Rest</v>
      </c>
      <c r="G1355" s="103" t="str">
        <f>IF(ISBLANK(V1355),VLOOKUP(Abfalldokumentation!$P1355,'Liste Gründe'!A:D,3,FALSE),V1355)</f>
        <v>Metall</v>
      </c>
      <c r="H1355" s="103" t="str">
        <f>IF(ISBLANK(Abfalldokumentation!$W1355),"-",Abfalldokumentation!$W1355)</f>
        <v>-</v>
      </c>
      <c r="I1355" s="114">
        <f t="shared" si="164"/>
        <v>43</v>
      </c>
      <c r="J1355" s="103" t="str">
        <f t="shared" si="165"/>
        <v>Produkte</v>
      </c>
      <c r="K1355" s="103" t="str">
        <f t="shared" si="166"/>
        <v>BUs</v>
      </c>
      <c r="L1355" s="103" t="str">
        <f t="shared" si="167"/>
        <v>Symptome</v>
      </c>
      <c r="M1355" s="114" t="str">
        <f>IFERROR(VLOOKUP(Abfalldokumentation!$O1355,Kennzahlen!S:U,3,FALSE)*Abfalldokumentation!$B1355,"0")</f>
        <v>0</v>
      </c>
      <c r="N1355" s="103">
        <f>IF(ISBLANK(Q1355),VLOOKUP(Abfalldokumentation!$O1355,'Linien - BU'!R:S,2,FALSE),Q1355)</f>
        <v>3020</v>
      </c>
      <c r="O1355" s="67">
        <f t="shared" si="168"/>
        <v>32000067</v>
      </c>
      <c r="P1355" s="67">
        <f t="shared" si="169"/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Z1355"/>
      <c r="AB1355" s="2"/>
      <c r="AC1355" s="2"/>
    </row>
    <row r="1356" spans="1:29" ht="30" customHeight="1" x14ac:dyDescent="0.25">
      <c r="A1356" s="104" t="str">
        <f>VLOOKUP(N1356,'Linien - BU'!A:B,2,FALSE)</f>
        <v>BU1</v>
      </c>
      <c r="B1356" s="115">
        <f t="shared" si="163"/>
        <v>20</v>
      </c>
      <c r="C1356" s="96">
        <f>Abfalldokumentation!$U1356</f>
        <v>44495</v>
      </c>
      <c r="D1356" s="90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105" t="str">
        <f>IFERROR(VLOOKUP(Abfalldokumentation!$O1356,Artikel!A:C,3,FALSE),Abfalldokumentation!$O1356)</f>
        <v>RW CHILI 10,0KG AN</v>
      </c>
      <c r="F1356" s="105" t="str">
        <f>VLOOKUP(T1356,'Liste Gründe'!A:D,2,FALSE)</f>
        <v>Linienbezogen</v>
      </c>
      <c r="G1356" s="105" t="str">
        <f>IF(ISBLANK(V1356),VLOOKUP(Abfalldokumentation!$P1356,'Liste Gründe'!A:D,3,FALSE),V1356)</f>
        <v>Darm geplatzt</v>
      </c>
      <c r="H1356" s="105" t="str">
        <f>IF(ISBLANK(Abfalldokumentation!$W1356),"-",Abfalldokumentation!$W1356)</f>
        <v>-</v>
      </c>
      <c r="I1356" s="115">
        <f t="shared" si="164"/>
        <v>43</v>
      </c>
      <c r="J1356" s="105" t="str">
        <f t="shared" si="165"/>
        <v>Produkte</v>
      </c>
      <c r="K1356" s="105" t="str">
        <f t="shared" si="166"/>
        <v>BUs</v>
      </c>
      <c r="L1356" s="105" t="str">
        <f t="shared" si="167"/>
        <v>Symptome</v>
      </c>
      <c r="M1356" s="115" t="str">
        <f>IFERROR(VLOOKUP(Abfalldokumentation!$O1356,Kennzahlen!S:U,3,FALSE)*Abfalldokumentation!$B1356,"0")</f>
        <v>0</v>
      </c>
      <c r="N1356" s="105">
        <f>IF(ISBLANK(Q1356),VLOOKUP(Abfalldokumentation!$O1356,'Linien - BU'!R:S,2,FALSE),Q1356)</f>
        <v>3020</v>
      </c>
      <c r="O1356" s="67">
        <f t="shared" si="168"/>
        <v>32000069</v>
      </c>
      <c r="P1356" s="67">
        <f t="shared" si="169"/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Z1356"/>
      <c r="AB1356" s="2"/>
      <c r="AC1356" s="2"/>
    </row>
    <row r="1357" spans="1:29" ht="30" customHeight="1" x14ac:dyDescent="0.25">
      <c r="A1357" s="102" t="str">
        <f>VLOOKUP(N1357,'Linien - BU'!A:B,2,FALSE)</f>
        <v>BU3</v>
      </c>
      <c r="B1357" s="114">
        <f t="shared" si="163"/>
        <v>121</v>
      </c>
      <c r="C1357" s="95">
        <f>Abfalldokumentation!$U1357</f>
        <v>44495</v>
      </c>
      <c r="D1357" s="90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103" t="str">
        <f>IFERROR(VLOOKUP(Abfalldokumentation!$O1357,Artikel!A:C,3,FALSE),Abfalldokumentation!$O1357)</f>
        <v>ABS BUN-PF 50% L33 vaku</v>
      </c>
      <c r="F1357" s="103" t="str">
        <f>VLOOKUP(T1357,'Liste Gründe'!A:D,2,FALSE)</f>
        <v>Schimmel</v>
      </c>
      <c r="G1357" s="103" t="str">
        <f>IF(ISBLANK(V1357),VLOOKUP(Abfalldokumentation!$P1357,'Liste Gründe'!A:D,3,FALSE),V1357)</f>
        <v>spezifischer Einsatz</v>
      </c>
      <c r="H1357" s="103" t="str">
        <f>IF(ISBLANK(Abfalldokumentation!$W1357),"-",Abfalldokumentation!$W1357)</f>
        <v>-</v>
      </c>
      <c r="I1357" s="114">
        <f t="shared" si="164"/>
        <v>43</v>
      </c>
      <c r="J1357" s="103" t="str">
        <f t="shared" si="165"/>
        <v>Produkte</v>
      </c>
      <c r="K1357" s="103" t="str">
        <f t="shared" si="166"/>
        <v>BUs</v>
      </c>
      <c r="L1357" s="103" t="str">
        <f t="shared" si="167"/>
        <v>Symptome</v>
      </c>
      <c r="M1357" s="114">
        <f>IFERROR(VLOOKUP(Abfalldokumentation!$O1357,Kennzahlen!S:U,3,FALSE)*Abfalldokumentation!$B1357,"0")</f>
        <v>122.694</v>
      </c>
      <c r="N1357" s="103" t="str">
        <f>IF(ISBLANK(Q1357),VLOOKUP(Abfalldokumentation!$O1357,'Linien - BU'!R:S,2,FALSE),Q1357)</f>
        <v>bu3</v>
      </c>
      <c r="O1357" s="67">
        <f t="shared" si="168"/>
        <v>49500166</v>
      </c>
      <c r="P1357" s="67">
        <f t="shared" si="169"/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Z1357"/>
      <c r="AB1357" s="2"/>
      <c r="AC1357" s="2"/>
    </row>
    <row r="1358" spans="1:29" ht="30" customHeight="1" x14ac:dyDescent="0.25">
      <c r="A1358" s="104" t="str">
        <f>VLOOKUP(N1358,'Linien - BU'!A:B,2,FALSE)</f>
        <v>Rest</v>
      </c>
      <c r="B1358" s="115">
        <f t="shared" si="163"/>
        <v>159.68</v>
      </c>
      <c r="C1358" s="96">
        <f>Abfalldokumentation!$U1358</f>
        <v>44495</v>
      </c>
      <c r="D1358" s="90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105" t="str">
        <f>IFERROR(VLOOKUP(Abfalldokumentation!$O1358,Artikel!A:C,3,FALSE),Abfalldokumentation!$O1358)</f>
        <v>Emmentaler "W" 5.000g,</v>
      </c>
      <c r="F1358" s="105" t="str">
        <f>VLOOKUP(T1358,'Liste Gründe'!A:D,2,FALSE)</f>
        <v>Rest</v>
      </c>
      <c r="G1358" s="105" t="str">
        <f>IF(ISBLANK(V1358),VLOOKUP(Abfalldokumentation!$P1358,'Liste Gründe'!A:D,3,FALSE),V1358)</f>
        <v>Schimmel</v>
      </c>
      <c r="H1358" s="105" t="str">
        <f>IF(ISBLANK(Abfalldokumentation!$W1358),"-",Abfalldokumentation!$W1358)</f>
        <v>-</v>
      </c>
      <c r="I1358" s="115">
        <f t="shared" si="164"/>
        <v>43</v>
      </c>
      <c r="J1358" s="105" t="str">
        <f t="shared" si="165"/>
        <v>Produkte</v>
      </c>
      <c r="K1358" s="105" t="str">
        <f t="shared" si="166"/>
        <v>BUs</v>
      </c>
      <c r="L1358" s="105" t="str">
        <f t="shared" si="167"/>
        <v>Symptome</v>
      </c>
      <c r="M1358" s="115" t="str">
        <f>IFERROR(VLOOKUP(Abfalldokumentation!$O1358,Kennzahlen!S:U,3,FALSE)*Abfalldokumentation!$B1358,"0")</f>
        <v>0</v>
      </c>
      <c r="N1358" s="105" t="str">
        <f>IF(ISBLANK(Q1358),VLOOKUP(Abfalldokumentation!$O1358,'Linien - BU'!R:S,2,FALSE),Q1358)</f>
        <v>Rest</v>
      </c>
      <c r="O1358" s="67">
        <f t="shared" si="168"/>
        <v>59000034</v>
      </c>
      <c r="P1358" s="67">
        <f t="shared" si="169"/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Z1358"/>
      <c r="AB1358" s="2"/>
      <c r="AC1358" s="2"/>
    </row>
    <row r="1359" spans="1:29" ht="30" customHeight="1" x14ac:dyDescent="0.25">
      <c r="A1359" s="102" t="str">
        <f>VLOOKUP(N1359,'Linien - BU'!A:B,2,FALSE)</f>
        <v>BU3</v>
      </c>
      <c r="B1359" s="114">
        <f t="shared" si="163"/>
        <v>33</v>
      </c>
      <c r="C1359" s="95">
        <f>Abfalldokumentation!$U1359</f>
        <v>44495</v>
      </c>
      <c r="D1359" s="90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103" t="str">
        <f>IFERROR(VLOOKUP(Abfalldokumentation!$O1359,Artikel!A:C,3,FALSE),Abfalldokumentation!$O1359)</f>
        <v>-</v>
      </c>
      <c r="F1359" s="103" t="str">
        <f>VLOOKUP(T1359,'Liste Gründe'!A:D,2,FALSE)</f>
        <v>Linienbezogen</v>
      </c>
      <c r="G1359" s="103" t="str">
        <f>IF(ISBLANK(V1359),VLOOKUP(Abfalldokumentation!$P1359,'Liste Gründe'!A:D,3,FALSE),V1359)</f>
        <v>Maschinenabfall</v>
      </c>
      <c r="H1359" s="103" t="str">
        <f>IF(ISBLANK(Abfalldokumentation!$W1359),"-",Abfalldokumentation!$W1359)</f>
        <v>-</v>
      </c>
      <c r="I1359" s="114">
        <f t="shared" si="164"/>
        <v>43</v>
      </c>
      <c r="J1359" s="103" t="str">
        <f t="shared" si="165"/>
        <v>Produkte</v>
      </c>
      <c r="K1359" s="103" t="str">
        <f t="shared" si="166"/>
        <v>BUs</v>
      </c>
      <c r="L1359" s="103" t="str">
        <f t="shared" si="167"/>
        <v>Symptome</v>
      </c>
      <c r="M1359" s="114" t="str">
        <f>IFERROR(VLOOKUP(Abfalldokumentation!$O1359,Kennzahlen!S:U,3,FALSE)*Abfalldokumentation!$B1359,"0")</f>
        <v>0</v>
      </c>
      <c r="N1359" s="103" t="str">
        <f>IF(ISBLANK(Q1359),VLOOKUP(Abfalldokumentation!$O1359,'Linien - BU'!R:S,2,FALSE),Q1359)</f>
        <v>bu3</v>
      </c>
      <c r="O1359" s="67" t="str">
        <f t="shared" si="168"/>
        <v>-</v>
      </c>
      <c r="P1359" s="67">
        <f t="shared" si="169"/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Z1359"/>
      <c r="AB1359" s="2"/>
      <c r="AC1359" s="2"/>
    </row>
    <row r="1360" spans="1:29" ht="30" customHeight="1" x14ac:dyDescent="0.25">
      <c r="A1360" s="104" t="str">
        <f>VLOOKUP(N1360,'Linien - BU'!A:B,2,FALSE)</f>
        <v>BU4</v>
      </c>
      <c r="B1360" s="115">
        <f t="shared" si="163"/>
        <v>26</v>
      </c>
      <c r="C1360" s="96">
        <f>Abfalldokumentation!$U1360</f>
        <v>44495</v>
      </c>
      <c r="D1360" s="90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105" t="str">
        <f>IFERROR(VLOOKUP(Abfalldokumentation!$O1360,Artikel!A:C,3,FALSE),Abfalldokumentation!$O1360)</f>
        <v>-</v>
      </c>
      <c r="F1360" s="105" t="str">
        <f>VLOOKUP(T1360,'Liste Gründe'!A:D,2,FALSE)</f>
        <v>Linienbezogen</v>
      </c>
      <c r="G1360" s="105" t="str">
        <f>IF(ISBLANK(V1360),VLOOKUP(Abfalldokumentation!$P1360,'Liste Gründe'!A:D,3,FALSE),V1360)</f>
        <v>Maschinenabfall</v>
      </c>
      <c r="H1360" s="105" t="str">
        <f>IF(ISBLANK(Abfalldokumentation!$W1360),"-",Abfalldokumentation!$W1360)</f>
        <v>-</v>
      </c>
      <c r="I1360" s="115">
        <f t="shared" si="164"/>
        <v>43</v>
      </c>
      <c r="J1360" s="105" t="str">
        <f t="shared" si="165"/>
        <v>Produkte</v>
      </c>
      <c r="K1360" s="105" t="str">
        <f t="shared" si="166"/>
        <v>BUs</v>
      </c>
      <c r="L1360" s="105" t="str">
        <f t="shared" si="167"/>
        <v>Symptome</v>
      </c>
      <c r="M1360" s="115" t="str">
        <f>IFERROR(VLOOKUP(Abfalldokumentation!$O1360,Kennzahlen!S:U,3,FALSE)*Abfalldokumentation!$B1360,"0")</f>
        <v>0</v>
      </c>
      <c r="N1360" s="105" t="str">
        <f>IF(ISBLANK(Q1360),VLOOKUP(Abfalldokumentation!$O1360,'Linien - BU'!R:S,2,FALSE),Q1360)</f>
        <v>bu4</v>
      </c>
      <c r="O1360" s="67" t="str">
        <f t="shared" si="168"/>
        <v>-</v>
      </c>
      <c r="P1360" s="67">
        <f t="shared" si="169"/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Z1360"/>
      <c r="AB1360" s="2"/>
      <c r="AC1360" s="2"/>
    </row>
    <row r="1361" spans="1:29" ht="30" customHeight="1" x14ac:dyDescent="0.25">
      <c r="A1361" s="102" t="str">
        <f>VLOOKUP(N1361,'Linien - BU'!A:B,2,FALSE)</f>
        <v>BU1</v>
      </c>
      <c r="B1361" s="114">
        <f t="shared" si="163"/>
        <v>60</v>
      </c>
      <c r="C1361" s="95">
        <f>Abfalldokumentation!$U1361</f>
        <v>44495</v>
      </c>
      <c r="D1361" s="90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103" t="str">
        <f>IFERROR(VLOOKUP(Abfalldokumentation!$O1361,Artikel!A:C,3,FALSE),Abfalldokumentation!$O1361)</f>
        <v>-</v>
      </c>
      <c r="F1361" s="103" t="str">
        <f>VLOOKUP(T1361,'Liste Gründe'!A:D,2,FALSE)</f>
        <v>Linienbezogen</v>
      </c>
      <c r="G1361" s="103" t="str">
        <f>IF(ISBLANK(V1361),VLOOKUP(Abfalldokumentation!$P1361,'Liste Gründe'!A:D,3,FALSE),V1361)</f>
        <v>Maschinenabfall</v>
      </c>
      <c r="H1361" s="103" t="str">
        <f>IF(ISBLANK(Abfalldokumentation!$W1361),"-",Abfalldokumentation!$W1361)</f>
        <v>-</v>
      </c>
      <c r="I1361" s="114">
        <f t="shared" si="164"/>
        <v>43</v>
      </c>
      <c r="J1361" s="103" t="str">
        <f t="shared" si="165"/>
        <v>Produkte</v>
      </c>
      <c r="K1361" s="103" t="str">
        <f t="shared" si="166"/>
        <v>BUs</v>
      </c>
      <c r="L1361" s="103" t="str">
        <f t="shared" si="167"/>
        <v>Symptome</v>
      </c>
      <c r="M1361" s="114" t="str">
        <f>IFERROR(VLOOKUP(Abfalldokumentation!$O1361,Kennzahlen!S:U,3,FALSE)*Abfalldokumentation!$B1361,"0")</f>
        <v>0</v>
      </c>
      <c r="N1361" s="103" t="str">
        <f>IF(ISBLANK(Q1361),VLOOKUP(Abfalldokumentation!$O1361,'Linien - BU'!R:S,2,FALSE),Q1361)</f>
        <v>Abfüllung</v>
      </c>
      <c r="O1361" s="67" t="str">
        <f t="shared" si="168"/>
        <v>-</v>
      </c>
      <c r="P1361" s="67">
        <f t="shared" si="169"/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Z1361"/>
      <c r="AB1361" s="2"/>
      <c r="AC1361" s="2"/>
    </row>
    <row r="1362" spans="1:29" ht="30" customHeight="1" x14ac:dyDescent="0.25">
      <c r="A1362" s="104" t="str">
        <f>VLOOKUP(N1362,'Linien - BU'!A:B,2,FALSE)</f>
        <v>Rest</v>
      </c>
      <c r="B1362" s="115">
        <f t="shared" si="163"/>
        <v>14</v>
      </c>
      <c r="C1362" s="96">
        <f>Abfalldokumentation!$U1362</f>
        <v>44495</v>
      </c>
      <c r="D1362" s="90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105" t="str">
        <f>IFERROR(VLOOKUP(Abfalldokumentation!$O1362,Artikel!A:C,3,FALSE),Abfalldokumentation!$O1362)</f>
        <v>-</v>
      </c>
      <c r="F1362" s="105" t="str">
        <f>VLOOKUP(T1362,'Liste Gründe'!A:D,2,FALSE)</f>
        <v>Qualitätssicherung</v>
      </c>
      <c r="G1362" s="105" t="str">
        <f>IF(ISBLANK(V1362),VLOOKUP(Abfalldokumentation!$P1362,'Liste Gründe'!A:D,3,FALSE),V1362)</f>
        <v>Sensorik</v>
      </c>
      <c r="H1362" s="105" t="str">
        <f>IF(ISBLANK(Abfalldokumentation!$W1362),"-",Abfalldokumentation!$W1362)</f>
        <v>-</v>
      </c>
      <c r="I1362" s="115">
        <f t="shared" si="164"/>
        <v>43</v>
      </c>
      <c r="J1362" s="105" t="str">
        <f t="shared" si="165"/>
        <v>Produkte</v>
      </c>
      <c r="K1362" s="105" t="str">
        <f t="shared" si="166"/>
        <v>BUs</v>
      </c>
      <c r="L1362" s="105" t="str">
        <f t="shared" si="167"/>
        <v>Symptome</v>
      </c>
      <c r="M1362" s="115" t="str">
        <f>IFERROR(VLOOKUP(Abfalldokumentation!$O1362,Kennzahlen!S:U,3,FALSE)*Abfalldokumentation!$B1362,"0")</f>
        <v>0</v>
      </c>
      <c r="N1362" s="105" t="str">
        <f>IF(ISBLANK(Q1362),VLOOKUP(Abfalldokumentation!$O1362,'Linien - BU'!R:S,2,FALSE),Q1362)</f>
        <v>QM</v>
      </c>
      <c r="O1362" s="67" t="str">
        <f t="shared" si="168"/>
        <v>-</v>
      </c>
      <c r="P1362" s="67">
        <f t="shared" si="169"/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Z1362"/>
      <c r="AB1362" s="2"/>
      <c r="AC1362" s="2"/>
    </row>
    <row r="1363" spans="1:29" ht="30" customHeight="1" x14ac:dyDescent="0.25">
      <c r="A1363" s="102" t="str">
        <f>VLOOKUP(N1363,'Linien - BU'!A:B,2,FALSE)</f>
        <v>BU1</v>
      </c>
      <c r="B1363" s="114">
        <f t="shared" si="163"/>
        <v>100</v>
      </c>
      <c r="C1363" s="95">
        <f>Abfalldokumentation!$U1363</f>
        <v>44495</v>
      </c>
      <c r="D1363" s="90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103" t="str">
        <f>IFERROR(VLOOKUP(Abfalldokumentation!$O1363,Artikel!A:C,3,FALSE),Abfalldokumentation!$O1363)</f>
        <v>-</v>
      </c>
      <c r="F1363" s="103" t="str">
        <f>VLOOKUP(T1363,'Liste Gründe'!A:D,2,FALSE)</f>
        <v>Linienbezogen</v>
      </c>
      <c r="G1363" s="103" t="str">
        <f>IF(ISBLANK(V1363),VLOOKUP(Abfalldokumentation!$P1363,'Liste Gründe'!A:D,3,FALSE),V1363)</f>
        <v>Reinigung</v>
      </c>
      <c r="H1363" s="103" t="str">
        <f>IF(ISBLANK(Abfalldokumentation!$W1363),"-",Abfalldokumentation!$W1363)</f>
        <v>-</v>
      </c>
      <c r="I1363" s="114">
        <f t="shared" si="164"/>
        <v>43</v>
      </c>
      <c r="J1363" s="103" t="str">
        <f t="shared" si="165"/>
        <v>Produkte</v>
      </c>
      <c r="K1363" s="103" t="str">
        <f t="shared" si="166"/>
        <v>BUs</v>
      </c>
      <c r="L1363" s="103" t="str">
        <f t="shared" si="167"/>
        <v>Symptome</v>
      </c>
      <c r="M1363" s="114" t="str">
        <f>IFERROR(VLOOKUP(Abfalldokumentation!$O1363,Kennzahlen!S:U,3,FALSE)*Abfalldokumentation!$B1363,"0")</f>
        <v>0</v>
      </c>
      <c r="N1363" s="103" t="str">
        <f>IF(ISBLANK(Q1363),VLOOKUP(Abfalldokumentation!$O1363,'Linien - BU'!R:S,2,FALSE),Q1363)</f>
        <v>Schmelze</v>
      </c>
      <c r="O1363" s="67" t="str">
        <f t="shared" si="168"/>
        <v>-</v>
      </c>
      <c r="P1363" s="67">
        <f t="shared" si="169"/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Z1363"/>
      <c r="AB1363" s="2"/>
      <c r="AC1363" s="2"/>
    </row>
    <row r="1364" spans="1:29" ht="30" customHeight="1" x14ac:dyDescent="0.25">
      <c r="A1364" s="104" t="str">
        <f>VLOOKUP(N1364,'Linien - BU'!A:B,2,FALSE)</f>
        <v>BU1</v>
      </c>
      <c r="B1364" s="115">
        <f t="shared" si="163"/>
        <v>130</v>
      </c>
      <c r="C1364" s="96">
        <f>Abfalldokumentation!$U1364</f>
        <v>44495</v>
      </c>
      <c r="D1364" s="90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105" t="str">
        <f>IFERROR(VLOOKUP(Abfalldokumentation!$O1364,Artikel!A:C,3,FALSE),Abfalldokumentation!$O1364)</f>
        <v>-</v>
      </c>
      <c r="F1364" s="105" t="str">
        <f>VLOOKUP(T1364,'Liste Gründe'!A:D,2,FALSE)</f>
        <v>Linienbezogen</v>
      </c>
      <c r="G1364" s="105" t="str">
        <f>IF(ISBLANK(V1364),VLOOKUP(Abfalldokumentation!$P1364,'Liste Gründe'!A:D,3,FALSE),V1364)</f>
        <v>Reinigung</v>
      </c>
      <c r="H1364" s="105" t="str">
        <f>IF(ISBLANK(Abfalldokumentation!$W1364),"-",Abfalldokumentation!$W1364)</f>
        <v>-</v>
      </c>
      <c r="I1364" s="115">
        <f t="shared" si="164"/>
        <v>43</v>
      </c>
      <c r="J1364" s="105" t="str">
        <f t="shared" si="165"/>
        <v>Produkte</v>
      </c>
      <c r="K1364" s="105" t="str">
        <f t="shared" si="166"/>
        <v>BUs</v>
      </c>
      <c r="L1364" s="105" t="str">
        <f t="shared" si="167"/>
        <v>Symptome</v>
      </c>
      <c r="M1364" s="115" t="str">
        <f>IFERROR(VLOOKUP(Abfalldokumentation!$O1364,Kennzahlen!S:U,3,FALSE)*Abfalldokumentation!$B1364,"0")</f>
        <v>0</v>
      </c>
      <c r="N1364" s="105" t="str">
        <f>IF(ISBLANK(Q1364),VLOOKUP(Abfalldokumentation!$O1364,'Linien - BU'!R:S,2,FALSE),Q1364)</f>
        <v>Strudelline</v>
      </c>
      <c r="O1364" s="67" t="str">
        <f t="shared" si="168"/>
        <v>-</v>
      </c>
      <c r="P1364" s="67">
        <f t="shared" si="169"/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Z1364"/>
      <c r="AB1364" s="2"/>
      <c r="AC1364" s="2"/>
    </row>
    <row r="1365" spans="1:29" ht="30" customHeight="1" x14ac:dyDescent="0.25">
      <c r="A1365" s="102" t="str">
        <f>VLOOKUP(N1365,'Linien - BU'!A:B,2,FALSE)</f>
        <v>Rest</v>
      </c>
      <c r="B1365" s="114">
        <f t="shared" si="163"/>
        <v>2</v>
      </c>
      <c r="C1365" s="95">
        <f>Abfalldokumentation!$U1365</f>
        <v>44495</v>
      </c>
      <c r="D1365" s="90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103" t="str">
        <f>IFERROR(VLOOKUP(Abfalldokumentation!$O1365,Artikel!A:C,3,FALSE),Abfalldokumentation!$O1365)</f>
        <v>-</v>
      </c>
      <c r="F1365" s="103" t="str">
        <f>VLOOKUP(T1365,'Liste Gründe'!A:D,2,FALSE)</f>
        <v>Qualitätssicherung</v>
      </c>
      <c r="G1365" s="103" t="str">
        <f>IF(ISBLANK(V1365),VLOOKUP(Abfalldokumentation!$P1365,'Liste Gründe'!A:D,3,FALSE),V1365)</f>
        <v>Sensorik</v>
      </c>
      <c r="H1365" s="103" t="str">
        <f>IF(ISBLANK(Abfalldokumentation!$W1365),"-",Abfalldokumentation!$W1365)</f>
        <v>-</v>
      </c>
      <c r="I1365" s="114">
        <f t="shared" si="164"/>
        <v>43</v>
      </c>
      <c r="J1365" s="103" t="str">
        <f t="shared" si="165"/>
        <v>Produkte</v>
      </c>
      <c r="K1365" s="103" t="str">
        <f t="shared" si="166"/>
        <v>BUs</v>
      </c>
      <c r="L1365" s="103" t="str">
        <f t="shared" si="167"/>
        <v>Symptome</v>
      </c>
      <c r="M1365" s="114" t="str">
        <f>IFERROR(VLOOKUP(Abfalldokumentation!$O1365,Kennzahlen!S:U,3,FALSE)*Abfalldokumentation!$B1365,"0")</f>
        <v>0</v>
      </c>
      <c r="N1365" s="103" t="str">
        <f>IF(ISBLANK(Q1365),VLOOKUP(Abfalldokumentation!$O1365,'Linien - BU'!R:S,2,FALSE),Q1365)</f>
        <v>Labor</v>
      </c>
      <c r="O1365" s="67" t="str">
        <f t="shared" si="168"/>
        <v>-</v>
      </c>
      <c r="P1365" s="67">
        <f t="shared" si="169"/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Z1365"/>
      <c r="AB1365" s="2"/>
      <c r="AC1365" s="2"/>
    </row>
    <row r="1366" spans="1:29" ht="30" customHeight="1" x14ac:dyDescent="0.25">
      <c r="A1366" s="104" t="str">
        <f>VLOOKUP(N1366,'Linien - BU'!A:B,2,FALSE)</f>
        <v>BU1</v>
      </c>
      <c r="B1366" s="115">
        <f t="shared" si="163"/>
        <v>90</v>
      </c>
      <c r="C1366" s="96">
        <f>Abfalldokumentation!$U1366</f>
        <v>44495</v>
      </c>
      <c r="D1366" s="90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105" t="str">
        <f>IFERROR(VLOOKUP(Abfalldokumentation!$O1366,Artikel!A:C,3,FALSE),Abfalldokumentation!$O1366)</f>
        <v>Becher</v>
      </c>
      <c r="F1366" s="105" t="str">
        <f>VLOOKUP(T1366,'Liste Gründe'!A:D,2,FALSE)</f>
        <v>Rest</v>
      </c>
      <c r="G1366" s="105" t="str">
        <f>IF(ISBLANK(V1366),VLOOKUP(Abfalldokumentation!$P1366,'Liste Gründe'!A:D,3,FALSE),V1366)</f>
        <v>Metall</v>
      </c>
      <c r="H1366" s="105" t="str">
        <f>IF(ISBLANK(Abfalldokumentation!$W1366),"-",Abfalldokumentation!$W1366)</f>
        <v>-</v>
      </c>
      <c r="I1366" s="115">
        <f t="shared" si="164"/>
        <v>43</v>
      </c>
      <c r="J1366" s="105" t="str">
        <f t="shared" si="165"/>
        <v>Produkte</v>
      </c>
      <c r="K1366" s="105" t="str">
        <f t="shared" si="166"/>
        <v>BUs</v>
      </c>
      <c r="L1366" s="105" t="str">
        <f t="shared" si="167"/>
        <v>Symptome</v>
      </c>
      <c r="M1366" s="115" t="str">
        <f>IFERROR(VLOOKUP(Abfalldokumentation!$O1366,Kennzahlen!S:U,3,FALSE)*Abfalldokumentation!$B1366,"0")</f>
        <v>0</v>
      </c>
      <c r="N1366" s="105">
        <f>IF(ISBLANK(Q1366),VLOOKUP(Abfalldokumentation!$O1366,'Linien - BU'!R:S,2,FALSE),Q1366)</f>
        <v>3110</v>
      </c>
      <c r="O1366" s="67" t="str">
        <f t="shared" si="168"/>
        <v>Becher</v>
      </c>
      <c r="P1366" s="67">
        <f t="shared" si="169"/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Z1366"/>
      <c r="AB1366" s="2"/>
      <c r="AC1366" s="2"/>
    </row>
    <row r="1367" spans="1:29" ht="30" customHeight="1" x14ac:dyDescent="0.25">
      <c r="A1367" s="102" t="str">
        <f>VLOOKUP(N1367,'Linien - BU'!A:B,2,FALSE)</f>
        <v>BU3</v>
      </c>
      <c r="B1367" s="114">
        <f t="shared" si="163"/>
        <v>38</v>
      </c>
      <c r="C1367" s="95">
        <f>Abfalldokumentation!$U1367</f>
        <v>44495</v>
      </c>
      <c r="D1367" s="90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103" t="str">
        <f>IFERROR(VLOOKUP(Abfalldokumentation!$O1367,Artikel!A:C,3,FALSE),Abfalldokumentation!$O1367)</f>
        <v>Div Zipfe, ES</v>
      </c>
      <c r="F1367" s="103" t="str">
        <f>VLOOKUP(T1367,'Liste Gründe'!A:D,2,FALSE)</f>
        <v>Schimmel</v>
      </c>
      <c r="G1367" s="103" t="str">
        <f>IF(ISBLANK(V1367),VLOOKUP(Abfalldokumentation!$P1367,'Liste Gründe'!A:D,3,FALSE),V1367)</f>
        <v>Schimmel</v>
      </c>
      <c r="H1367" s="103" t="str">
        <f>IF(ISBLANK(Abfalldokumentation!$W1367),"-",Abfalldokumentation!$W1367)</f>
        <v>-</v>
      </c>
      <c r="I1367" s="114">
        <f t="shared" si="164"/>
        <v>43</v>
      </c>
      <c r="J1367" s="103" t="str">
        <f t="shared" si="165"/>
        <v>Produkte</v>
      </c>
      <c r="K1367" s="103" t="str">
        <f t="shared" si="166"/>
        <v>BUs</v>
      </c>
      <c r="L1367" s="103" t="str">
        <f t="shared" si="167"/>
        <v>Symptome</v>
      </c>
      <c r="M1367" s="114" t="str">
        <f>IFERROR(VLOOKUP(Abfalldokumentation!$O1367,Kennzahlen!S:U,3,FALSE)*Abfalldokumentation!$B1367,"0")</f>
        <v>0</v>
      </c>
      <c r="N1367" s="103" t="str">
        <f>IF(ISBLANK(Q1367),VLOOKUP(Abfalldokumentation!$O1367,'Linien - BU'!R:S,2,FALSE),Q1367)</f>
        <v>bu3</v>
      </c>
      <c r="O1367" s="67" t="str">
        <f t="shared" si="168"/>
        <v>Div Zipfe, ES</v>
      </c>
      <c r="P1367" s="67">
        <f t="shared" si="169"/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Z1367"/>
      <c r="AB1367" s="2"/>
      <c r="AC1367" s="2"/>
    </row>
    <row r="1368" spans="1:29" ht="30" customHeight="1" x14ac:dyDescent="0.25">
      <c r="A1368" s="104" t="str">
        <f>VLOOKUP(N1368,'Linien - BU'!A:B,2,FALSE)</f>
        <v>BU4</v>
      </c>
      <c r="B1368" s="115">
        <f t="shared" si="163"/>
        <v>204</v>
      </c>
      <c r="C1368" s="96">
        <f>Abfalldokumentation!$U1368</f>
        <v>44496</v>
      </c>
      <c r="D1368" s="90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105" t="str">
        <f>IFERROR(VLOOKUP(Abfalldokumentation!$O1368,Artikel!A:C,3,FALSE),Abfalldokumentation!$O1368)</f>
        <v>ABS MEDI-KRÄUK</v>
      </c>
      <c r="F1368" s="105" t="str">
        <f>VLOOKUP(T1368,'Liste Gründe'!A:D,2,FALSE)</f>
        <v>keinen Verwendungszweck</v>
      </c>
      <c r="G1368" s="105" t="str">
        <f>IF(ISBLANK(V1368),VLOOKUP(Abfalldokumentation!$P1368,'Liste Gründe'!A:D,3,FALSE),V1368)</f>
        <v>keinen Verwendungszweck</v>
      </c>
      <c r="H1368" s="105" t="str">
        <f>IF(ISBLANK(Abfalldokumentation!$W1368),"-",Abfalldokumentation!$W1368)</f>
        <v>-</v>
      </c>
      <c r="I1368" s="115">
        <f t="shared" si="164"/>
        <v>43</v>
      </c>
      <c r="J1368" s="105" t="str">
        <f t="shared" si="165"/>
        <v>Produkte</v>
      </c>
      <c r="K1368" s="105" t="str">
        <f t="shared" si="166"/>
        <v>BUs</v>
      </c>
      <c r="L1368" s="105" t="str">
        <f t="shared" si="167"/>
        <v>Symptome</v>
      </c>
      <c r="M1368" s="115">
        <f>IFERROR(VLOOKUP(Abfalldokumentation!$O1368,Kennzahlen!S:U,3,FALSE)*Abfalldokumentation!$B1368,"0")</f>
        <v>306</v>
      </c>
      <c r="N1368" s="105" t="str">
        <f>IF(ISBLANK(Q1368),VLOOKUP(Abfalldokumentation!$O1368,'Linien - BU'!R:S,2,FALSE),Q1368)</f>
        <v>bu4</v>
      </c>
      <c r="O1368" s="67">
        <f t="shared" si="168"/>
        <v>29500886</v>
      </c>
      <c r="P1368" s="67">
        <f t="shared" si="169"/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Z1368"/>
      <c r="AB1368" s="2"/>
      <c r="AC1368" s="2"/>
    </row>
    <row r="1369" spans="1:29" ht="30" customHeight="1" x14ac:dyDescent="0.25">
      <c r="A1369" s="102" t="str">
        <f>VLOOKUP(N1369,'Linien - BU'!A:B,2,FALSE)</f>
        <v>BU4</v>
      </c>
      <c r="B1369" s="114">
        <f t="shared" si="163"/>
        <v>15</v>
      </c>
      <c r="C1369" s="95">
        <f>Abfalldokumentation!$U1369</f>
        <v>44496</v>
      </c>
      <c r="D1369" s="90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103" t="str">
        <f>IFERROR(VLOOKUP(Abfalldokumentation!$O1369,Artikel!A:C,3,FALSE),Abfalldokumentation!$O1369)</f>
        <v>ABS ZIEGE-GOU</v>
      </c>
      <c r="F1369" s="103" t="str">
        <f>VLOOKUP(T1369,'Liste Gründe'!A:D,2,FALSE)</f>
        <v>Qualitätsprobleme</v>
      </c>
      <c r="G1369" s="103" t="str">
        <f>IF(ISBLANK(V1369),VLOOKUP(Abfalldokumentation!$P1369,'Liste Gründe'!A:D,3,FALSE),V1369)</f>
        <v>Wachs nicht entfernen</v>
      </c>
      <c r="H1369" s="103" t="str">
        <f>IF(ISBLANK(Abfalldokumentation!$W1369),"-",Abfalldokumentation!$W1369)</f>
        <v>-</v>
      </c>
      <c r="I1369" s="114">
        <f t="shared" si="164"/>
        <v>43</v>
      </c>
      <c r="J1369" s="103" t="str">
        <f t="shared" si="165"/>
        <v>Produkte</v>
      </c>
      <c r="K1369" s="103" t="str">
        <f t="shared" si="166"/>
        <v>BUs</v>
      </c>
      <c r="L1369" s="103" t="str">
        <f t="shared" si="167"/>
        <v>Symptome</v>
      </c>
      <c r="M1369" s="114">
        <f>IFERROR(VLOOKUP(Abfalldokumentation!$O1369,Kennzahlen!S:U,3,FALSE)*Abfalldokumentation!$B1369,"0")</f>
        <v>15</v>
      </c>
      <c r="N1369" s="103" t="str">
        <f>IF(ISBLANK(Q1369),VLOOKUP(Abfalldokumentation!$O1369,'Linien - BU'!R:S,2,FALSE),Q1369)</f>
        <v>bu4</v>
      </c>
      <c r="O1369" s="67">
        <f t="shared" si="168"/>
        <v>29500887</v>
      </c>
      <c r="P1369" s="67">
        <f t="shared" si="169"/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Z1369"/>
      <c r="AB1369" s="2"/>
      <c r="AC1369" s="2"/>
    </row>
    <row r="1370" spans="1:29" ht="30" customHeight="1" x14ac:dyDescent="0.25">
      <c r="A1370" s="104" t="str">
        <f>VLOOKUP(N1370,'Linien - BU'!A:B,2,FALSE)</f>
        <v>BU4</v>
      </c>
      <c r="B1370" s="115">
        <f t="shared" si="163"/>
        <v>11</v>
      </c>
      <c r="C1370" s="96">
        <f>Abfalldokumentation!$U1370</f>
        <v>44496</v>
      </c>
      <c r="D1370" s="90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105" t="str">
        <f>IFERROR(VLOOKUP(Abfalldokumentation!$O1370,Artikel!A:C,3,FALSE),Abfalldokumentation!$O1370)</f>
        <v>ABS SCH-PAUL</v>
      </c>
      <c r="F1370" s="105" t="str">
        <f>VLOOKUP(T1370,'Liste Gründe'!A:D,2,FALSE)</f>
        <v>keinen Verwendungszweck</v>
      </c>
      <c r="G1370" s="105" t="str">
        <f>IF(ISBLANK(V1370),VLOOKUP(Abfalldokumentation!$P1370,'Liste Gründe'!A:D,3,FALSE),V1370)</f>
        <v>keinen Verwendungszweck</v>
      </c>
      <c r="H1370" s="105" t="str">
        <f>IF(ISBLANK(Abfalldokumentation!$W1370),"-",Abfalldokumentation!$W1370)</f>
        <v>-</v>
      </c>
      <c r="I1370" s="115">
        <f t="shared" si="164"/>
        <v>43</v>
      </c>
      <c r="J1370" s="105" t="str">
        <f t="shared" si="165"/>
        <v>Produkte</v>
      </c>
      <c r="K1370" s="105" t="str">
        <f t="shared" si="166"/>
        <v>BUs</v>
      </c>
      <c r="L1370" s="105" t="str">
        <f t="shared" si="167"/>
        <v>Symptome</v>
      </c>
      <c r="M1370" s="115">
        <f>IFERROR(VLOOKUP(Abfalldokumentation!$O1370,Kennzahlen!S:U,3,FALSE)*Abfalldokumentation!$B1370,"0")</f>
        <v>0.11</v>
      </c>
      <c r="N1370" s="105" t="str">
        <f>IF(ISBLANK(Q1370),VLOOKUP(Abfalldokumentation!$O1370,'Linien - BU'!R:S,2,FALSE),Q1370)</f>
        <v>bu4</v>
      </c>
      <c r="O1370" s="67">
        <f t="shared" si="168"/>
        <v>29500906</v>
      </c>
      <c r="P1370" s="67">
        <f t="shared" si="169"/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Z1370"/>
      <c r="AB1370" s="2"/>
      <c r="AC1370" s="2"/>
    </row>
    <row r="1371" spans="1:29" ht="30" customHeight="1" x14ac:dyDescent="0.25">
      <c r="A1371" s="102" t="str">
        <f>VLOOKUP(N1371,'Linien - BU'!A:B,2,FALSE)</f>
        <v>BU4</v>
      </c>
      <c r="B1371" s="114">
        <f t="shared" si="163"/>
        <v>12</v>
      </c>
      <c r="C1371" s="95">
        <f>Abfalldokumentation!$U1371</f>
        <v>44496</v>
      </c>
      <c r="D1371" s="90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103" t="str">
        <f>IFERROR(VLOOKUP(Abfalldokumentation!$O1371,Artikel!A:C,3,FALSE),Abfalldokumentation!$O1371)</f>
        <v>ABS Unser Blütenkäse</v>
      </c>
      <c r="F1371" s="103" t="str">
        <f>VLOOKUP(T1371,'Liste Gründe'!A:D,2,FALSE)</f>
        <v>keinen Verwendungszweck</v>
      </c>
      <c r="G1371" s="103" t="str">
        <f>IF(ISBLANK(V1371),VLOOKUP(Abfalldokumentation!$P1371,'Liste Gründe'!A:D,3,FALSE),V1371)</f>
        <v>keinen Verwendungszweck</v>
      </c>
      <c r="H1371" s="103" t="str">
        <f>IF(ISBLANK(Abfalldokumentation!$W1371),"-",Abfalldokumentation!$W1371)</f>
        <v>-</v>
      </c>
      <c r="I1371" s="114">
        <f t="shared" si="164"/>
        <v>43</v>
      </c>
      <c r="J1371" s="103" t="str">
        <f t="shared" si="165"/>
        <v>Produkte</v>
      </c>
      <c r="K1371" s="103" t="str">
        <f t="shared" si="166"/>
        <v>BUs</v>
      </c>
      <c r="L1371" s="103" t="str">
        <f t="shared" si="167"/>
        <v>Symptome</v>
      </c>
      <c r="M1371" s="114">
        <f>IFERROR(VLOOKUP(Abfalldokumentation!$O1371,Kennzahlen!S:U,3,FALSE)*Abfalldokumentation!$B1371,"0")</f>
        <v>0.12</v>
      </c>
      <c r="N1371" s="103" t="str">
        <f>IF(ISBLANK(Q1371),VLOOKUP(Abfalldokumentation!$O1371,'Linien - BU'!R:S,2,FALSE),Q1371)</f>
        <v>bu4</v>
      </c>
      <c r="O1371" s="67">
        <f t="shared" si="168"/>
        <v>29500910</v>
      </c>
      <c r="P1371" s="67">
        <f t="shared" si="169"/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Z1371"/>
      <c r="AB1371" s="2"/>
      <c r="AC1371" s="2"/>
    </row>
    <row r="1372" spans="1:29" ht="30" customHeight="1" x14ac:dyDescent="0.25">
      <c r="A1372" s="104" t="str">
        <f>VLOOKUP(N1372,'Linien - BU'!A:B,2,FALSE)</f>
        <v>BU1</v>
      </c>
      <c r="B1372" s="115">
        <f t="shared" si="163"/>
        <v>20</v>
      </c>
      <c r="C1372" s="96">
        <f>Abfalldokumentation!$U1372</f>
        <v>44496</v>
      </c>
      <c r="D1372" s="90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105" t="str">
        <f>IFERROR(VLOOKUP(Abfalldokumentation!$O1372,Artikel!A:C,3,FALSE),Abfalldokumentation!$O1372)</f>
        <v>VOS-ABS ENTSORGUNG</v>
      </c>
      <c r="F1372" s="105" t="str">
        <f>VLOOKUP(T1372,'Liste Gründe'!A:D,2,FALSE)</f>
        <v>Rest</v>
      </c>
      <c r="G1372" s="105" t="str">
        <f>IF(ISBLANK(V1372),VLOOKUP(Abfalldokumentation!$P1372,'Liste Gründe'!A:D,3,FALSE),V1372)</f>
        <v>geschälte Rinde</v>
      </c>
      <c r="H1372" s="105" t="str">
        <f>IF(ISBLANK(Abfalldokumentation!$W1372),"-",Abfalldokumentation!$W1372)</f>
        <v>-</v>
      </c>
      <c r="I1372" s="115">
        <f t="shared" si="164"/>
        <v>43</v>
      </c>
      <c r="J1372" s="105" t="str">
        <f t="shared" si="165"/>
        <v>Produkte</v>
      </c>
      <c r="K1372" s="105" t="str">
        <f t="shared" si="166"/>
        <v>BUs</v>
      </c>
      <c r="L1372" s="105" t="str">
        <f t="shared" si="167"/>
        <v>Symptome</v>
      </c>
      <c r="M1372" s="115">
        <f>IFERROR(VLOOKUP(Abfalldokumentation!$O1372,Kennzahlen!S:U,3,FALSE)*Abfalldokumentation!$B1372,"0")</f>
        <v>0.2</v>
      </c>
      <c r="N1372" s="105" t="str">
        <f>IF(ISBLANK(Q1372),VLOOKUP(Abfalldokumentation!$O1372,'Linien - BU'!R:S,2,FALSE),Q1372)</f>
        <v>RWV</v>
      </c>
      <c r="O1372" s="67">
        <f t="shared" si="168"/>
        <v>29500917</v>
      </c>
      <c r="P1372" s="67">
        <f t="shared" si="169"/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Z1372"/>
      <c r="AB1372" s="2"/>
      <c r="AC1372" s="2"/>
    </row>
    <row r="1373" spans="1:29" ht="30" customHeight="1" x14ac:dyDescent="0.25">
      <c r="A1373" s="102" t="str">
        <f>VLOOKUP(N1373,'Linien - BU'!A:B,2,FALSE)</f>
        <v>BU4</v>
      </c>
      <c r="B1373" s="114">
        <f t="shared" si="163"/>
        <v>3</v>
      </c>
      <c r="C1373" s="95">
        <f>Abfalldokumentation!$U1373</f>
        <v>44496</v>
      </c>
      <c r="D1373" s="90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103" t="str">
        <f>IFERROR(VLOOKUP(Abfalldokumentation!$O1373,Artikel!A:C,3,FALSE),Abfalldokumentation!$O1373)</f>
        <v>ABS GRÜN-PESTO</v>
      </c>
      <c r="F1373" s="103" t="str">
        <f>VLOOKUP(T1373,'Liste Gründe'!A:D,2,FALSE)</f>
        <v>keinen Verwendungszweck</v>
      </c>
      <c r="G1373" s="103" t="str">
        <f>IF(ISBLANK(V1373),VLOOKUP(Abfalldokumentation!$P1373,'Liste Gründe'!A:D,3,FALSE),V1373)</f>
        <v>keinen Verwendungszweck</v>
      </c>
      <c r="H1373" s="103" t="str">
        <f>IF(ISBLANK(Abfalldokumentation!$W1373),"-",Abfalldokumentation!$W1373)</f>
        <v>-</v>
      </c>
      <c r="I1373" s="114">
        <f t="shared" si="164"/>
        <v>43</v>
      </c>
      <c r="J1373" s="103" t="str">
        <f t="shared" si="165"/>
        <v>Produkte</v>
      </c>
      <c r="K1373" s="103" t="str">
        <f t="shared" si="166"/>
        <v>BUs</v>
      </c>
      <c r="L1373" s="103" t="str">
        <f t="shared" si="167"/>
        <v>Symptome</v>
      </c>
      <c r="M1373" s="114">
        <f>IFERROR(VLOOKUP(Abfalldokumentation!$O1373,Kennzahlen!S:U,3,FALSE)*Abfalldokumentation!$B1373,"0")</f>
        <v>4.5</v>
      </c>
      <c r="N1373" s="103" t="str">
        <f>IF(ISBLANK(Q1373),VLOOKUP(Abfalldokumentation!$O1373,'Linien - BU'!R:S,2,FALSE),Q1373)</f>
        <v>bu4</v>
      </c>
      <c r="O1373" s="67">
        <f t="shared" si="168"/>
        <v>29500952</v>
      </c>
      <c r="P1373" s="67">
        <f t="shared" si="169"/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Z1373"/>
      <c r="AB1373" s="2"/>
      <c r="AC1373" s="2"/>
    </row>
    <row r="1374" spans="1:29" ht="30" customHeight="1" x14ac:dyDescent="0.25">
      <c r="A1374" s="104" t="str">
        <f>VLOOKUP(N1374,'Linien - BU'!A:B,2,FALSE)</f>
        <v>BU4</v>
      </c>
      <c r="B1374" s="115">
        <f t="shared" si="163"/>
        <v>20</v>
      </c>
      <c r="C1374" s="96">
        <f>Abfalldokumentation!$U1374</f>
        <v>44496</v>
      </c>
      <c r="D1374" s="90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105" t="str">
        <f>IFERROR(VLOOKUP(Abfalldokumentation!$O1374,Artikel!A:C,3,FALSE),Abfalldokumentation!$O1374)</f>
        <v>ABS AT-ROTWEIN</v>
      </c>
      <c r="F1374" s="105" t="str">
        <f>VLOOKUP(T1374,'Liste Gründe'!A:D,2,FALSE)</f>
        <v>keinen Verwendungszweck</v>
      </c>
      <c r="G1374" s="105" t="str">
        <f>IF(ISBLANK(V1374),VLOOKUP(Abfalldokumentation!$P1374,'Liste Gründe'!A:D,3,FALSE),V1374)</f>
        <v>keinen Verwendungszweck</v>
      </c>
      <c r="H1374" s="105" t="str">
        <f>IF(ISBLANK(Abfalldokumentation!$W1374),"-",Abfalldokumentation!$W1374)</f>
        <v>-</v>
      </c>
      <c r="I1374" s="115">
        <f t="shared" si="164"/>
        <v>43</v>
      </c>
      <c r="J1374" s="105" t="str">
        <f t="shared" si="165"/>
        <v>Produkte</v>
      </c>
      <c r="K1374" s="105" t="str">
        <f t="shared" si="166"/>
        <v>BUs</v>
      </c>
      <c r="L1374" s="105" t="str">
        <f t="shared" si="167"/>
        <v>Symptome</v>
      </c>
      <c r="M1374" s="115">
        <f>IFERROR(VLOOKUP(Abfalldokumentation!$O1374,Kennzahlen!S:U,3,FALSE)*Abfalldokumentation!$B1374,"0")</f>
        <v>2E-3</v>
      </c>
      <c r="N1374" s="105" t="str">
        <f>IF(ISBLANK(Q1374),VLOOKUP(Abfalldokumentation!$O1374,'Linien - BU'!R:S,2,FALSE),Q1374)</f>
        <v>bu4</v>
      </c>
      <c r="O1374" s="67">
        <f t="shared" si="168"/>
        <v>29501013</v>
      </c>
      <c r="P1374" s="67">
        <f t="shared" si="169"/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Z1374"/>
      <c r="AB1374" s="2"/>
      <c r="AC1374" s="2"/>
    </row>
    <row r="1375" spans="1:29" ht="30" customHeight="1" x14ac:dyDescent="0.25">
      <c r="A1375" s="102" t="str">
        <f>VLOOKUP(N1375,'Linien - BU'!A:B,2,FALSE)</f>
        <v>BU4</v>
      </c>
      <c r="B1375" s="114">
        <f t="shared" si="163"/>
        <v>4</v>
      </c>
      <c r="C1375" s="95">
        <f>Abfalldokumentation!$U1375</f>
        <v>44496</v>
      </c>
      <c r="D1375" s="90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103" t="str">
        <f>IFERROR(VLOOKUP(Abfalldokumentation!$O1375,Artikel!A:C,3,FALSE),Abfalldokumentation!$O1375)</f>
        <v>VOS WAL-THEKE</v>
      </c>
      <c r="F1375" s="103" t="str">
        <f>VLOOKUP(T1375,'Liste Gründe'!A:D,2,FALSE)</f>
        <v>keinen Verwendungszweck</v>
      </c>
      <c r="G1375" s="103" t="str">
        <f>IF(ISBLANK(V1375),VLOOKUP(Abfalldokumentation!$P1375,'Liste Gründe'!A:D,3,FALSE),V1375)</f>
        <v>keinen Verwendungszweck</v>
      </c>
      <c r="H1375" s="103" t="str">
        <f>IF(ISBLANK(Abfalldokumentation!$W1375),"-",Abfalldokumentation!$W1375)</f>
        <v>-</v>
      </c>
      <c r="I1375" s="114">
        <f t="shared" si="164"/>
        <v>43</v>
      </c>
      <c r="J1375" s="103" t="str">
        <f t="shared" si="165"/>
        <v>Produkte</v>
      </c>
      <c r="K1375" s="103" t="str">
        <f t="shared" si="166"/>
        <v>BUs</v>
      </c>
      <c r="L1375" s="103" t="str">
        <f t="shared" si="167"/>
        <v>Symptome</v>
      </c>
      <c r="M1375" s="114">
        <f>IFERROR(VLOOKUP(Abfalldokumentation!$O1375,Kennzahlen!S:U,3,FALSE)*Abfalldokumentation!$B1375,"0")</f>
        <v>2</v>
      </c>
      <c r="N1375" s="103" t="str">
        <f>IF(ISBLANK(Q1375),VLOOKUP(Abfalldokumentation!$O1375,'Linien - BU'!R:S,2,FALSE),Q1375)</f>
        <v>bu4</v>
      </c>
      <c r="O1375" s="67">
        <f t="shared" si="168"/>
        <v>29501020</v>
      </c>
      <c r="P1375" s="67">
        <f t="shared" si="169"/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Z1375"/>
      <c r="AB1375" s="2"/>
      <c r="AC1375" s="2"/>
    </row>
    <row r="1376" spans="1:29" ht="30" customHeight="1" x14ac:dyDescent="0.25">
      <c r="A1376" s="104" t="str">
        <f>VLOOKUP(N1376,'Linien - BU'!A:B,2,FALSE)</f>
        <v>BU4</v>
      </c>
      <c r="B1376" s="115">
        <f t="shared" si="163"/>
        <v>16</v>
      </c>
      <c r="C1376" s="96">
        <f>Abfalldokumentation!$U1376</f>
        <v>44496</v>
      </c>
      <c r="D1376" s="90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105" t="str">
        <f>IFERROR(VLOOKUP(Abfalldokumentation!$O1376,Artikel!A:C,3,FALSE),Abfalldokumentation!$O1376)</f>
        <v>VOS WAL-THEKE</v>
      </c>
      <c r="F1376" s="105" t="str">
        <f>VLOOKUP(T1376,'Liste Gründe'!A:D,2,FALSE)</f>
        <v>keinen Verwendungszweck</v>
      </c>
      <c r="G1376" s="105" t="str">
        <f>IF(ISBLANK(V1376),VLOOKUP(Abfalldokumentation!$P1376,'Liste Gründe'!A:D,3,FALSE),V1376)</f>
        <v>keinen Verwendungszweck</v>
      </c>
      <c r="H1376" s="105" t="str">
        <f>IF(ISBLANK(Abfalldokumentation!$W1376),"-",Abfalldokumentation!$W1376)</f>
        <v>-</v>
      </c>
      <c r="I1376" s="115">
        <f t="shared" si="164"/>
        <v>43</v>
      </c>
      <c r="J1376" s="105" t="str">
        <f t="shared" si="165"/>
        <v>Produkte</v>
      </c>
      <c r="K1376" s="105" t="str">
        <f t="shared" si="166"/>
        <v>BUs</v>
      </c>
      <c r="L1376" s="105" t="str">
        <f t="shared" si="167"/>
        <v>Symptome</v>
      </c>
      <c r="M1376" s="115">
        <f>IFERROR(VLOOKUP(Abfalldokumentation!$O1376,Kennzahlen!S:U,3,FALSE)*Abfalldokumentation!$B1376,"0")</f>
        <v>8</v>
      </c>
      <c r="N1376" s="105" t="str">
        <f>IF(ISBLANK(Q1376),VLOOKUP(Abfalldokumentation!$O1376,'Linien - BU'!R:S,2,FALSE),Q1376)</f>
        <v>bu4</v>
      </c>
      <c r="O1376" s="67">
        <f t="shared" si="168"/>
        <v>29501020</v>
      </c>
      <c r="P1376" s="67">
        <f t="shared" si="169"/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Z1376"/>
      <c r="AB1376" s="2"/>
      <c r="AC1376" s="2"/>
    </row>
    <row r="1377" spans="1:29" ht="30" customHeight="1" x14ac:dyDescent="0.25">
      <c r="A1377" s="102" t="str">
        <f>VLOOKUP(N1377,'Linien - BU'!A:B,2,FALSE)</f>
        <v>BU4</v>
      </c>
      <c r="B1377" s="114">
        <f t="shared" si="163"/>
        <v>17</v>
      </c>
      <c r="C1377" s="95">
        <f>Abfalldokumentation!$U1377</f>
        <v>44496</v>
      </c>
      <c r="D1377" s="90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103" t="str">
        <f>IFERROR(VLOOKUP(Abfalldokumentation!$O1377,Artikel!A:C,3,FALSE),Abfalldokumentation!$O1377)</f>
        <v>ABS KELLERGEIST</v>
      </c>
      <c r="F1377" s="103" t="str">
        <f>VLOOKUP(T1377,'Liste Gründe'!A:D,2,FALSE)</f>
        <v>keinen Verwendungszweck</v>
      </c>
      <c r="G1377" s="103" t="str">
        <f>IF(ISBLANK(V1377),VLOOKUP(Abfalldokumentation!$P1377,'Liste Gründe'!A:D,3,FALSE),V1377)</f>
        <v>keinen Verwendungszweck</v>
      </c>
      <c r="H1377" s="103" t="str">
        <f>IF(ISBLANK(Abfalldokumentation!$W1377),"-",Abfalldokumentation!$W1377)</f>
        <v>-</v>
      </c>
      <c r="I1377" s="114">
        <f t="shared" si="164"/>
        <v>43</v>
      </c>
      <c r="J1377" s="103" t="str">
        <f t="shared" si="165"/>
        <v>Produkte</v>
      </c>
      <c r="K1377" s="103" t="str">
        <f t="shared" si="166"/>
        <v>BUs</v>
      </c>
      <c r="L1377" s="103" t="str">
        <f t="shared" si="167"/>
        <v>Symptome</v>
      </c>
      <c r="M1377" s="114">
        <f>IFERROR(VLOOKUP(Abfalldokumentation!$O1377,Kennzahlen!S:U,3,FALSE)*Abfalldokumentation!$B1377,"0")</f>
        <v>1.7000000000000001E-3</v>
      </c>
      <c r="N1377" s="103" t="str">
        <f>IF(ISBLANK(Q1377),VLOOKUP(Abfalldokumentation!$O1377,'Linien - BU'!R:S,2,FALSE),Q1377)</f>
        <v>bu4</v>
      </c>
      <c r="O1377" s="67">
        <f t="shared" si="168"/>
        <v>29501028</v>
      </c>
      <c r="P1377" s="67">
        <f t="shared" si="169"/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Z1377"/>
      <c r="AB1377" s="2"/>
      <c r="AC1377" s="2"/>
    </row>
    <row r="1378" spans="1:29" ht="30" customHeight="1" x14ac:dyDescent="0.25">
      <c r="A1378" s="104" t="str">
        <f>VLOOKUP(N1378,'Linien - BU'!A:B,2,FALSE)</f>
        <v>BU4</v>
      </c>
      <c r="B1378" s="115">
        <f t="shared" si="163"/>
        <v>20</v>
      </c>
      <c r="C1378" s="96">
        <f>Abfalldokumentation!$U1378</f>
        <v>44496</v>
      </c>
      <c r="D1378" s="90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105" t="str">
        <f>IFERROR(VLOOKUP(Abfalldokumentation!$O1378,Artikel!A:C,3,FALSE),Abfalldokumentation!$O1378)</f>
        <v>ABS KELLERGEIST</v>
      </c>
      <c r="F1378" s="105" t="str">
        <f>VLOOKUP(T1378,'Liste Gründe'!A:D,2,FALSE)</f>
        <v>keinen Verwendungszweck</v>
      </c>
      <c r="G1378" s="105" t="str">
        <f>IF(ISBLANK(V1378),VLOOKUP(Abfalldokumentation!$P1378,'Liste Gründe'!A:D,3,FALSE),V1378)</f>
        <v>keinen Verwendungszweck</v>
      </c>
      <c r="H1378" s="105" t="str">
        <f>IF(ISBLANK(Abfalldokumentation!$W1378),"-",Abfalldokumentation!$W1378)</f>
        <v>-</v>
      </c>
      <c r="I1378" s="115">
        <f t="shared" si="164"/>
        <v>43</v>
      </c>
      <c r="J1378" s="105" t="str">
        <f t="shared" si="165"/>
        <v>Produkte</v>
      </c>
      <c r="K1378" s="105" t="str">
        <f t="shared" si="166"/>
        <v>BUs</v>
      </c>
      <c r="L1378" s="105" t="str">
        <f t="shared" si="167"/>
        <v>Symptome</v>
      </c>
      <c r="M1378" s="115">
        <f>IFERROR(VLOOKUP(Abfalldokumentation!$O1378,Kennzahlen!S:U,3,FALSE)*Abfalldokumentation!$B1378,"0")</f>
        <v>2E-3</v>
      </c>
      <c r="N1378" s="105" t="str">
        <f>IF(ISBLANK(Q1378),VLOOKUP(Abfalldokumentation!$O1378,'Linien - BU'!R:S,2,FALSE),Q1378)</f>
        <v>bu4</v>
      </c>
      <c r="O1378" s="67">
        <f t="shared" si="168"/>
        <v>29501028</v>
      </c>
      <c r="P1378" s="67">
        <f t="shared" si="169"/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Z1378"/>
      <c r="AB1378" s="2"/>
      <c r="AC1378" s="2"/>
    </row>
    <row r="1379" spans="1:29" ht="30" customHeight="1" x14ac:dyDescent="0.25">
      <c r="A1379" s="102" t="str">
        <f>VLOOKUP(N1379,'Linien - BU'!A:B,2,FALSE)</f>
        <v>BU4</v>
      </c>
      <c r="B1379" s="114">
        <f t="shared" si="163"/>
        <v>12</v>
      </c>
      <c r="C1379" s="95">
        <f>Abfalldokumentation!$U1379</f>
        <v>44496</v>
      </c>
      <c r="D1379" s="90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103" t="str">
        <f>IFERROR(VLOOKUP(Abfalldokumentation!$O1379,Artikel!A:C,3,FALSE),Abfalldokumentation!$O1379)</f>
        <v>ABS BRUSCHETTA</v>
      </c>
      <c r="F1379" s="103" t="str">
        <f>VLOOKUP(T1379,'Liste Gründe'!A:D,2,FALSE)</f>
        <v>keinen Verwendungszweck</v>
      </c>
      <c r="G1379" s="103" t="str">
        <f>IF(ISBLANK(V1379),VLOOKUP(Abfalldokumentation!$P1379,'Liste Gründe'!A:D,3,FALSE),V1379)</f>
        <v>keinen Verwendungszweck</v>
      </c>
      <c r="H1379" s="103" t="str">
        <f>IF(ISBLANK(Abfalldokumentation!$W1379),"-",Abfalldokumentation!$W1379)</f>
        <v>-</v>
      </c>
      <c r="I1379" s="114">
        <f t="shared" si="164"/>
        <v>43</v>
      </c>
      <c r="J1379" s="103" t="str">
        <f t="shared" si="165"/>
        <v>Produkte</v>
      </c>
      <c r="K1379" s="103" t="str">
        <f t="shared" si="166"/>
        <v>BUs</v>
      </c>
      <c r="L1379" s="103" t="str">
        <f t="shared" si="167"/>
        <v>Symptome</v>
      </c>
      <c r="M1379" s="114">
        <f>IFERROR(VLOOKUP(Abfalldokumentation!$O1379,Kennzahlen!S:U,3,FALSE)*Abfalldokumentation!$B1379,"0")</f>
        <v>18</v>
      </c>
      <c r="N1379" s="103" t="str">
        <f>IF(ISBLANK(Q1379),VLOOKUP(Abfalldokumentation!$O1379,'Linien - BU'!R:S,2,FALSE),Q1379)</f>
        <v>bu4</v>
      </c>
      <c r="O1379" s="67">
        <f t="shared" si="168"/>
        <v>29501029</v>
      </c>
      <c r="P1379" s="67">
        <f t="shared" si="169"/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Z1379"/>
      <c r="AB1379" s="2"/>
      <c r="AC1379" s="2"/>
    </row>
    <row r="1380" spans="1:29" ht="30" customHeight="1" x14ac:dyDescent="0.25">
      <c r="A1380" s="104" t="str">
        <f>VLOOKUP(N1380,'Linien - BU'!A:B,2,FALSE)</f>
        <v>BU3</v>
      </c>
      <c r="B1380" s="115">
        <f t="shared" si="163"/>
        <v>512</v>
      </c>
      <c r="C1380" s="96">
        <f>Abfalldokumentation!$U1380</f>
        <v>44496</v>
      </c>
      <c r="D1380" s="90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105" t="str">
        <f>IFERROR(VLOOKUP(Abfalldokumentation!$O1380,Artikel!A:C,3,FALSE),Abfalldokumentation!$O1380)</f>
        <v>VOS VEG-SCH MILD</v>
      </c>
      <c r="F1380" s="105" t="str">
        <f>VLOOKUP(T1380,'Liste Gründe'!A:D,2,FALSE)</f>
        <v>keinen Verwendungszweck</v>
      </c>
      <c r="G1380" s="105" t="str">
        <f>IF(ISBLANK(V1380),VLOOKUP(Abfalldokumentation!$P1380,'Liste Gründe'!A:D,3,FALSE),V1380)</f>
        <v>VOS &gt; Einsatz</v>
      </c>
      <c r="H1380" s="105" t="str">
        <f>IF(ISBLANK(Abfalldokumentation!$W1380),"-",Abfalldokumentation!$W1380)</f>
        <v>-</v>
      </c>
      <c r="I1380" s="115">
        <f t="shared" si="164"/>
        <v>43</v>
      </c>
      <c r="J1380" s="105" t="str">
        <f t="shared" si="165"/>
        <v>Produkte</v>
      </c>
      <c r="K1380" s="105" t="str">
        <f t="shared" si="166"/>
        <v>BUs</v>
      </c>
      <c r="L1380" s="105" t="str">
        <f t="shared" si="167"/>
        <v>Symptome</v>
      </c>
      <c r="M1380" s="115">
        <f>IFERROR(VLOOKUP(Abfalldokumentation!$O1380,Kennzahlen!S:U,3,FALSE)*Abfalldokumentation!$B1380,"0")</f>
        <v>256</v>
      </c>
      <c r="N1380" s="105" t="str">
        <f>IF(ISBLANK(Q1380),VLOOKUP(Abfalldokumentation!$O1380,'Linien - BU'!R:S,2,FALSE),Q1380)</f>
        <v>bu3</v>
      </c>
      <c r="O1380" s="67">
        <f t="shared" si="168"/>
        <v>29900002</v>
      </c>
      <c r="P1380" s="67">
        <f t="shared" si="169"/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Z1380"/>
      <c r="AB1380" s="2"/>
      <c r="AC1380" s="2"/>
    </row>
    <row r="1381" spans="1:29" ht="30" customHeight="1" x14ac:dyDescent="0.25">
      <c r="A1381" s="102" t="str">
        <f>VLOOKUP(N1381,'Linien - BU'!A:B,2,FALSE)</f>
        <v>BU1</v>
      </c>
      <c r="B1381" s="114">
        <f t="shared" si="163"/>
        <v>10</v>
      </c>
      <c r="C1381" s="95">
        <f>Abfalldokumentation!$U1381</f>
        <v>44496</v>
      </c>
      <c r="D1381" s="90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103" t="str">
        <f>IFERROR(VLOOKUP(Abfalldokumentation!$O1381,Artikel!A:C,3,FALSE),Abfalldokumentation!$O1381)</f>
        <v>VOS VEG-SCH WÜRZIG</v>
      </c>
      <c r="F1381" s="103" t="str">
        <f>VLOOKUP(T1381,'Liste Gründe'!A:D,2,FALSE)</f>
        <v>keinen Verwendungszweck</v>
      </c>
      <c r="G1381" s="103" t="str">
        <f>IF(ISBLANK(V1381),VLOOKUP(Abfalldokumentation!$P1381,'Liste Gründe'!A:D,3,FALSE),V1381)</f>
        <v>VOS &gt; Einsatz</v>
      </c>
      <c r="H1381" s="103" t="str">
        <f>IF(ISBLANK(Abfalldokumentation!$W1381),"-",Abfalldokumentation!$W1381)</f>
        <v>-</v>
      </c>
      <c r="I1381" s="114">
        <f t="shared" si="164"/>
        <v>43</v>
      </c>
      <c r="J1381" s="103" t="str">
        <f t="shared" si="165"/>
        <v>Produkte</v>
      </c>
      <c r="K1381" s="103" t="str">
        <f t="shared" si="166"/>
        <v>BUs</v>
      </c>
      <c r="L1381" s="103" t="str">
        <f t="shared" si="167"/>
        <v>Symptome</v>
      </c>
      <c r="M1381" s="114">
        <f>IFERROR(VLOOKUP(Abfalldokumentation!$O1381,Kennzahlen!S:U,3,FALSE)*Abfalldokumentation!$B1381,"0")</f>
        <v>5</v>
      </c>
      <c r="N1381" s="103" t="str">
        <f>IF(ISBLANK(Q1381),VLOOKUP(Abfalldokumentation!$O1381,'Linien - BU'!R:S,2,FALSE),Q1381)</f>
        <v>Abfüllung</v>
      </c>
      <c r="O1381" s="67">
        <f t="shared" si="168"/>
        <v>29900003</v>
      </c>
      <c r="P1381" s="67">
        <f t="shared" si="169"/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Z1381"/>
      <c r="AB1381" s="2"/>
      <c r="AC1381" s="2"/>
    </row>
    <row r="1382" spans="1:29" ht="30" customHeight="1" x14ac:dyDescent="0.25">
      <c r="A1382" s="104" t="str">
        <f>VLOOKUP(N1382,'Linien - BU'!A:B,2,FALSE)</f>
        <v>BU1</v>
      </c>
      <c r="B1382" s="115">
        <f t="shared" si="163"/>
        <v>81.2</v>
      </c>
      <c r="C1382" s="96">
        <f>Abfalldokumentation!$U1382</f>
        <v>44496</v>
      </c>
      <c r="D1382" s="90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105" t="str">
        <f>IFERROR(VLOOKUP(Abfalldokumentation!$O1382,Artikel!A:C,3,FALSE),Abfalldokumentation!$O1382)</f>
        <v>GRW NATUR 7,2KG</v>
      </c>
      <c r="F1382" s="105" t="str">
        <f>VLOOKUP(T1382,'Liste Gründe'!A:D,2,FALSE)</f>
        <v>Linienbezogen</v>
      </c>
      <c r="G1382" s="105" t="str">
        <f>IF(ISBLANK(V1382),VLOOKUP(Abfalldokumentation!$P1382,'Liste Gründe'!A:D,3,FALSE),V1382)</f>
        <v>Clip gerissen</v>
      </c>
      <c r="H1382" s="105" t="str">
        <f>IF(ISBLANK(Abfalldokumentation!$W1382),"-",Abfalldokumentation!$W1382)</f>
        <v>-</v>
      </c>
      <c r="I1382" s="115">
        <f t="shared" si="164"/>
        <v>43</v>
      </c>
      <c r="J1382" s="105" t="str">
        <f t="shared" si="165"/>
        <v>Produkte</v>
      </c>
      <c r="K1382" s="105" t="str">
        <f t="shared" si="166"/>
        <v>BUs</v>
      </c>
      <c r="L1382" s="105" t="str">
        <f t="shared" si="167"/>
        <v>Symptome</v>
      </c>
      <c r="M1382" s="115" t="str">
        <f>IFERROR(VLOOKUP(Abfalldokumentation!$O1382,Kennzahlen!S:U,3,FALSE)*Abfalldokumentation!$B1382,"0")</f>
        <v>0</v>
      </c>
      <c r="N1382" s="105">
        <f>IF(ISBLANK(Q1382),VLOOKUP(Abfalldokumentation!$O1382,'Linien - BU'!R:S,2,FALSE),Q1382)</f>
        <v>3020</v>
      </c>
      <c r="O1382" s="67">
        <f t="shared" si="168"/>
        <v>32000049</v>
      </c>
      <c r="P1382" s="67">
        <f t="shared" si="169"/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Z1382"/>
      <c r="AB1382" s="2"/>
      <c r="AC1382" s="2"/>
    </row>
    <row r="1383" spans="1:29" ht="30" customHeight="1" x14ac:dyDescent="0.25">
      <c r="A1383" s="102" t="str">
        <f>VLOOKUP(N1383,'Linien - BU'!A:B,2,FALSE)</f>
        <v>BU1</v>
      </c>
      <c r="B1383" s="114">
        <f t="shared" si="163"/>
        <v>81.2</v>
      </c>
      <c r="C1383" s="95">
        <f>Abfalldokumentation!$U1383</f>
        <v>44496</v>
      </c>
      <c r="D1383" s="90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103" t="str">
        <f>IFERROR(VLOOKUP(Abfalldokumentation!$O1383,Artikel!A:C,3,FALSE),Abfalldokumentation!$O1383)</f>
        <v>GRW NATUR 7,2KG</v>
      </c>
      <c r="F1383" s="103" t="str">
        <f>VLOOKUP(T1383,'Liste Gründe'!A:D,2,FALSE)</f>
        <v>Linienbezogen</v>
      </c>
      <c r="G1383" s="103" t="str">
        <f>IF(ISBLANK(V1383),VLOOKUP(Abfalldokumentation!$P1383,'Liste Gründe'!A:D,3,FALSE),V1383)</f>
        <v>Clip gerissen</v>
      </c>
      <c r="H1383" s="103" t="str">
        <f>IF(ISBLANK(Abfalldokumentation!$W1383),"-",Abfalldokumentation!$W1383)</f>
        <v>-</v>
      </c>
      <c r="I1383" s="114">
        <f t="shared" si="164"/>
        <v>43</v>
      </c>
      <c r="J1383" s="103" t="str">
        <f t="shared" si="165"/>
        <v>Produkte</v>
      </c>
      <c r="K1383" s="103" t="str">
        <f t="shared" si="166"/>
        <v>BUs</v>
      </c>
      <c r="L1383" s="103" t="str">
        <f t="shared" si="167"/>
        <v>Symptome</v>
      </c>
      <c r="M1383" s="114" t="str">
        <f>IFERROR(VLOOKUP(Abfalldokumentation!$O1383,Kennzahlen!S:U,3,FALSE)*Abfalldokumentation!$B1383,"0")</f>
        <v>0</v>
      </c>
      <c r="N1383" s="103">
        <f>IF(ISBLANK(Q1383),VLOOKUP(Abfalldokumentation!$O1383,'Linien - BU'!R:S,2,FALSE),Q1383)</f>
        <v>3020</v>
      </c>
      <c r="O1383" s="67">
        <f t="shared" si="168"/>
        <v>32000049</v>
      </c>
      <c r="P1383" s="67">
        <f t="shared" si="169"/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Z1383"/>
      <c r="AB1383" s="2"/>
      <c r="AC1383" s="2"/>
    </row>
    <row r="1384" spans="1:29" ht="30" customHeight="1" x14ac:dyDescent="0.25">
      <c r="A1384" s="104" t="str">
        <f>VLOOKUP(N1384,'Linien - BU'!A:B,2,FALSE)</f>
        <v>BU1</v>
      </c>
      <c r="B1384" s="115">
        <f t="shared" si="163"/>
        <v>20.3</v>
      </c>
      <c r="C1384" s="96">
        <f>Abfalldokumentation!$U1384</f>
        <v>44496</v>
      </c>
      <c r="D1384" s="90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105" t="str">
        <f>IFERROR(VLOOKUP(Abfalldokumentation!$O1384,Artikel!A:C,3,FALSE),Abfalldokumentation!$O1384)</f>
        <v>GRW GARTK 7,2KG</v>
      </c>
      <c r="F1384" s="105" t="str">
        <f>VLOOKUP(T1384,'Liste Gründe'!A:D,2,FALSE)</f>
        <v>Rest</v>
      </c>
      <c r="G1384" s="105" t="str">
        <f>IF(ISBLANK(V1384),VLOOKUP(Abfalldokumentation!$P1384,'Liste Gründe'!A:D,3,FALSE),V1384)</f>
        <v>Metall</v>
      </c>
      <c r="H1384" s="105" t="str">
        <f>IF(ISBLANK(Abfalldokumentation!$W1384),"-",Abfalldokumentation!$W1384)</f>
        <v>-</v>
      </c>
      <c r="I1384" s="115">
        <f t="shared" si="164"/>
        <v>43</v>
      </c>
      <c r="J1384" s="105" t="str">
        <f t="shared" si="165"/>
        <v>Produkte</v>
      </c>
      <c r="K1384" s="105" t="str">
        <f t="shared" si="166"/>
        <v>BUs</v>
      </c>
      <c r="L1384" s="105" t="str">
        <f t="shared" si="167"/>
        <v>Symptome</v>
      </c>
      <c r="M1384" s="115" t="str">
        <f>IFERROR(VLOOKUP(Abfalldokumentation!$O1384,Kennzahlen!S:U,3,FALSE)*Abfalldokumentation!$B1384,"0")</f>
        <v>0</v>
      </c>
      <c r="N1384" s="105">
        <f>IF(ISBLANK(Q1384),VLOOKUP(Abfalldokumentation!$O1384,'Linien - BU'!R:S,2,FALSE),Q1384)</f>
        <v>3040</v>
      </c>
      <c r="O1384" s="67">
        <f t="shared" si="168"/>
        <v>32000061</v>
      </c>
      <c r="P1384" s="67">
        <f t="shared" si="169"/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Z1384"/>
      <c r="AB1384" s="2"/>
      <c r="AC1384" s="2"/>
    </row>
    <row r="1385" spans="1:29" ht="30" customHeight="1" x14ac:dyDescent="0.25">
      <c r="A1385" s="102" t="str">
        <f>VLOOKUP(N1385,'Linien - BU'!A:B,2,FALSE)</f>
        <v>BU1</v>
      </c>
      <c r="B1385" s="114">
        <f t="shared" si="163"/>
        <v>20.3</v>
      </c>
      <c r="C1385" s="95">
        <f>Abfalldokumentation!$U1385</f>
        <v>44496</v>
      </c>
      <c r="D1385" s="90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103" t="str">
        <f>IFERROR(VLOOKUP(Abfalldokumentation!$O1385,Artikel!A:C,3,FALSE),Abfalldokumentation!$O1385)</f>
        <v>GRW GARTK 7,2KG</v>
      </c>
      <c r="F1385" s="103" t="str">
        <f>VLOOKUP(T1385,'Liste Gründe'!A:D,2,FALSE)</f>
        <v>Linienbezogen</v>
      </c>
      <c r="G1385" s="103" t="str">
        <f>IF(ISBLANK(V1385),VLOOKUP(Abfalldokumentation!$P1385,'Liste Gründe'!A:D,3,FALSE),V1385)</f>
        <v>Reinigung</v>
      </c>
      <c r="H1385" s="103" t="str">
        <f>IF(ISBLANK(Abfalldokumentation!$W1385),"-",Abfalldokumentation!$W1385)</f>
        <v>-</v>
      </c>
      <c r="I1385" s="114">
        <f t="shared" si="164"/>
        <v>43</v>
      </c>
      <c r="J1385" s="103" t="str">
        <f t="shared" si="165"/>
        <v>Produkte</v>
      </c>
      <c r="K1385" s="103" t="str">
        <f t="shared" si="166"/>
        <v>BUs</v>
      </c>
      <c r="L1385" s="103" t="str">
        <f t="shared" si="167"/>
        <v>Symptome</v>
      </c>
      <c r="M1385" s="114" t="str">
        <f>IFERROR(VLOOKUP(Abfalldokumentation!$O1385,Kennzahlen!S:U,3,FALSE)*Abfalldokumentation!$B1385,"0")</f>
        <v>0</v>
      </c>
      <c r="N1385" s="103">
        <f>IF(ISBLANK(Q1385),VLOOKUP(Abfalldokumentation!$O1385,'Linien - BU'!R:S,2,FALSE),Q1385)</f>
        <v>2030</v>
      </c>
      <c r="O1385" s="67">
        <f t="shared" si="168"/>
        <v>32000061</v>
      </c>
      <c r="P1385" s="67">
        <f t="shared" si="169"/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Z1385"/>
      <c r="AB1385" s="2"/>
      <c r="AC1385" s="2"/>
    </row>
    <row r="1386" spans="1:29" ht="30" customHeight="1" x14ac:dyDescent="0.25">
      <c r="A1386" s="104" t="str">
        <f>VLOOKUP(N1386,'Linien - BU'!A:B,2,FALSE)</f>
        <v>BU4</v>
      </c>
      <c r="B1386" s="115">
        <f t="shared" si="163"/>
        <v>297</v>
      </c>
      <c r="C1386" s="96">
        <f>Abfalldokumentation!$U1386</f>
        <v>44496</v>
      </c>
      <c r="D1386" s="90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105" t="str">
        <f>IFERROR(VLOOKUP(Abfalldokumentation!$O1386,Artikel!A:C,3,FALSE),Abfalldokumentation!$O1386)</f>
        <v>ABS CAMBOZOLA-VAKU</v>
      </c>
      <c r="F1386" s="105" t="str">
        <f>VLOOKUP(T1386,'Liste Gründe'!A:D,2,FALSE)</f>
        <v>keinen Verwendungszweck</v>
      </c>
      <c r="G1386" s="105" t="str">
        <f>IF(ISBLANK(V1386),VLOOKUP(Abfalldokumentation!$P1386,'Liste Gründe'!A:D,3,FALSE),V1386)</f>
        <v>keinen Verwendungszweck</v>
      </c>
      <c r="H1386" s="105" t="str">
        <f>IF(ISBLANK(Abfalldokumentation!$W1386),"-",Abfalldokumentation!$W1386)</f>
        <v>-</v>
      </c>
      <c r="I1386" s="115">
        <f t="shared" si="164"/>
        <v>43</v>
      </c>
      <c r="J1386" s="105" t="str">
        <f t="shared" si="165"/>
        <v>Produkte</v>
      </c>
      <c r="K1386" s="105" t="str">
        <f t="shared" si="166"/>
        <v>BUs</v>
      </c>
      <c r="L1386" s="105" t="str">
        <f t="shared" si="167"/>
        <v>Symptome</v>
      </c>
      <c r="M1386" s="115">
        <f>IFERROR(VLOOKUP(Abfalldokumentation!$O1386,Kennzahlen!S:U,3,FALSE)*Abfalldokumentation!$B1386,"0")</f>
        <v>4.1876999999999995</v>
      </c>
      <c r="N1386" s="105" t="str">
        <f>IF(ISBLANK(Q1386),VLOOKUP(Abfalldokumentation!$O1386,'Linien - BU'!R:S,2,FALSE),Q1386)</f>
        <v>bu4</v>
      </c>
      <c r="O1386" s="67">
        <f t="shared" si="168"/>
        <v>49500194</v>
      </c>
      <c r="P1386" s="67">
        <f t="shared" si="169"/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Z1386"/>
      <c r="AB1386" s="2"/>
      <c r="AC1386" s="2"/>
    </row>
    <row r="1387" spans="1:29" ht="30" customHeight="1" x14ac:dyDescent="0.25">
      <c r="A1387" s="102" t="str">
        <f>VLOOKUP(N1387,'Linien - BU'!A:B,2,FALSE)</f>
        <v>BU4</v>
      </c>
      <c r="B1387" s="114">
        <f t="shared" si="163"/>
        <v>15.4</v>
      </c>
      <c r="C1387" s="95">
        <f>Abfalldokumentation!$U1387</f>
        <v>44496</v>
      </c>
      <c r="D1387" s="90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103" t="str">
        <f>IFERROR(VLOOKUP(Abfalldokumentation!$O1387,Artikel!A:C,3,FALSE),Abfalldokumentation!$O1387)</f>
        <v>-</v>
      </c>
      <c r="F1387" s="103" t="str">
        <f>VLOOKUP(T1387,'Liste Gründe'!A:D,2,FALSE)</f>
        <v>Linienbezogen</v>
      </c>
      <c r="G1387" s="103" t="str">
        <f>IF(ISBLANK(V1387),VLOOKUP(Abfalldokumentation!$P1387,'Liste Gründe'!A:D,3,FALSE),V1387)</f>
        <v>Maschinenabfall</v>
      </c>
      <c r="H1387" s="103" t="str">
        <f>IF(ISBLANK(Abfalldokumentation!$W1387),"-",Abfalldokumentation!$W1387)</f>
        <v>-</v>
      </c>
      <c r="I1387" s="114">
        <f t="shared" si="164"/>
        <v>43</v>
      </c>
      <c r="J1387" s="103" t="str">
        <f t="shared" si="165"/>
        <v>Produkte</v>
      </c>
      <c r="K1387" s="103" t="str">
        <f t="shared" si="166"/>
        <v>BUs</v>
      </c>
      <c r="L1387" s="103" t="str">
        <f t="shared" si="167"/>
        <v>Symptome</v>
      </c>
      <c r="M1387" s="114" t="str">
        <f>IFERROR(VLOOKUP(Abfalldokumentation!$O1387,Kennzahlen!S:U,3,FALSE)*Abfalldokumentation!$B1387,"0")</f>
        <v>0</v>
      </c>
      <c r="N1387" s="103" t="str">
        <f>IF(ISBLANK(Q1387),VLOOKUP(Abfalldokumentation!$O1387,'Linien - BU'!R:S,2,FALSE),Q1387)</f>
        <v>bu4</v>
      </c>
      <c r="O1387" s="67" t="str">
        <f t="shared" si="168"/>
        <v>-</v>
      </c>
      <c r="P1387" s="67">
        <f t="shared" si="169"/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Z1387"/>
      <c r="AB1387" s="2"/>
      <c r="AC1387" s="2"/>
    </row>
    <row r="1388" spans="1:29" ht="30" customHeight="1" x14ac:dyDescent="0.25">
      <c r="A1388" s="104" t="str">
        <f>VLOOKUP(N1388,'Linien - BU'!A:B,2,FALSE)</f>
        <v>BU3</v>
      </c>
      <c r="B1388" s="115">
        <f t="shared" si="163"/>
        <v>28.4</v>
      </c>
      <c r="C1388" s="96">
        <f>Abfalldokumentation!$U1388</f>
        <v>44496</v>
      </c>
      <c r="D1388" s="90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105" t="str">
        <f>IFERROR(VLOOKUP(Abfalldokumentation!$O1388,Artikel!A:C,3,FALSE),Abfalldokumentation!$O1388)</f>
        <v>-</v>
      </c>
      <c r="F1388" s="105" t="str">
        <f>VLOOKUP(T1388,'Liste Gründe'!A:D,2,FALSE)</f>
        <v>Linienbezogen</v>
      </c>
      <c r="G1388" s="105" t="str">
        <f>IF(ISBLANK(V1388),VLOOKUP(Abfalldokumentation!$P1388,'Liste Gründe'!A:D,3,FALSE),V1388)</f>
        <v>Maschinenabfall</v>
      </c>
      <c r="H1388" s="105" t="str">
        <f>IF(ISBLANK(Abfalldokumentation!$W1388),"-",Abfalldokumentation!$W1388)</f>
        <v>-</v>
      </c>
      <c r="I1388" s="115">
        <f t="shared" si="164"/>
        <v>43</v>
      </c>
      <c r="J1388" s="105" t="str">
        <f t="shared" si="165"/>
        <v>Produkte</v>
      </c>
      <c r="K1388" s="105" t="str">
        <f t="shared" si="166"/>
        <v>BUs</v>
      </c>
      <c r="L1388" s="105" t="str">
        <f t="shared" si="167"/>
        <v>Symptome</v>
      </c>
      <c r="M1388" s="115" t="str">
        <f>IFERROR(VLOOKUP(Abfalldokumentation!$O1388,Kennzahlen!S:U,3,FALSE)*Abfalldokumentation!$B1388,"0")</f>
        <v>0</v>
      </c>
      <c r="N1388" s="105" t="str">
        <f>IF(ISBLANK(Q1388),VLOOKUP(Abfalldokumentation!$O1388,'Linien - BU'!R:S,2,FALSE),Q1388)</f>
        <v>bu3</v>
      </c>
      <c r="O1388" s="67" t="str">
        <f t="shared" si="168"/>
        <v>-</v>
      </c>
      <c r="P1388" s="67">
        <f t="shared" si="169"/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Z1388"/>
      <c r="AB1388" s="2"/>
      <c r="AC1388" s="2"/>
    </row>
    <row r="1389" spans="1:29" ht="30" customHeight="1" x14ac:dyDescent="0.25">
      <c r="A1389" s="102" t="str">
        <f>VLOOKUP(N1389,'Linien - BU'!A:B,2,FALSE)</f>
        <v>BU1</v>
      </c>
      <c r="B1389" s="114">
        <f t="shared" si="163"/>
        <v>60.900000000000006</v>
      </c>
      <c r="C1389" s="95">
        <f>Abfalldokumentation!$U1389</f>
        <v>44496</v>
      </c>
      <c r="D1389" s="90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103" t="str">
        <f>IFERROR(VLOOKUP(Abfalldokumentation!$O1389,Artikel!A:C,3,FALSE),Abfalldokumentation!$O1389)</f>
        <v>-</v>
      </c>
      <c r="F1389" s="103" t="str">
        <f>VLOOKUP(T1389,'Liste Gründe'!A:D,2,FALSE)</f>
        <v>Linienbezogen</v>
      </c>
      <c r="G1389" s="103" t="str">
        <f>IF(ISBLANK(V1389),VLOOKUP(Abfalldokumentation!$P1389,'Liste Gründe'!A:D,3,FALSE),V1389)</f>
        <v>Reinigung</v>
      </c>
      <c r="H1389" s="103" t="str">
        <f>IF(ISBLANK(Abfalldokumentation!$W1389),"-",Abfalldokumentation!$W1389)</f>
        <v>-</v>
      </c>
      <c r="I1389" s="114">
        <f t="shared" si="164"/>
        <v>43</v>
      </c>
      <c r="J1389" s="103" t="str">
        <f t="shared" si="165"/>
        <v>Produkte</v>
      </c>
      <c r="K1389" s="103" t="str">
        <f t="shared" si="166"/>
        <v>BUs</v>
      </c>
      <c r="L1389" s="103" t="str">
        <f t="shared" si="167"/>
        <v>Symptome</v>
      </c>
      <c r="M1389" s="114" t="str">
        <f>IFERROR(VLOOKUP(Abfalldokumentation!$O1389,Kennzahlen!S:U,3,FALSE)*Abfalldokumentation!$B1389,"0")</f>
        <v>0</v>
      </c>
      <c r="N1389" s="103">
        <f>IF(ISBLANK(Q1389),VLOOKUP(Abfalldokumentation!$O1389,'Linien - BU'!R:S,2,FALSE),Q1389)</f>
        <v>3100</v>
      </c>
      <c r="O1389" s="67" t="str">
        <f t="shared" si="168"/>
        <v>-</v>
      </c>
      <c r="P1389" s="67">
        <f t="shared" si="169"/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Z1389"/>
      <c r="AB1389" s="2"/>
      <c r="AC1389" s="2"/>
    </row>
    <row r="1390" spans="1:29" ht="30" customHeight="1" x14ac:dyDescent="0.25">
      <c r="A1390" s="104" t="str">
        <f>VLOOKUP(N1390,'Linien - BU'!A:B,2,FALSE)</f>
        <v>Rest</v>
      </c>
      <c r="B1390" s="115">
        <f t="shared" si="163"/>
        <v>90</v>
      </c>
      <c r="C1390" s="96">
        <f>Abfalldokumentation!$U1390</f>
        <v>44496</v>
      </c>
      <c r="D1390" s="90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105" t="str">
        <f>IFERROR(VLOOKUP(Abfalldokumentation!$O1390,Artikel!A:C,3,FALSE),Abfalldokumentation!$O1390)</f>
        <v>-</v>
      </c>
      <c r="F1390" s="105" t="str">
        <f>VLOOKUP(T1390,'Liste Gründe'!A:D,2,FALSE)</f>
        <v>Qualitätssicherung</v>
      </c>
      <c r="G1390" s="105" t="str">
        <f>IF(ISBLANK(V1390),VLOOKUP(Abfalldokumentation!$P1390,'Liste Gründe'!A:D,3,FALSE),V1390)</f>
        <v>Laborproben</v>
      </c>
      <c r="H1390" s="105" t="str">
        <f>IF(ISBLANK(Abfalldokumentation!$W1390),"-",Abfalldokumentation!$W1390)</f>
        <v>-</v>
      </c>
      <c r="I1390" s="115">
        <f t="shared" si="164"/>
        <v>43</v>
      </c>
      <c r="J1390" s="105" t="str">
        <f t="shared" si="165"/>
        <v>Produkte</v>
      </c>
      <c r="K1390" s="105" t="str">
        <f t="shared" si="166"/>
        <v>BUs</v>
      </c>
      <c r="L1390" s="105" t="str">
        <f t="shared" si="167"/>
        <v>Symptome</v>
      </c>
      <c r="M1390" s="115" t="str">
        <f>IFERROR(VLOOKUP(Abfalldokumentation!$O1390,Kennzahlen!S:U,3,FALSE)*Abfalldokumentation!$B1390,"0")</f>
        <v>0</v>
      </c>
      <c r="N1390" s="105" t="str">
        <f>IF(ISBLANK(Q1390),VLOOKUP(Abfalldokumentation!$O1390,'Linien - BU'!R:S,2,FALSE),Q1390)</f>
        <v>Labor</v>
      </c>
      <c r="O1390" s="67" t="str">
        <f t="shared" si="168"/>
        <v>-</v>
      </c>
      <c r="P1390" s="67">
        <f t="shared" si="169"/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Z1390"/>
      <c r="AB1390" s="2"/>
      <c r="AC1390" s="2"/>
    </row>
    <row r="1391" spans="1:29" ht="30" customHeight="1" x14ac:dyDescent="0.25">
      <c r="A1391" s="102" t="str">
        <f>VLOOKUP(N1391,'Linien - BU'!A:B,2,FALSE)</f>
        <v>Rest</v>
      </c>
      <c r="B1391" s="114">
        <f t="shared" si="163"/>
        <v>120</v>
      </c>
      <c r="C1391" s="95">
        <f>Abfalldokumentation!$U1391</f>
        <v>44496</v>
      </c>
      <c r="D1391" s="90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103" t="str">
        <f>IFERROR(VLOOKUP(Abfalldokumentation!$O1391,Artikel!A:C,3,FALSE),Abfalldokumentation!$O1391)</f>
        <v>-</v>
      </c>
      <c r="F1391" s="103" t="str">
        <f>VLOOKUP(T1391,'Liste Gründe'!A:D,2,FALSE)</f>
        <v>Qualitätssicherung</v>
      </c>
      <c r="G1391" s="103" t="str">
        <f>IF(ISBLANK(V1391),VLOOKUP(Abfalldokumentation!$P1391,'Liste Gründe'!A:D,3,FALSE),V1391)</f>
        <v>Laborproben</v>
      </c>
      <c r="H1391" s="103" t="str">
        <f>IF(ISBLANK(Abfalldokumentation!$W1391),"-",Abfalldokumentation!$W1391)</f>
        <v>-</v>
      </c>
      <c r="I1391" s="114">
        <f t="shared" si="164"/>
        <v>43</v>
      </c>
      <c r="J1391" s="103" t="str">
        <f t="shared" si="165"/>
        <v>Produkte</v>
      </c>
      <c r="K1391" s="103" t="str">
        <f t="shared" si="166"/>
        <v>BUs</v>
      </c>
      <c r="L1391" s="103" t="str">
        <f t="shared" si="167"/>
        <v>Symptome</v>
      </c>
      <c r="M1391" s="114" t="str">
        <f>IFERROR(VLOOKUP(Abfalldokumentation!$O1391,Kennzahlen!S:U,3,FALSE)*Abfalldokumentation!$B1391,"0")</f>
        <v>0</v>
      </c>
      <c r="N1391" s="103" t="str">
        <f>IF(ISBLANK(Q1391),VLOOKUP(Abfalldokumentation!$O1391,'Linien - BU'!R:S,2,FALSE),Q1391)</f>
        <v>Labor</v>
      </c>
      <c r="O1391" s="67" t="str">
        <f t="shared" si="168"/>
        <v>-</v>
      </c>
      <c r="P1391" s="67">
        <f t="shared" si="169"/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Z1391"/>
      <c r="AB1391" s="2"/>
      <c r="AC1391" s="2"/>
    </row>
    <row r="1392" spans="1:29" ht="30" customHeight="1" x14ac:dyDescent="0.25">
      <c r="A1392" s="104" t="str">
        <f>VLOOKUP(N1392,'Linien - BU'!A:B,2,FALSE)</f>
        <v>Rest</v>
      </c>
      <c r="B1392" s="115">
        <f t="shared" si="163"/>
        <v>47.6</v>
      </c>
      <c r="C1392" s="96">
        <f>Abfalldokumentation!$U1392</f>
        <v>44496</v>
      </c>
      <c r="D1392" s="90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105" t="str">
        <f>IFERROR(VLOOKUP(Abfalldokumentation!$O1392,Artikel!A:C,3,FALSE),Abfalldokumentation!$O1392)</f>
        <v>-</v>
      </c>
      <c r="F1392" s="105" t="str">
        <f>VLOOKUP(T1392,'Liste Gründe'!A:D,2,FALSE)</f>
        <v>Qualitätssicherung</v>
      </c>
      <c r="G1392" s="105" t="str">
        <f>IF(ISBLANK(V1392),VLOOKUP(Abfalldokumentation!$P1392,'Liste Gründe'!A:D,3,FALSE),V1392)</f>
        <v>Laborproben</v>
      </c>
      <c r="H1392" s="105" t="str">
        <f>IF(ISBLANK(Abfalldokumentation!$W1392),"-",Abfalldokumentation!$W1392)</f>
        <v>-</v>
      </c>
      <c r="I1392" s="115">
        <f t="shared" si="164"/>
        <v>43</v>
      </c>
      <c r="J1392" s="105" t="str">
        <f t="shared" si="165"/>
        <v>Produkte</v>
      </c>
      <c r="K1392" s="105" t="str">
        <f t="shared" si="166"/>
        <v>BUs</v>
      </c>
      <c r="L1392" s="105" t="str">
        <f t="shared" si="167"/>
        <v>Symptome</v>
      </c>
      <c r="M1392" s="115" t="str">
        <f>IFERROR(VLOOKUP(Abfalldokumentation!$O1392,Kennzahlen!S:U,3,FALSE)*Abfalldokumentation!$B1392,"0")</f>
        <v>0</v>
      </c>
      <c r="N1392" s="105" t="str">
        <f>IF(ISBLANK(Q1392),VLOOKUP(Abfalldokumentation!$O1392,'Linien - BU'!R:S,2,FALSE),Q1392)</f>
        <v>Labor</v>
      </c>
      <c r="O1392" s="67" t="str">
        <f t="shared" si="168"/>
        <v>-</v>
      </c>
      <c r="P1392" s="67">
        <f t="shared" si="169"/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Z1392"/>
      <c r="AB1392" s="2"/>
      <c r="AC1392" s="2"/>
    </row>
    <row r="1393" spans="1:29" ht="30" customHeight="1" x14ac:dyDescent="0.25">
      <c r="A1393" s="102" t="str">
        <f>VLOOKUP(N1393,'Linien - BU'!A:B,2,FALSE)</f>
        <v>Rest</v>
      </c>
      <c r="B1393" s="114">
        <f t="shared" si="163"/>
        <v>17.399999999999999</v>
      </c>
      <c r="C1393" s="95">
        <f>Abfalldokumentation!$U1393</f>
        <v>44496</v>
      </c>
      <c r="D1393" s="90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103" t="str">
        <f>IFERROR(VLOOKUP(Abfalldokumentation!$O1393,Artikel!A:C,3,FALSE),Abfalldokumentation!$O1393)</f>
        <v>-</v>
      </c>
      <c r="F1393" s="103" t="str">
        <f>VLOOKUP(T1393,'Liste Gründe'!A:D,2,FALSE)</f>
        <v>Qualitätssicherung</v>
      </c>
      <c r="G1393" s="103" t="str">
        <f>IF(ISBLANK(V1393),VLOOKUP(Abfalldokumentation!$P1393,'Liste Gründe'!A:D,3,FALSE),V1393)</f>
        <v>Sensorik</v>
      </c>
      <c r="H1393" s="103" t="str">
        <f>IF(ISBLANK(Abfalldokumentation!$W1393),"-",Abfalldokumentation!$W1393)</f>
        <v>-</v>
      </c>
      <c r="I1393" s="114">
        <f t="shared" si="164"/>
        <v>43</v>
      </c>
      <c r="J1393" s="103" t="str">
        <f t="shared" si="165"/>
        <v>Produkte</v>
      </c>
      <c r="K1393" s="103" t="str">
        <f t="shared" si="166"/>
        <v>BUs</v>
      </c>
      <c r="L1393" s="103" t="str">
        <f t="shared" si="167"/>
        <v>Symptome</v>
      </c>
      <c r="M1393" s="114" t="str">
        <f>IFERROR(VLOOKUP(Abfalldokumentation!$O1393,Kennzahlen!S:U,3,FALSE)*Abfalldokumentation!$B1393,"0")</f>
        <v>0</v>
      </c>
      <c r="N1393" s="103" t="str">
        <f>IF(ISBLANK(Q1393),VLOOKUP(Abfalldokumentation!$O1393,'Linien - BU'!R:S,2,FALSE),Q1393)</f>
        <v>QM</v>
      </c>
      <c r="O1393" s="67" t="str">
        <f t="shared" si="168"/>
        <v>-</v>
      </c>
      <c r="P1393" s="67">
        <f t="shared" si="169"/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Z1393"/>
      <c r="AB1393" s="2"/>
      <c r="AC1393" s="2"/>
    </row>
    <row r="1394" spans="1:29" ht="30" customHeight="1" x14ac:dyDescent="0.25">
      <c r="A1394" s="104" t="str">
        <f>VLOOKUP(N1394,'Linien - BU'!A:B,2,FALSE)</f>
        <v>Rest</v>
      </c>
      <c r="B1394" s="115">
        <f t="shared" si="163"/>
        <v>110</v>
      </c>
      <c r="C1394" s="96">
        <f>Abfalldokumentation!$U1394</f>
        <v>44496</v>
      </c>
      <c r="D1394" s="90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105" t="str">
        <f>IFERROR(VLOOKUP(Abfalldokumentation!$O1394,Artikel!A:C,3,FALSE),Abfalldokumentation!$O1394)</f>
        <v>-</v>
      </c>
      <c r="F1394" s="105" t="str">
        <f>VLOOKUP(T1394,'Liste Gründe'!A:D,2,FALSE)</f>
        <v>Qualitätssicherung</v>
      </c>
      <c r="G1394" s="105" t="str">
        <f>IF(ISBLANK(V1394),VLOOKUP(Abfalldokumentation!$P1394,'Liste Gründe'!A:D,3,FALSE),V1394)</f>
        <v>Sensorik</v>
      </c>
      <c r="H1394" s="105" t="str">
        <f>IF(ISBLANK(Abfalldokumentation!$W1394),"-",Abfalldokumentation!$W1394)</f>
        <v>-</v>
      </c>
      <c r="I1394" s="115">
        <f t="shared" si="164"/>
        <v>43</v>
      </c>
      <c r="J1394" s="105" t="str">
        <f t="shared" si="165"/>
        <v>Produkte</v>
      </c>
      <c r="K1394" s="105" t="str">
        <f t="shared" si="166"/>
        <v>BUs</v>
      </c>
      <c r="L1394" s="105" t="str">
        <f t="shared" si="167"/>
        <v>Symptome</v>
      </c>
      <c r="M1394" s="115" t="str">
        <f>IFERROR(VLOOKUP(Abfalldokumentation!$O1394,Kennzahlen!S:U,3,FALSE)*Abfalldokumentation!$B1394,"0")</f>
        <v>0</v>
      </c>
      <c r="N1394" s="105" t="str">
        <f>IF(ISBLANK(Q1394),VLOOKUP(Abfalldokumentation!$O1394,'Linien - BU'!R:S,2,FALSE),Q1394)</f>
        <v>Labor</v>
      </c>
      <c r="O1394" s="67" t="str">
        <f t="shared" si="168"/>
        <v>-</v>
      </c>
      <c r="P1394" s="67">
        <f t="shared" si="169"/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Z1394"/>
      <c r="AB1394" s="2"/>
      <c r="AC1394" s="2"/>
    </row>
    <row r="1395" spans="1:29" ht="30" customHeight="1" x14ac:dyDescent="0.25">
      <c r="A1395" s="102" t="str">
        <f>VLOOKUP(N1395,'Linien - BU'!A:B,2,FALSE)</f>
        <v>Rest</v>
      </c>
      <c r="B1395" s="114">
        <f t="shared" si="163"/>
        <v>1.4</v>
      </c>
      <c r="C1395" s="95">
        <f>Abfalldokumentation!$U1395</f>
        <v>44496</v>
      </c>
      <c r="D1395" s="90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103" t="str">
        <f>IFERROR(VLOOKUP(Abfalldokumentation!$O1395,Artikel!A:C,3,FALSE),Abfalldokumentation!$O1395)</f>
        <v>-</v>
      </c>
      <c r="F1395" s="103" t="str">
        <f>VLOOKUP(T1395,'Liste Gründe'!A:D,2,FALSE)</f>
        <v>Qualitätssicherung</v>
      </c>
      <c r="G1395" s="103" t="str">
        <f>IF(ISBLANK(V1395),VLOOKUP(Abfalldokumentation!$P1395,'Liste Gründe'!A:D,3,FALSE),V1395)</f>
        <v>Sensorik</v>
      </c>
      <c r="H1395" s="103" t="str">
        <f>IF(ISBLANK(Abfalldokumentation!$W1395),"-",Abfalldokumentation!$W1395)</f>
        <v>-</v>
      </c>
      <c r="I1395" s="114">
        <f t="shared" si="164"/>
        <v>43</v>
      </c>
      <c r="J1395" s="103" t="str">
        <f t="shared" si="165"/>
        <v>Produkte</v>
      </c>
      <c r="K1395" s="103" t="str">
        <f t="shared" si="166"/>
        <v>BUs</v>
      </c>
      <c r="L1395" s="103" t="str">
        <f t="shared" si="167"/>
        <v>Symptome</v>
      </c>
      <c r="M1395" s="114" t="str">
        <f>IFERROR(VLOOKUP(Abfalldokumentation!$O1395,Kennzahlen!S:U,3,FALSE)*Abfalldokumentation!$B1395,"0")</f>
        <v>0</v>
      </c>
      <c r="N1395" s="103" t="str">
        <f>IF(ISBLANK(Q1395),VLOOKUP(Abfalldokumentation!$O1395,'Linien - BU'!R:S,2,FALSE),Q1395)</f>
        <v>Labor</v>
      </c>
      <c r="O1395" s="67" t="str">
        <f t="shared" si="168"/>
        <v>-</v>
      </c>
      <c r="P1395" s="67">
        <f t="shared" si="169"/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Z1395"/>
      <c r="AB1395" s="2"/>
      <c r="AC1395" s="2"/>
    </row>
    <row r="1396" spans="1:29" ht="30" customHeight="1" x14ac:dyDescent="0.25">
      <c r="A1396" s="104" t="str">
        <f>VLOOKUP(N1396,'Linien - BU'!A:B,2,FALSE)</f>
        <v>BU1</v>
      </c>
      <c r="B1396" s="115">
        <f t="shared" si="163"/>
        <v>80</v>
      </c>
      <c r="C1396" s="96">
        <f>Abfalldokumentation!$U1396</f>
        <v>44496</v>
      </c>
      <c r="D1396" s="90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105" t="str">
        <f>IFERROR(VLOOKUP(Abfalldokumentation!$O1396,Artikel!A:C,3,FALSE),Abfalldokumentation!$O1396)</f>
        <v>Kapa EMM</v>
      </c>
      <c r="F1396" s="105" t="str">
        <f>VLOOKUP(T1396,'Liste Gründe'!A:D,2,FALSE)</f>
        <v>Schimmel</v>
      </c>
      <c r="G1396" s="105" t="str">
        <f>IF(ISBLANK(V1396),VLOOKUP(Abfalldokumentation!$P1396,'Liste Gründe'!A:D,3,FALSE),V1396)</f>
        <v>MHD abgelaufen</v>
      </c>
      <c r="H1396" s="105" t="str">
        <f>IF(ISBLANK(Abfalldokumentation!$W1396),"-",Abfalldokumentation!$W1396)</f>
        <v>-</v>
      </c>
      <c r="I1396" s="115">
        <f t="shared" si="164"/>
        <v>43</v>
      </c>
      <c r="J1396" s="105" t="str">
        <f t="shared" si="165"/>
        <v>Produkte</v>
      </c>
      <c r="K1396" s="105" t="str">
        <f t="shared" si="166"/>
        <v>BUs</v>
      </c>
      <c r="L1396" s="105" t="str">
        <f t="shared" si="167"/>
        <v>Symptome</v>
      </c>
      <c r="M1396" s="115" t="str">
        <f>IFERROR(VLOOKUP(Abfalldokumentation!$O1396,Kennzahlen!S:U,3,FALSE)*Abfalldokumentation!$B1396,"0")</f>
        <v>0</v>
      </c>
      <c r="N1396" s="105" t="str">
        <f>IF(ISBLANK(Q1396),VLOOKUP(Abfalldokumentation!$O1396,'Linien - BU'!R:S,2,FALSE),Q1396)</f>
        <v>Schmelze</v>
      </c>
      <c r="O1396" s="67" t="str">
        <f t="shared" si="168"/>
        <v>Kapa EMM</v>
      </c>
      <c r="P1396" s="67">
        <f t="shared" si="169"/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Z1396"/>
      <c r="AB1396" s="2"/>
      <c r="AC1396" s="2"/>
    </row>
    <row r="1397" spans="1:29" ht="30" customHeight="1" x14ac:dyDescent="0.25">
      <c r="A1397" s="102" t="str">
        <f>VLOOKUP(N1397,'Linien - BU'!A:B,2,FALSE)</f>
        <v>Rest</v>
      </c>
      <c r="B1397" s="114">
        <f t="shared" si="163"/>
        <v>60</v>
      </c>
      <c r="C1397" s="95">
        <f>Abfalldokumentation!$U1397</f>
        <v>44496</v>
      </c>
      <c r="D1397" s="90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103" t="str">
        <f>IFERROR(VLOOKUP(Abfalldokumentation!$O1397,Artikel!A:C,3,FALSE),Abfalldokumentation!$O1397)</f>
        <v>Rückstellproben</v>
      </c>
      <c r="F1397" s="103" t="str">
        <f>VLOOKUP(T1397,'Liste Gründe'!A:D,2,FALSE)</f>
        <v>Qualitätssicherung</v>
      </c>
      <c r="G1397" s="103" t="str">
        <f>IF(ISBLANK(V1397),VLOOKUP(Abfalldokumentation!$P1397,'Liste Gründe'!A:D,3,FALSE),V1397)</f>
        <v>Rückstellproben</v>
      </c>
      <c r="H1397" s="103" t="str">
        <f>IF(ISBLANK(Abfalldokumentation!$W1397),"-",Abfalldokumentation!$W1397)</f>
        <v>-</v>
      </c>
      <c r="I1397" s="114">
        <f t="shared" si="164"/>
        <v>43</v>
      </c>
      <c r="J1397" s="103" t="str">
        <f t="shared" si="165"/>
        <v>Produkte</v>
      </c>
      <c r="K1397" s="103" t="str">
        <f t="shared" si="166"/>
        <v>BUs</v>
      </c>
      <c r="L1397" s="103" t="str">
        <f t="shared" si="167"/>
        <v>Symptome</v>
      </c>
      <c r="M1397" s="114" t="str">
        <f>IFERROR(VLOOKUP(Abfalldokumentation!$O1397,Kennzahlen!S:U,3,FALSE)*Abfalldokumentation!$B1397,"0")</f>
        <v>0</v>
      </c>
      <c r="N1397" s="103" t="str">
        <f>IF(ISBLANK(Q1397),VLOOKUP(Abfalldokumentation!$O1397,'Linien - BU'!R:S,2,FALSE),Q1397)</f>
        <v>Labor</v>
      </c>
      <c r="O1397" s="67" t="str">
        <f t="shared" si="168"/>
        <v>Rückstellproben</v>
      </c>
      <c r="P1397" s="67">
        <f t="shared" si="169"/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Z1397"/>
      <c r="AB1397" s="2"/>
      <c r="AC1397" s="2"/>
    </row>
    <row r="1398" spans="1:29" ht="30" customHeight="1" x14ac:dyDescent="0.25">
      <c r="A1398" s="104" t="str">
        <f>VLOOKUP(N1398,'Linien - BU'!A:B,2,FALSE)</f>
        <v>Rest</v>
      </c>
      <c r="B1398" s="115">
        <f t="shared" si="163"/>
        <v>432</v>
      </c>
      <c r="C1398" s="96">
        <f>Abfalldokumentation!$U1398</f>
        <v>44496</v>
      </c>
      <c r="D1398" s="90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105" t="str">
        <f>IFERROR(VLOOKUP(Abfalldokumentation!$O1398,Artikel!A:C,3,FALSE),Abfalldokumentation!$O1398)</f>
        <v>Schmelzkäsezubereitung</v>
      </c>
      <c r="F1398" s="105" t="str">
        <f>VLOOKUP(T1398,'Liste Gründe'!A:D,2,FALSE)</f>
        <v>Verpackungsfehler</v>
      </c>
      <c r="G1398" s="105" t="str">
        <f>IF(ISBLANK(V1398),VLOOKUP(Abfalldokumentation!$P1398,'Liste Gründe'!A:D,3,FALSE),V1398)</f>
        <v>Alufolie reißt</v>
      </c>
      <c r="H1398" s="105" t="str">
        <f>IF(ISBLANK(Abfalldokumentation!$W1398),"-",Abfalldokumentation!$W1398)</f>
        <v>-</v>
      </c>
      <c r="I1398" s="115">
        <f t="shared" si="164"/>
        <v>43</v>
      </c>
      <c r="J1398" s="105" t="str">
        <f t="shared" si="165"/>
        <v>Produkte</v>
      </c>
      <c r="K1398" s="105" t="str">
        <f t="shared" si="166"/>
        <v>BUs</v>
      </c>
      <c r="L1398" s="105" t="str">
        <f t="shared" si="167"/>
        <v>Symptome</v>
      </c>
      <c r="M1398" s="115" t="str">
        <f>IFERROR(VLOOKUP(Abfalldokumentation!$O1398,Kennzahlen!S:U,3,FALSE)*Abfalldokumentation!$B1398,"0")</f>
        <v>0</v>
      </c>
      <c r="N1398" s="105" t="str">
        <f>IF(ISBLANK(Q1398),VLOOKUP(Abfalldokumentation!$O1398,'Linien - BU'!R:S,2,FALSE),Q1398)</f>
        <v>Retoure</v>
      </c>
      <c r="O1398" s="67" t="str">
        <f t="shared" si="168"/>
        <v>Schmelzkäsezubereitung</v>
      </c>
      <c r="P1398" s="67">
        <f t="shared" si="169"/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Z1398"/>
      <c r="AB1398" s="2"/>
      <c r="AC1398" s="2"/>
    </row>
    <row r="1399" spans="1:29" ht="30" customHeight="1" x14ac:dyDescent="0.25">
      <c r="A1399" s="102" t="str">
        <f>VLOOKUP(N1399,'Linien - BU'!A:B,2,FALSE)</f>
        <v>Rest</v>
      </c>
      <c r="B1399" s="114">
        <f t="shared" si="163"/>
        <v>70</v>
      </c>
      <c r="C1399" s="95">
        <f>Abfalldokumentation!$U1399</f>
        <v>44497</v>
      </c>
      <c r="D1399" s="90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103" t="str">
        <f>IFERROR(VLOOKUP(Abfalldokumentation!$O1399,Artikel!A:C,3,FALSE),Abfalldokumentation!$O1399)</f>
        <v>VOS Bergkäse 10kg Beute</v>
      </c>
      <c r="F1399" s="103" t="str">
        <f>VLOOKUP(T1399,'Liste Gründe'!A:D,2,FALSE)</f>
        <v>Schimmel</v>
      </c>
      <c r="G1399" s="103" t="str">
        <f>IF(ISBLANK(V1399),VLOOKUP(Abfalldokumentation!$P1399,'Liste Gründe'!A:D,3,FALSE),V1399)</f>
        <v>MHD abgelaufen</v>
      </c>
      <c r="H1399" s="103" t="str">
        <f>IF(ISBLANK(Abfalldokumentation!$W1399),"-",Abfalldokumentation!$W1399)</f>
        <v>-</v>
      </c>
      <c r="I1399" s="114">
        <f t="shared" si="164"/>
        <v>43</v>
      </c>
      <c r="J1399" s="103" t="str">
        <f t="shared" si="165"/>
        <v>Produkte</v>
      </c>
      <c r="K1399" s="103" t="str">
        <f t="shared" si="166"/>
        <v>BUs</v>
      </c>
      <c r="L1399" s="103" t="str">
        <f t="shared" si="167"/>
        <v>Symptome</v>
      </c>
      <c r="M1399" s="114">
        <f>IFERROR(VLOOKUP(Abfalldokumentation!$O1399,Kennzahlen!S:U,3,FALSE)*Abfalldokumentation!$B1399,"0")</f>
        <v>35</v>
      </c>
      <c r="N1399" s="103" t="str">
        <f>IF(ISBLANK(Q1399),VLOOKUP(Abfalldokumentation!$O1399,'Linien - BU'!R:S,2,FALSE),Q1399)</f>
        <v>Außenlager</v>
      </c>
      <c r="O1399" s="67">
        <f t="shared" si="168"/>
        <v>29500477</v>
      </c>
      <c r="P1399" s="67">
        <f t="shared" si="169"/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Z1399"/>
      <c r="AB1399" s="2"/>
      <c r="AC1399" s="2"/>
    </row>
    <row r="1400" spans="1:29" ht="30" customHeight="1" x14ac:dyDescent="0.25">
      <c r="A1400" s="104" t="str">
        <f>VLOOKUP(N1400,'Linien - BU'!A:B,2,FALSE)</f>
        <v>BU3</v>
      </c>
      <c r="B1400" s="115">
        <f t="shared" si="163"/>
        <v>331</v>
      </c>
      <c r="C1400" s="96">
        <f>Abfalldokumentation!$U1400</f>
        <v>44497</v>
      </c>
      <c r="D1400" s="90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105" t="str">
        <f>IFERROR(VLOOKUP(Abfalldokumentation!$O1400,Artikel!A:C,3,FALSE),Abfalldokumentation!$O1400)</f>
        <v>VOS GRW-SCHI-NAT ENDSTÜ</v>
      </c>
      <c r="F1400" s="105" t="str">
        <f>VLOOKUP(T1400,'Liste Gründe'!A:D,2,FALSE)</f>
        <v>Schimmel</v>
      </c>
      <c r="G1400" s="105" t="str">
        <f>IF(ISBLANK(V1400),VLOOKUP(Abfalldokumentation!$P1400,'Liste Gründe'!A:D,3,FALSE),V1400)</f>
        <v>Schimmel</v>
      </c>
      <c r="H1400" s="105" t="str">
        <f>IF(ISBLANK(Abfalldokumentation!$W1400),"-",Abfalldokumentation!$W1400)</f>
        <v>-</v>
      </c>
      <c r="I1400" s="115">
        <f t="shared" si="164"/>
        <v>43</v>
      </c>
      <c r="J1400" s="105" t="str">
        <f t="shared" si="165"/>
        <v>Produkte</v>
      </c>
      <c r="K1400" s="105" t="str">
        <f t="shared" si="166"/>
        <v>BUs</v>
      </c>
      <c r="L1400" s="105" t="str">
        <f t="shared" si="167"/>
        <v>Symptome</v>
      </c>
      <c r="M1400" s="115">
        <f>IFERROR(VLOOKUP(Abfalldokumentation!$O1400,Kennzahlen!S:U,3,FALSE)*Abfalldokumentation!$B1400,"0")</f>
        <v>165.5</v>
      </c>
      <c r="N1400" s="105" t="str">
        <f>IF(ISBLANK(Q1400),VLOOKUP(Abfalldokumentation!$O1400,'Linien - BU'!R:S,2,FALSE),Q1400)</f>
        <v>BU3</v>
      </c>
      <c r="O1400" s="67">
        <f t="shared" si="168"/>
        <v>29501070</v>
      </c>
      <c r="P1400" s="67">
        <f t="shared" si="169"/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Z1400"/>
      <c r="AB1400" s="2"/>
      <c r="AC1400" s="2"/>
    </row>
    <row r="1401" spans="1:29" ht="30" customHeight="1" x14ac:dyDescent="0.25">
      <c r="A1401" s="102" t="str">
        <f>VLOOKUP(N1401,'Linien - BU'!A:B,2,FALSE)</f>
        <v>BU3</v>
      </c>
      <c r="B1401" s="114">
        <f t="shared" si="163"/>
        <v>175</v>
      </c>
      <c r="C1401" s="95">
        <f>Abfalldokumentation!$U1401</f>
        <v>44497</v>
      </c>
      <c r="D1401" s="90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103" t="str">
        <f>IFERROR(VLOOKUP(Abfalldokumentation!$O1401,Artikel!A:C,3,FALSE),Abfalldokumentation!$O1401)</f>
        <v>VOS RW-NATUR-EXTRA ENDS</v>
      </c>
      <c r="F1401" s="103" t="str">
        <f>VLOOKUP(T1401,'Liste Gründe'!A:D,2,FALSE)</f>
        <v>Schimmel</v>
      </c>
      <c r="G1401" s="103" t="str">
        <f>IF(ISBLANK(V1401),VLOOKUP(Abfalldokumentation!$P1401,'Liste Gründe'!A:D,3,FALSE),V1401)</f>
        <v>Schimmel</v>
      </c>
      <c r="H1401" s="103" t="str">
        <f>IF(ISBLANK(Abfalldokumentation!$W1401),"-",Abfalldokumentation!$W1401)</f>
        <v>-</v>
      </c>
      <c r="I1401" s="114">
        <f t="shared" si="164"/>
        <v>43</v>
      </c>
      <c r="J1401" s="103" t="str">
        <f t="shared" si="165"/>
        <v>Produkte</v>
      </c>
      <c r="K1401" s="103" t="str">
        <f t="shared" si="166"/>
        <v>BUs</v>
      </c>
      <c r="L1401" s="103" t="str">
        <f t="shared" si="167"/>
        <v>Symptome</v>
      </c>
      <c r="M1401" s="114">
        <f>IFERROR(VLOOKUP(Abfalldokumentation!$O1401,Kennzahlen!S:U,3,FALSE)*Abfalldokumentation!$B1401,"0")</f>
        <v>87.5</v>
      </c>
      <c r="N1401" s="103" t="str">
        <f>IF(ISBLANK(Q1401),VLOOKUP(Abfalldokumentation!$O1401,'Linien - BU'!R:S,2,FALSE),Q1401)</f>
        <v>BU3</v>
      </c>
      <c r="O1401" s="67">
        <f t="shared" si="168"/>
        <v>29501083</v>
      </c>
      <c r="P1401" s="67">
        <f t="shared" si="169"/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Z1401"/>
      <c r="AB1401" s="2"/>
      <c r="AC1401" s="2"/>
    </row>
    <row r="1402" spans="1:29" ht="30" customHeight="1" x14ac:dyDescent="0.25">
      <c r="A1402" s="104" t="str">
        <f>VLOOKUP(N1402,'Linien - BU'!A:B,2,FALSE)</f>
        <v>Rest</v>
      </c>
      <c r="B1402" s="115">
        <f t="shared" si="163"/>
        <v>91</v>
      </c>
      <c r="C1402" s="96">
        <f>Abfalldokumentation!$U1402</f>
        <v>44497</v>
      </c>
      <c r="D1402" s="90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105" t="str">
        <f>IFERROR(VLOOKUP(Abfalldokumentation!$O1402,Artikel!A:C,3,FALSE),Abfalldokumentation!$O1402)</f>
        <v>ABS ALL-EMM-VAKU</v>
      </c>
      <c r="F1402" s="105" t="str">
        <f>VLOOKUP(T1402,'Liste Gründe'!A:D,2,FALSE)</f>
        <v>Schimmel</v>
      </c>
      <c r="G1402" s="105" t="str">
        <f>IF(ISBLANK(V1402),VLOOKUP(Abfalldokumentation!$P1402,'Liste Gründe'!A:D,3,FALSE),V1402)</f>
        <v>Schimmel</v>
      </c>
      <c r="H1402" s="105" t="str">
        <f>IF(ISBLANK(Abfalldokumentation!$W1402),"-",Abfalldokumentation!$W1402)</f>
        <v>-</v>
      </c>
      <c r="I1402" s="115">
        <f t="shared" si="164"/>
        <v>43</v>
      </c>
      <c r="J1402" s="105" t="str">
        <f t="shared" si="165"/>
        <v>Produkte</v>
      </c>
      <c r="K1402" s="105" t="str">
        <f t="shared" si="166"/>
        <v>BUs</v>
      </c>
      <c r="L1402" s="105" t="str">
        <f t="shared" si="167"/>
        <v>Symptome</v>
      </c>
      <c r="M1402" s="115">
        <f>IFERROR(VLOOKUP(Abfalldokumentation!$O1402,Kennzahlen!S:U,3,FALSE)*Abfalldokumentation!$B1402,"0")</f>
        <v>228.77399999999997</v>
      </c>
      <c r="N1402" s="105" t="str">
        <f>IF(ISBLANK(Q1402),VLOOKUP(Abfalldokumentation!$O1402,'Linien - BU'!R:S,2,FALSE),Q1402)</f>
        <v>Retoure</v>
      </c>
      <c r="O1402" s="67">
        <f t="shared" si="168"/>
        <v>49500190</v>
      </c>
      <c r="P1402" s="67">
        <f t="shared" si="169"/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Z1402"/>
      <c r="AB1402" s="2"/>
      <c r="AC1402" s="2"/>
    </row>
    <row r="1403" spans="1:29" ht="30" customHeight="1" x14ac:dyDescent="0.25">
      <c r="A1403" s="102" t="str">
        <f>VLOOKUP(N1403,'Linien - BU'!A:B,2,FALSE)</f>
        <v>BU4</v>
      </c>
      <c r="B1403" s="114">
        <f t="shared" si="163"/>
        <v>642</v>
      </c>
      <c r="C1403" s="95">
        <f>Abfalldokumentation!$U1403</f>
        <v>44497</v>
      </c>
      <c r="D1403" s="90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103" t="str">
        <f>IFERROR(VLOOKUP(Abfalldokumentation!$O1403,Artikel!A:C,3,FALSE),Abfalldokumentation!$O1403)</f>
        <v>ABS JARLSBERG-VAKU</v>
      </c>
      <c r="F1403" s="103" t="str">
        <f>VLOOKUP(T1403,'Liste Gründe'!A:D,2,FALSE)</f>
        <v>Schimmel</v>
      </c>
      <c r="G1403" s="103" t="str">
        <f>IF(ISBLANK(V1403),VLOOKUP(Abfalldokumentation!$P1403,'Liste Gründe'!A:D,3,FALSE),V1403)</f>
        <v>Schimmel</v>
      </c>
      <c r="H1403" s="103" t="str">
        <f>IF(ISBLANK(Abfalldokumentation!$W1403),"-",Abfalldokumentation!$W1403)</f>
        <v>-</v>
      </c>
      <c r="I1403" s="114">
        <f t="shared" si="164"/>
        <v>43</v>
      </c>
      <c r="J1403" s="103" t="str">
        <f t="shared" si="165"/>
        <v>Produkte</v>
      </c>
      <c r="K1403" s="103" t="str">
        <f t="shared" si="166"/>
        <v>BUs</v>
      </c>
      <c r="L1403" s="103" t="str">
        <f t="shared" si="167"/>
        <v>Symptome</v>
      </c>
      <c r="M1403" s="114" t="str">
        <f>IFERROR(VLOOKUP(Abfalldokumentation!$O1403,Kennzahlen!S:U,3,FALSE)*Abfalldokumentation!$B1403,"0")</f>
        <v>0</v>
      </c>
      <c r="N1403" s="103" t="str">
        <f>IF(ISBLANK(Q1403),VLOOKUP(Abfalldokumentation!$O1403,'Linien - BU'!R:S,2,FALSE),Q1403)</f>
        <v>BU4</v>
      </c>
      <c r="O1403" s="67">
        <f t="shared" si="168"/>
        <v>49500192</v>
      </c>
      <c r="P1403" s="67">
        <f t="shared" si="169"/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Z1403"/>
      <c r="AB1403" s="2"/>
      <c r="AC1403" s="2"/>
    </row>
    <row r="1404" spans="1:29" ht="30" customHeight="1" x14ac:dyDescent="0.25">
      <c r="A1404" s="104" t="str">
        <f>VLOOKUP(N1404,'Linien - BU'!A:B,2,FALSE)</f>
        <v>BU2</v>
      </c>
      <c r="B1404" s="115">
        <f t="shared" si="163"/>
        <v>70</v>
      </c>
      <c r="C1404" s="96">
        <f>Abfalldokumentation!$U1404</f>
        <v>44497</v>
      </c>
      <c r="D1404" s="90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105" t="str">
        <f>IFERROR(VLOOKUP(Abfalldokumentation!$O1404,Artikel!A:C,3,FALSE),Abfalldokumentation!$O1404)</f>
        <v>-</v>
      </c>
      <c r="F1404" s="105" t="str">
        <f>VLOOKUP(T1404,'Liste Gründe'!A:D,2,FALSE)</f>
        <v>Linienbezogen</v>
      </c>
      <c r="G1404" s="105" t="str">
        <f>IF(ISBLANK(V1404),VLOOKUP(Abfalldokumentation!$P1404,'Liste Gründe'!A:D,3,FALSE),V1404)</f>
        <v>Maschinenabfall</v>
      </c>
      <c r="H1404" s="105" t="str">
        <f>IF(ISBLANK(Abfalldokumentation!$W1404),"-",Abfalldokumentation!$W1404)</f>
        <v>-</v>
      </c>
      <c r="I1404" s="115">
        <f t="shared" si="164"/>
        <v>43</v>
      </c>
      <c r="J1404" s="105" t="str">
        <f t="shared" si="165"/>
        <v>Produkte</v>
      </c>
      <c r="K1404" s="105" t="str">
        <f t="shared" si="166"/>
        <v>BUs</v>
      </c>
      <c r="L1404" s="105" t="str">
        <f t="shared" si="167"/>
        <v>Symptome</v>
      </c>
      <c r="M1404" s="115" t="str">
        <f>IFERROR(VLOOKUP(Abfalldokumentation!$O1404,Kennzahlen!S:U,3,FALSE)*Abfalldokumentation!$B1404,"0")</f>
        <v>0</v>
      </c>
      <c r="N1404" s="105" t="str">
        <f>IF(ISBLANK(Q1404),VLOOKUP(Abfalldokumentation!$O1404,'Linien - BU'!R:S,2,FALSE),Q1404)</f>
        <v>BU2</v>
      </c>
      <c r="O1404" s="67" t="str">
        <f t="shared" si="168"/>
        <v>-</v>
      </c>
      <c r="P1404" s="67">
        <f t="shared" si="169"/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Z1404"/>
      <c r="AB1404" s="2"/>
      <c r="AC1404" s="2"/>
    </row>
    <row r="1405" spans="1:29" ht="30" customHeight="1" x14ac:dyDescent="0.25">
      <c r="A1405" s="102" t="str">
        <f>VLOOKUP(N1405,'Linien - BU'!A:B,2,FALSE)</f>
        <v>BU1</v>
      </c>
      <c r="B1405" s="114">
        <f t="shared" si="163"/>
        <v>37</v>
      </c>
      <c r="C1405" s="95">
        <f>Abfalldokumentation!$U1405</f>
        <v>44497</v>
      </c>
      <c r="D1405" s="90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103" t="str">
        <f>IFERROR(VLOOKUP(Abfalldokumentation!$O1405,Artikel!A:C,3,FALSE),Abfalldokumentation!$O1405)</f>
        <v>-</v>
      </c>
      <c r="F1405" s="103" t="str">
        <f>VLOOKUP(T1405,'Liste Gründe'!A:D,2,FALSE)</f>
        <v>Linienbezogen</v>
      </c>
      <c r="G1405" s="103" t="str">
        <f>IF(ISBLANK(V1405),VLOOKUP(Abfalldokumentation!$P1405,'Liste Gründe'!A:D,3,FALSE),V1405)</f>
        <v>Reinigung</v>
      </c>
      <c r="H1405" s="103" t="str">
        <f>IF(ISBLANK(Abfalldokumentation!$W1405),"-",Abfalldokumentation!$W1405)</f>
        <v>-</v>
      </c>
      <c r="I1405" s="114">
        <f t="shared" si="164"/>
        <v>43</v>
      </c>
      <c r="J1405" s="103" t="str">
        <f t="shared" si="165"/>
        <v>Produkte</v>
      </c>
      <c r="K1405" s="103" t="str">
        <f t="shared" si="166"/>
        <v>BUs</v>
      </c>
      <c r="L1405" s="103" t="str">
        <f t="shared" si="167"/>
        <v>Symptome</v>
      </c>
      <c r="M1405" s="114" t="str">
        <f>IFERROR(VLOOKUP(Abfalldokumentation!$O1405,Kennzahlen!S:U,3,FALSE)*Abfalldokumentation!$B1405,"0")</f>
        <v>0</v>
      </c>
      <c r="N1405" s="103" t="str">
        <f>IF(ISBLANK(Q1405),VLOOKUP(Abfalldokumentation!$O1405,'Linien - BU'!R:S,2,FALSE),Q1405)</f>
        <v>Schmelze</v>
      </c>
      <c r="O1405" s="67" t="str">
        <f t="shared" si="168"/>
        <v>-</v>
      </c>
      <c r="P1405" s="67">
        <f t="shared" si="169"/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Z1405"/>
      <c r="AB1405" s="2"/>
      <c r="AC1405" s="2"/>
    </row>
    <row r="1406" spans="1:29" ht="30" customHeight="1" x14ac:dyDescent="0.25">
      <c r="A1406" s="104" t="str">
        <f>VLOOKUP(N1406,'Linien - BU'!A:B,2,FALSE)</f>
        <v>BU1</v>
      </c>
      <c r="B1406" s="115">
        <f t="shared" si="163"/>
        <v>107.6</v>
      </c>
      <c r="C1406" s="96">
        <f>Abfalldokumentation!$U1406</f>
        <v>44497</v>
      </c>
      <c r="D1406" s="90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105" t="str">
        <f>IFERROR(VLOOKUP(Abfalldokumentation!$O1406,Artikel!A:C,3,FALSE),Abfalldokumentation!$O1406)</f>
        <v>-</v>
      </c>
      <c r="F1406" s="105" t="str">
        <f>VLOOKUP(T1406,'Liste Gründe'!A:D,2,FALSE)</f>
        <v>Linienbezogen</v>
      </c>
      <c r="G1406" s="105" t="str">
        <f>IF(ISBLANK(V1406),VLOOKUP(Abfalldokumentation!$P1406,'Liste Gründe'!A:D,3,FALSE),V1406)</f>
        <v>Reinigung</v>
      </c>
      <c r="H1406" s="105" t="str">
        <f>IF(ISBLANK(Abfalldokumentation!$W1406),"-",Abfalldokumentation!$W1406)</f>
        <v>-</v>
      </c>
      <c r="I1406" s="115">
        <f t="shared" si="164"/>
        <v>43</v>
      </c>
      <c r="J1406" s="105" t="str">
        <f t="shared" si="165"/>
        <v>Produkte</v>
      </c>
      <c r="K1406" s="105" t="str">
        <f t="shared" si="166"/>
        <v>BUs</v>
      </c>
      <c r="L1406" s="105" t="str">
        <f t="shared" si="167"/>
        <v>Symptome</v>
      </c>
      <c r="M1406" s="115" t="str">
        <f>IFERROR(VLOOKUP(Abfalldokumentation!$O1406,Kennzahlen!S:U,3,FALSE)*Abfalldokumentation!$B1406,"0")</f>
        <v>0</v>
      </c>
      <c r="N1406" s="105" t="str">
        <f>IF(ISBLANK(Q1406),VLOOKUP(Abfalldokumentation!$O1406,'Linien - BU'!R:S,2,FALSE),Q1406)</f>
        <v>Schmelze</v>
      </c>
      <c r="O1406" s="67" t="str">
        <f t="shared" si="168"/>
        <v>-</v>
      </c>
      <c r="P1406" s="67">
        <f t="shared" si="169"/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Z1406"/>
      <c r="AB1406" s="2"/>
      <c r="AC1406" s="2"/>
    </row>
    <row r="1407" spans="1:29" ht="30" customHeight="1" x14ac:dyDescent="0.25">
      <c r="A1407" s="102" t="str">
        <f>VLOOKUP(N1407,'Linien - BU'!A:B,2,FALSE)</f>
        <v>BU3</v>
      </c>
      <c r="B1407" s="114">
        <f t="shared" si="163"/>
        <v>110</v>
      </c>
      <c r="C1407" s="95">
        <f>Abfalldokumentation!$U1407</f>
        <v>44497</v>
      </c>
      <c r="D1407" s="90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103" t="str">
        <f>IFERROR(VLOOKUP(Abfalldokumentation!$O1407,Artikel!A:C,3,FALSE),Abfalldokumentation!$O1407)</f>
        <v>-</v>
      </c>
      <c r="F1407" s="103" t="str">
        <f>VLOOKUP(T1407,'Liste Gründe'!A:D,2,FALSE)</f>
        <v>Linienbezogen</v>
      </c>
      <c r="G1407" s="103" t="str">
        <f>IF(ISBLANK(V1407),VLOOKUP(Abfalldokumentation!$P1407,'Liste Gründe'!A:D,3,FALSE),V1407)</f>
        <v>Reinigung</v>
      </c>
      <c r="H1407" s="103" t="str">
        <f>IF(ISBLANK(Abfalldokumentation!$W1407),"-",Abfalldokumentation!$W1407)</f>
        <v>-</v>
      </c>
      <c r="I1407" s="114">
        <f t="shared" si="164"/>
        <v>43</v>
      </c>
      <c r="J1407" s="103" t="str">
        <f t="shared" si="165"/>
        <v>Produkte</v>
      </c>
      <c r="K1407" s="103" t="str">
        <f t="shared" si="166"/>
        <v>BUs</v>
      </c>
      <c r="L1407" s="103" t="str">
        <f t="shared" si="167"/>
        <v>Symptome</v>
      </c>
      <c r="M1407" s="114" t="str">
        <f>IFERROR(VLOOKUP(Abfalldokumentation!$O1407,Kennzahlen!S:U,3,FALSE)*Abfalldokumentation!$B1407,"0")</f>
        <v>0</v>
      </c>
      <c r="N1407" s="103" t="str">
        <f>IF(ISBLANK(Q1407),VLOOKUP(Abfalldokumentation!$O1407,'Linien - BU'!R:S,2,FALSE),Q1407)</f>
        <v>BU3</v>
      </c>
      <c r="O1407" s="67" t="str">
        <f t="shared" si="168"/>
        <v>-</v>
      </c>
      <c r="P1407" s="67">
        <f t="shared" si="169"/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Z1407"/>
      <c r="AB1407" s="2"/>
      <c r="AC1407" s="2"/>
    </row>
    <row r="1408" spans="1:29" ht="30" customHeight="1" x14ac:dyDescent="0.25">
      <c r="A1408" s="104" t="str">
        <f>VLOOKUP(N1408,'Linien - BU'!A:B,2,FALSE)</f>
        <v>BU2</v>
      </c>
      <c r="B1408" s="115">
        <f t="shared" si="163"/>
        <v>15</v>
      </c>
      <c r="C1408" s="96">
        <f>Abfalldokumentation!$U1408</f>
        <v>44497</v>
      </c>
      <c r="D1408" s="90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105" t="str">
        <f>IFERROR(VLOOKUP(Abfalldokumentation!$O1408,Artikel!A:C,3,FALSE),Abfalldokumentation!$O1408)</f>
        <v>Blöcke</v>
      </c>
      <c r="F1408" s="105" t="str">
        <f>VLOOKUP(T1408,'Liste Gründe'!A:D,2,FALSE)</f>
        <v>Schimmel</v>
      </c>
      <c r="G1408" s="105" t="str">
        <f>IF(ISBLANK(V1408),VLOOKUP(Abfalldokumentation!$P1408,'Liste Gründe'!A:D,3,FALSE),V1408)</f>
        <v>Schimmel</v>
      </c>
      <c r="H1408" s="105" t="str">
        <f>IF(ISBLANK(Abfalldokumentation!$W1408),"-",Abfalldokumentation!$W1408)</f>
        <v>-</v>
      </c>
      <c r="I1408" s="115">
        <f t="shared" si="164"/>
        <v>43</v>
      </c>
      <c r="J1408" s="105" t="str">
        <f t="shared" si="165"/>
        <v>Produkte</v>
      </c>
      <c r="K1408" s="105" t="str">
        <f t="shared" si="166"/>
        <v>BUs</v>
      </c>
      <c r="L1408" s="105" t="str">
        <f t="shared" si="167"/>
        <v>Symptome</v>
      </c>
      <c r="M1408" s="115" t="str">
        <f>IFERROR(VLOOKUP(Abfalldokumentation!$O1408,Kennzahlen!S:U,3,FALSE)*Abfalldokumentation!$B1408,"0")</f>
        <v>0</v>
      </c>
      <c r="N1408" s="105" t="str">
        <f>IF(ISBLANK(Q1408),VLOOKUP(Abfalldokumentation!$O1408,'Linien - BU'!R:S,2,FALSE),Q1408)</f>
        <v>BU2</v>
      </c>
      <c r="O1408" s="67" t="str">
        <f t="shared" si="168"/>
        <v>Blöcke</v>
      </c>
      <c r="P1408" s="67">
        <f t="shared" si="169"/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Z1408"/>
      <c r="AB1408" s="2"/>
      <c r="AC1408" s="2"/>
    </row>
    <row r="1409" spans="1:29" ht="30" customHeight="1" x14ac:dyDescent="0.25">
      <c r="A1409" s="102" t="str">
        <f>VLOOKUP(N1409,'Linien - BU'!A:B,2,FALSE)</f>
        <v>Rest</v>
      </c>
      <c r="B1409" s="114">
        <f t="shared" si="163"/>
        <v>36</v>
      </c>
      <c r="C1409" s="95">
        <f>Abfalldokumentation!$U1409</f>
        <v>44497</v>
      </c>
      <c r="D1409" s="90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103" t="str">
        <f>IFERROR(VLOOKUP(Abfalldokumentation!$O1409,Artikel!A:C,3,FALSE),Abfalldokumentation!$O1409)</f>
        <v>Rückstellproben</v>
      </c>
      <c r="F1409" s="103" t="str">
        <f>VLOOKUP(T1409,'Liste Gründe'!A:D,2,FALSE)</f>
        <v>Qualitätssicherung</v>
      </c>
      <c r="G1409" s="103" t="str">
        <f>IF(ISBLANK(V1409),VLOOKUP(Abfalldokumentation!$P1409,'Liste Gründe'!A:D,3,FALSE),V1409)</f>
        <v>Rückstellproben</v>
      </c>
      <c r="H1409" s="103" t="str">
        <f>IF(ISBLANK(Abfalldokumentation!$W1409),"-",Abfalldokumentation!$W1409)</f>
        <v>-</v>
      </c>
      <c r="I1409" s="114">
        <f t="shared" si="164"/>
        <v>43</v>
      </c>
      <c r="J1409" s="103" t="str">
        <f t="shared" si="165"/>
        <v>Produkte</v>
      </c>
      <c r="K1409" s="103" t="str">
        <f t="shared" si="166"/>
        <v>BUs</v>
      </c>
      <c r="L1409" s="103" t="str">
        <f t="shared" si="167"/>
        <v>Symptome</v>
      </c>
      <c r="M1409" s="114" t="str">
        <f>IFERROR(VLOOKUP(Abfalldokumentation!$O1409,Kennzahlen!S:U,3,FALSE)*Abfalldokumentation!$B1409,"0")</f>
        <v>0</v>
      </c>
      <c r="N1409" s="103" t="str">
        <f>IF(ISBLANK(Q1409),VLOOKUP(Abfalldokumentation!$O1409,'Linien - BU'!R:S,2,FALSE),Q1409)</f>
        <v>Labor</v>
      </c>
      <c r="O1409" s="67" t="str">
        <f t="shared" si="168"/>
        <v>Rückstellproben</v>
      </c>
      <c r="P1409" s="67">
        <f t="shared" si="169"/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Z1409"/>
      <c r="AB1409" s="2"/>
      <c r="AC1409" s="2"/>
    </row>
    <row r="1410" spans="1:29" ht="30" customHeight="1" x14ac:dyDescent="0.25">
      <c r="A1410" s="104" t="str">
        <f>VLOOKUP(N1410,'Linien - BU'!A:B,2,FALSE)</f>
        <v>Rest</v>
      </c>
      <c r="B1410" s="115">
        <f t="shared" ref="B1410:B1473" si="170">S1410</f>
        <v>41</v>
      </c>
      <c r="C1410" s="96">
        <f>Abfalldokumentation!$U1410</f>
        <v>44497</v>
      </c>
      <c r="D1410" s="90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105" t="str">
        <f>IFERROR(VLOOKUP(Abfalldokumentation!$O1410,Artikel!A:C,3,FALSE),Abfalldokumentation!$O1410)</f>
        <v>Rückstellproben</v>
      </c>
      <c r="F1410" s="105" t="str">
        <f>VLOOKUP(T1410,'Liste Gründe'!A:D,2,FALSE)</f>
        <v>Qualitätssicherung</v>
      </c>
      <c r="G1410" s="105" t="str">
        <f>IF(ISBLANK(V1410),VLOOKUP(Abfalldokumentation!$P1410,'Liste Gründe'!A:D,3,FALSE),V1410)</f>
        <v>Rückstellproben</v>
      </c>
      <c r="H1410" s="105" t="str">
        <f>IF(ISBLANK(Abfalldokumentation!$W1410),"-",Abfalldokumentation!$W1410)</f>
        <v>-</v>
      </c>
      <c r="I1410" s="115">
        <f t="shared" ref="I1410:I1473" si="171">_xlfn.ISOWEEKNUM(C1410)</f>
        <v>43</v>
      </c>
      <c r="J1410" s="105" t="str">
        <f t="shared" ref="J1410:J1473" si="172">"Produkte"</f>
        <v>Produkte</v>
      </c>
      <c r="K1410" s="105" t="str">
        <f t="shared" ref="K1410:K1473" si="173">"BUs"</f>
        <v>BUs</v>
      </c>
      <c r="L1410" s="105" t="str">
        <f t="shared" ref="L1410:L1473" si="174">"Symptome"</f>
        <v>Symptome</v>
      </c>
      <c r="M1410" s="115" t="str">
        <f>IFERROR(VLOOKUP(Abfalldokumentation!$O1410,Kennzahlen!S:U,3,FALSE)*Abfalldokumentation!$B1410,"0")</f>
        <v>0</v>
      </c>
      <c r="N1410" s="105" t="str">
        <f>IF(ISBLANK(Q1410),VLOOKUP(Abfalldokumentation!$O1410,'Linien - BU'!R:S,2,FALSE),Q1410)</f>
        <v>Labor</v>
      </c>
      <c r="O1410" s="67" t="str">
        <f t="shared" ref="O1410:O1473" si="175">R1410</f>
        <v>Rückstellproben</v>
      </c>
      <c r="P1410" s="67">
        <f t="shared" ref="P1410:P1473" si="176"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Z1410"/>
      <c r="AB1410" s="2"/>
      <c r="AC1410" s="2"/>
    </row>
    <row r="1411" spans="1:29" ht="30" customHeight="1" x14ac:dyDescent="0.25">
      <c r="A1411" s="102" t="str">
        <f>VLOOKUP(N1411,'Linien - BU'!A:B,2,FALSE)</f>
        <v>BU3</v>
      </c>
      <c r="B1411" s="114">
        <f t="shared" si="170"/>
        <v>14</v>
      </c>
      <c r="C1411" s="95">
        <f>Abfalldokumentation!$U1411</f>
        <v>44497</v>
      </c>
      <c r="D1411" s="90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103" t="str">
        <f>IFERROR(VLOOKUP(Abfalldokumentation!$O1411,Artikel!A:C,3,FALSE),Abfalldokumentation!$O1411)</f>
        <v>Würfel</v>
      </c>
      <c r="F1411" s="103" t="str">
        <f>VLOOKUP(T1411,'Liste Gründe'!A:D,2,FALSE)</f>
        <v>Linienbezogen</v>
      </c>
      <c r="G1411" s="103" t="str">
        <f>IF(ISBLANK(V1411),VLOOKUP(Abfalldokumentation!$P1411,'Liste Gründe'!A:D,3,FALSE),V1411)</f>
        <v>Maschinenabfall</v>
      </c>
      <c r="H1411" s="103" t="str">
        <f>IF(ISBLANK(Abfalldokumentation!$W1411),"-",Abfalldokumentation!$W1411)</f>
        <v>-</v>
      </c>
      <c r="I1411" s="114">
        <f t="shared" si="171"/>
        <v>43</v>
      </c>
      <c r="J1411" s="103" t="str">
        <f t="shared" si="172"/>
        <v>Produkte</v>
      </c>
      <c r="K1411" s="103" t="str">
        <f t="shared" si="173"/>
        <v>BUs</v>
      </c>
      <c r="L1411" s="103" t="str">
        <f t="shared" si="174"/>
        <v>Symptome</v>
      </c>
      <c r="M1411" s="114" t="str">
        <f>IFERROR(VLOOKUP(Abfalldokumentation!$O1411,Kennzahlen!S:U,3,FALSE)*Abfalldokumentation!$B1411,"0")</f>
        <v>0</v>
      </c>
      <c r="N1411" s="103" t="str">
        <f>IF(ISBLANK(Q1411),VLOOKUP(Abfalldokumentation!$O1411,'Linien - BU'!R:S,2,FALSE),Q1411)</f>
        <v>L35</v>
      </c>
      <c r="O1411" s="67" t="str">
        <f t="shared" si="175"/>
        <v>Würfel</v>
      </c>
      <c r="P1411" s="67">
        <f t="shared" si="176"/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Z1411"/>
      <c r="AB1411" s="2"/>
      <c r="AC1411" s="2"/>
    </row>
    <row r="1412" spans="1:29" ht="30" customHeight="1" x14ac:dyDescent="0.25">
      <c r="A1412" s="104" t="str">
        <f>VLOOKUP(N1412,'Linien - BU'!A:B,2,FALSE)</f>
        <v>BU3</v>
      </c>
      <c r="B1412" s="115">
        <f t="shared" si="170"/>
        <v>306</v>
      </c>
      <c r="C1412" s="96">
        <f>Abfalldokumentation!$U1412</f>
        <v>44497</v>
      </c>
      <c r="D1412" s="90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105" t="str">
        <f>IFERROR(VLOOKUP(Abfalldokumentation!$O1412,Artikel!A:C,3,FALSE),Abfalldokumentation!$O1412)</f>
        <v>Zipfel, Endstücke</v>
      </c>
      <c r="F1412" s="105" t="str">
        <f>VLOOKUP(T1412,'Liste Gründe'!A:D,2,FALSE)</f>
        <v>Schimmel</v>
      </c>
      <c r="G1412" s="105" t="str">
        <f>IF(ISBLANK(V1412),VLOOKUP(Abfalldokumentation!$P1412,'Liste Gründe'!A:D,3,FALSE),V1412)</f>
        <v>Schimmel</v>
      </c>
      <c r="H1412" s="105" t="str">
        <f>IF(ISBLANK(Abfalldokumentation!$W1412),"-",Abfalldokumentation!$W1412)</f>
        <v>-</v>
      </c>
      <c r="I1412" s="115">
        <f t="shared" si="171"/>
        <v>43</v>
      </c>
      <c r="J1412" s="105" t="str">
        <f t="shared" si="172"/>
        <v>Produkte</v>
      </c>
      <c r="K1412" s="105" t="str">
        <f t="shared" si="173"/>
        <v>BUs</v>
      </c>
      <c r="L1412" s="105" t="str">
        <f t="shared" si="174"/>
        <v>Symptome</v>
      </c>
      <c r="M1412" s="115" t="str">
        <f>IFERROR(VLOOKUP(Abfalldokumentation!$O1412,Kennzahlen!S:U,3,FALSE)*Abfalldokumentation!$B1412,"0")</f>
        <v>0</v>
      </c>
      <c r="N1412" s="105" t="str">
        <f>IF(ISBLANK(Q1412),VLOOKUP(Abfalldokumentation!$O1412,'Linien - BU'!R:S,2,FALSE),Q1412)</f>
        <v>BU3</v>
      </c>
      <c r="O1412" s="67" t="str">
        <f t="shared" si="175"/>
        <v>Zipfel, Endstücke</v>
      </c>
      <c r="P1412" s="67">
        <f t="shared" si="176"/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Z1412"/>
      <c r="AB1412" s="2"/>
      <c r="AC1412" s="2"/>
    </row>
    <row r="1413" spans="1:29" ht="30" customHeight="1" x14ac:dyDescent="0.25">
      <c r="A1413" s="102" t="str">
        <f>VLOOKUP(N1413,'Linien - BU'!A:B,2,FALSE)</f>
        <v>BU1</v>
      </c>
      <c r="B1413" s="114">
        <f t="shared" si="170"/>
        <v>60</v>
      </c>
      <c r="C1413" s="95">
        <f>Abfalldokumentation!$U1413</f>
        <v>44498</v>
      </c>
      <c r="D1413" s="90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103" t="str">
        <f>IFERROR(VLOOKUP(Abfalldokumentation!$O1413,Artikel!A:C,3,FALSE),Abfalldokumentation!$O1413)</f>
        <v>VOS mit Walnusskonzentr</v>
      </c>
      <c r="F1413" s="103" t="str">
        <f>VLOOKUP(T1413,'Liste Gründe'!A:D,2,FALSE)</f>
        <v>Schimmel</v>
      </c>
      <c r="G1413" s="103" t="str">
        <f>IF(ISBLANK(V1413),VLOOKUP(Abfalldokumentation!$P1413,'Liste Gründe'!A:D,3,FALSE),V1413)</f>
        <v>VOS &gt; Einsatz</v>
      </c>
      <c r="H1413" s="103" t="str">
        <f>IF(ISBLANK(Abfalldokumentation!$W1413),"-",Abfalldokumentation!$W1413)</f>
        <v>-</v>
      </c>
      <c r="I1413" s="114">
        <f t="shared" si="171"/>
        <v>43</v>
      </c>
      <c r="J1413" s="103" t="str">
        <f t="shared" si="172"/>
        <v>Produkte</v>
      </c>
      <c r="K1413" s="103" t="str">
        <f t="shared" si="173"/>
        <v>BUs</v>
      </c>
      <c r="L1413" s="103" t="str">
        <f t="shared" si="174"/>
        <v>Symptome</v>
      </c>
      <c r="M1413" s="114" t="str">
        <f>IFERROR(VLOOKUP(Abfalldokumentation!$O1413,Kennzahlen!S:U,3,FALSE)*Abfalldokumentation!$B1413,"0")</f>
        <v>0</v>
      </c>
      <c r="N1413" s="103">
        <f>IF(ISBLANK(Q1413),VLOOKUP(Abfalldokumentation!$O1413,'Linien - BU'!R:S,2,FALSE),Q1413)</f>
        <v>3020</v>
      </c>
      <c r="O1413" s="67">
        <f t="shared" si="175"/>
        <v>29500531</v>
      </c>
      <c r="P1413" s="67">
        <f t="shared" si="176"/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Z1413"/>
      <c r="AB1413" s="2"/>
      <c r="AC1413" s="2"/>
    </row>
    <row r="1414" spans="1:29" ht="30" customHeight="1" x14ac:dyDescent="0.25">
      <c r="A1414" s="104" t="str">
        <f>VLOOKUP(N1414,'Linien - BU'!A:B,2,FALSE)</f>
        <v>BU4</v>
      </c>
      <c r="B1414" s="115">
        <f t="shared" si="170"/>
        <v>18</v>
      </c>
      <c r="C1414" s="96">
        <f>Abfalldokumentation!$U1414</f>
        <v>44498</v>
      </c>
      <c r="D1414" s="90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105" t="str">
        <f>IFERROR(VLOOKUP(Abfalldokumentation!$O1414,Artikel!A:C,3,FALSE),Abfalldokumentation!$O1414)</f>
        <v>ABS HEUBL</v>
      </c>
      <c r="F1414" s="105" t="str">
        <f>VLOOKUP(T1414,'Liste Gründe'!A:D,2,FALSE)</f>
        <v>keinen Verwendungszweck</v>
      </c>
      <c r="G1414" s="105" t="str">
        <f>IF(ISBLANK(V1414),VLOOKUP(Abfalldokumentation!$P1414,'Liste Gründe'!A:D,3,FALSE),V1414)</f>
        <v>keinen Verwendungszweck</v>
      </c>
      <c r="H1414" s="105" t="str">
        <f>IF(ISBLANK(Abfalldokumentation!$W1414),"-",Abfalldokumentation!$W1414)</f>
        <v>-</v>
      </c>
      <c r="I1414" s="115">
        <f t="shared" si="171"/>
        <v>43</v>
      </c>
      <c r="J1414" s="105" t="str">
        <f t="shared" si="172"/>
        <v>Produkte</v>
      </c>
      <c r="K1414" s="105" t="str">
        <f t="shared" si="173"/>
        <v>BUs</v>
      </c>
      <c r="L1414" s="105" t="str">
        <f t="shared" si="174"/>
        <v>Symptome</v>
      </c>
      <c r="M1414" s="115">
        <f>IFERROR(VLOOKUP(Abfalldokumentation!$O1414,Kennzahlen!S:U,3,FALSE)*Abfalldokumentation!$B1414,"0")</f>
        <v>0.18</v>
      </c>
      <c r="N1414" s="105" t="str">
        <f>IF(ISBLANK(Q1414),VLOOKUP(Abfalldokumentation!$O1414,'Linien - BU'!R:S,2,FALSE),Q1414)</f>
        <v>BU4</v>
      </c>
      <c r="O1414" s="67">
        <f t="shared" si="175"/>
        <v>29500885</v>
      </c>
      <c r="P1414" s="67">
        <f t="shared" si="176"/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Z1414"/>
      <c r="AB1414" s="2"/>
      <c r="AC1414" s="2"/>
    </row>
    <row r="1415" spans="1:29" ht="30" customHeight="1" x14ac:dyDescent="0.25">
      <c r="A1415" s="102" t="str">
        <f>VLOOKUP(N1415,'Linien - BU'!A:B,2,FALSE)</f>
        <v>BU4</v>
      </c>
      <c r="B1415" s="114">
        <f t="shared" si="170"/>
        <v>20</v>
      </c>
      <c r="C1415" s="95">
        <f>Abfalldokumentation!$U1415</f>
        <v>44498</v>
      </c>
      <c r="D1415" s="90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103" t="str">
        <f>IFERROR(VLOOKUP(Abfalldokumentation!$O1415,Artikel!A:C,3,FALSE),Abfalldokumentation!$O1415)</f>
        <v>ABS MEDI-KRÄUK</v>
      </c>
      <c r="F1415" s="103" t="str">
        <f>VLOOKUP(T1415,'Liste Gründe'!A:D,2,FALSE)</f>
        <v>keinen Verwendungszweck</v>
      </c>
      <c r="G1415" s="103" t="str">
        <f>IF(ISBLANK(V1415),VLOOKUP(Abfalldokumentation!$P1415,'Liste Gründe'!A:D,3,FALSE),V1415)</f>
        <v>keinen Verwendungszweck</v>
      </c>
      <c r="H1415" s="103" t="str">
        <f>IF(ISBLANK(Abfalldokumentation!$W1415),"-",Abfalldokumentation!$W1415)</f>
        <v>-</v>
      </c>
      <c r="I1415" s="114">
        <f t="shared" si="171"/>
        <v>43</v>
      </c>
      <c r="J1415" s="103" t="str">
        <f t="shared" si="172"/>
        <v>Produkte</v>
      </c>
      <c r="K1415" s="103" t="str">
        <f t="shared" si="173"/>
        <v>BUs</v>
      </c>
      <c r="L1415" s="103" t="str">
        <f t="shared" si="174"/>
        <v>Symptome</v>
      </c>
      <c r="M1415" s="114">
        <f>IFERROR(VLOOKUP(Abfalldokumentation!$O1415,Kennzahlen!S:U,3,FALSE)*Abfalldokumentation!$B1415,"0")</f>
        <v>30</v>
      </c>
      <c r="N1415" s="103" t="str">
        <f>IF(ISBLANK(Q1415),VLOOKUP(Abfalldokumentation!$O1415,'Linien - BU'!R:S,2,FALSE),Q1415)</f>
        <v>BU4</v>
      </c>
      <c r="O1415" s="67">
        <f t="shared" si="175"/>
        <v>29500886</v>
      </c>
      <c r="P1415" s="67">
        <f t="shared" si="176"/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Z1415"/>
      <c r="AB1415" s="2"/>
      <c r="AC1415" s="2"/>
    </row>
    <row r="1416" spans="1:29" ht="30" customHeight="1" x14ac:dyDescent="0.25">
      <c r="A1416" s="104" t="str">
        <f>VLOOKUP(N1416,'Linien - BU'!A:B,2,FALSE)</f>
        <v>BU4</v>
      </c>
      <c r="B1416" s="115">
        <f t="shared" si="170"/>
        <v>18</v>
      </c>
      <c r="C1416" s="96">
        <f>Abfalldokumentation!$U1416</f>
        <v>44498</v>
      </c>
      <c r="D1416" s="90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105" t="str">
        <f>IFERROR(VLOOKUP(Abfalldokumentation!$O1416,Artikel!A:C,3,FALSE),Abfalldokumentation!$O1416)</f>
        <v>ABS MEDI-KRÄUK</v>
      </c>
      <c r="F1416" s="105" t="str">
        <f>VLOOKUP(T1416,'Liste Gründe'!A:D,2,FALSE)</f>
        <v>keinen Verwendungszweck</v>
      </c>
      <c r="G1416" s="105" t="str">
        <f>IF(ISBLANK(V1416),VLOOKUP(Abfalldokumentation!$P1416,'Liste Gründe'!A:D,3,FALSE),V1416)</f>
        <v>keinen Verwendungszweck</v>
      </c>
      <c r="H1416" s="105" t="str">
        <f>IF(ISBLANK(Abfalldokumentation!$W1416),"-",Abfalldokumentation!$W1416)</f>
        <v>-</v>
      </c>
      <c r="I1416" s="115">
        <f t="shared" si="171"/>
        <v>43</v>
      </c>
      <c r="J1416" s="105" t="str">
        <f t="shared" si="172"/>
        <v>Produkte</v>
      </c>
      <c r="K1416" s="105" t="str">
        <f t="shared" si="173"/>
        <v>BUs</v>
      </c>
      <c r="L1416" s="105" t="str">
        <f t="shared" si="174"/>
        <v>Symptome</v>
      </c>
      <c r="M1416" s="115">
        <f>IFERROR(VLOOKUP(Abfalldokumentation!$O1416,Kennzahlen!S:U,3,FALSE)*Abfalldokumentation!$B1416,"0")</f>
        <v>27</v>
      </c>
      <c r="N1416" s="105" t="str">
        <f>IF(ISBLANK(Q1416),VLOOKUP(Abfalldokumentation!$O1416,'Linien - BU'!R:S,2,FALSE),Q1416)</f>
        <v>BU4</v>
      </c>
      <c r="O1416" s="67">
        <f t="shared" si="175"/>
        <v>29500886</v>
      </c>
      <c r="P1416" s="67">
        <f t="shared" si="176"/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Z1416"/>
      <c r="AB1416" s="2"/>
      <c r="AC1416" s="2"/>
    </row>
    <row r="1417" spans="1:29" ht="30" customHeight="1" x14ac:dyDescent="0.25">
      <c r="A1417" s="102" t="str">
        <f>VLOOKUP(N1417,'Linien - BU'!A:B,2,FALSE)</f>
        <v>BU4</v>
      </c>
      <c r="B1417" s="114">
        <f t="shared" si="170"/>
        <v>18</v>
      </c>
      <c r="C1417" s="95">
        <f>Abfalldokumentation!$U1417</f>
        <v>44498</v>
      </c>
      <c r="D1417" s="90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103" t="str">
        <f>IFERROR(VLOOKUP(Abfalldokumentation!$O1417,Artikel!A:C,3,FALSE),Abfalldokumentation!$O1417)</f>
        <v>ABS MEDI-KRÄUK</v>
      </c>
      <c r="F1417" s="103" t="str">
        <f>VLOOKUP(T1417,'Liste Gründe'!A:D,2,FALSE)</f>
        <v>keinen Verwendungszweck</v>
      </c>
      <c r="G1417" s="103" t="str">
        <f>IF(ISBLANK(V1417),VLOOKUP(Abfalldokumentation!$P1417,'Liste Gründe'!A:D,3,FALSE),V1417)</f>
        <v>keinen Verwendungszweck</v>
      </c>
      <c r="H1417" s="103" t="str">
        <f>IF(ISBLANK(Abfalldokumentation!$W1417),"-",Abfalldokumentation!$W1417)</f>
        <v>-</v>
      </c>
      <c r="I1417" s="114">
        <f t="shared" si="171"/>
        <v>43</v>
      </c>
      <c r="J1417" s="103" t="str">
        <f t="shared" si="172"/>
        <v>Produkte</v>
      </c>
      <c r="K1417" s="103" t="str">
        <f t="shared" si="173"/>
        <v>BUs</v>
      </c>
      <c r="L1417" s="103" t="str">
        <f t="shared" si="174"/>
        <v>Symptome</v>
      </c>
      <c r="M1417" s="114">
        <f>IFERROR(VLOOKUP(Abfalldokumentation!$O1417,Kennzahlen!S:U,3,FALSE)*Abfalldokumentation!$B1417,"0")</f>
        <v>27</v>
      </c>
      <c r="N1417" s="103" t="str">
        <f>IF(ISBLANK(Q1417),VLOOKUP(Abfalldokumentation!$O1417,'Linien - BU'!R:S,2,FALSE),Q1417)</f>
        <v>BU4</v>
      </c>
      <c r="O1417" s="67">
        <f t="shared" si="175"/>
        <v>29500886</v>
      </c>
      <c r="P1417" s="67">
        <f t="shared" si="176"/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Z1417"/>
      <c r="AB1417" s="2"/>
      <c r="AC1417" s="2"/>
    </row>
    <row r="1418" spans="1:29" ht="30" customHeight="1" x14ac:dyDescent="0.25">
      <c r="A1418" s="104" t="str">
        <f>VLOOKUP(N1418,'Linien - BU'!A:B,2,FALSE)</f>
        <v>BU4</v>
      </c>
      <c r="B1418" s="115">
        <f t="shared" si="170"/>
        <v>7</v>
      </c>
      <c r="C1418" s="96">
        <f>Abfalldokumentation!$U1418</f>
        <v>44498</v>
      </c>
      <c r="D1418" s="90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105" t="str">
        <f>IFERROR(VLOOKUP(Abfalldokumentation!$O1418,Artikel!A:C,3,FALSE),Abfalldokumentation!$O1418)</f>
        <v>ABS PECO</v>
      </c>
      <c r="F1418" s="105" t="str">
        <f>VLOOKUP(T1418,'Liste Gründe'!A:D,2,FALSE)</f>
        <v>keinen Verwendungszweck</v>
      </c>
      <c r="G1418" s="105" t="str">
        <f>IF(ISBLANK(V1418),VLOOKUP(Abfalldokumentation!$P1418,'Liste Gründe'!A:D,3,FALSE),V1418)</f>
        <v>keinen Verwendungszweck</v>
      </c>
      <c r="H1418" s="105" t="str">
        <f>IF(ISBLANK(Abfalldokumentation!$W1418),"-",Abfalldokumentation!$W1418)</f>
        <v>-</v>
      </c>
      <c r="I1418" s="115">
        <f t="shared" si="171"/>
        <v>43</v>
      </c>
      <c r="J1418" s="105" t="str">
        <f t="shared" si="172"/>
        <v>Produkte</v>
      </c>
      <c r="K1418" s="105" t="str">
        <f t="shared" si="173"/>
        <v>BUs</v>
      </c>
      <c r="L1418" s="105" t="str">
        <f t="shared" si="174"/>
        <v>Symptome</v>
      </c>
      <c r="M1418" s="115">
        <f>IFERROR(VLOOKUP(Abfalldokumentation!$O1418,Kennzahlen!S:U,3,FALSE)*Abfalldokumentation!$B1418,"0")</f>
        <v>10.294117647058824</v>
      </c>
      <c r="N1418" s="105" t="str">
        <f>IF(ISBLANK(Q1418),VLOOKUP(Abfalldokumentation!$O1418,'Linien - BU'!R:S,2,FALSE),Q1418)</f>
        <v>BU4</v>
      </c>
      <c r="O1418" s="67">
        <f t="shared" si="175"/>
        <v>29500891</v>
      </c>
      <c r="P1418" s="67">
        <f t="shared" si="176"/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Z1418"/>
      <c r="AB1418" s="2"/>
      <c r="AC1418" s="2"/>
    </row>
    <row r="1419" spans="1:29" ht="30" customHeight="1" x14ac:dyDescent="0.25">
      <c r="A1419" s="102" t="str">
        <f>VLOOKUP(N1419,'Linien - BU'!A:B,2,FALSE)</f>
        <v>BU4</v>
      </c>
      <c r="B1419" s="114">
        <f t="shared" si="170"/>
        <v>25</v>
      </c>
      <c r="C1419" s="95">
        <f>Abfalldokumentation!$U1419</f>
        <v>44498</v>
      </c>
      <c r="D1419" s="90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103" t="str">
        <f>IFERROR(VLOOKUP(Abfalldokumentation!$O1419,Artikel!A:C,3,FALSE),Abfalldokumentation!$O1419)</f>
        <v>ABS SCH-PAUL</v>
      </c>
      <c r="F1419" s="103" t="str">
        <f>VLOOKUP(T1419,'Liste Gründe'!A:D,2,FALSE)</f>
        <v>keinen Verwendungszweck</v>
      </c>
      <c r="G1419" s="103" t="str">
        <f>IF(ISBLANK(V1419),VLOOKUP(Abfalldokumentation!$P1419,'Liste Gründe'!A:D,3,FALSE),V1419)</f>
        <v>keinen Verwendungszweck</v>
      </c>
      <c r="H1419" s="103" t="str">
        <f>IF(ISBLANK(Abfalldokumentation!$W1419),"-",Abfalldokumentation!$W1419)</f>
        <v>-</v>
      </c>
      <c r="I1419" s="114">
        <f t="shared" si="171"/>
        <v>43</v>
      </c>
      <c r="J1419" s="103" t="str">
        <f t="shared" si="172"/>
        <v>Produkte</v>
      </c>
      <c r="K1419" s="103" t="str">
        <f t="shared" si="173"/>
        <v>BUs</v>
      </c>
      <c r="L1419" s="103" t="str">
        <f t="shared" si="174"/>
        <v>Symptome</v>
      </c>
      <c r="M1419" s="114">
        <f>IFERROR(VLOOKUP(Abfalldokumentation!$O1419,Kennzahlen!S:U,3,FALSE)*Abfalldokumentation!$B1419,"0")</f>
        <v>0.25</v>
      </c>
      <c r="N1419" s="103" t="str">
        <f>IF(ISBLANK(Q1419),VLOOKUP(Abfalldokumentation!$O1419,'Linien - BU'!R:S,2,FALSE),Q1419)</f>
        <v>BU4</v>
      </c>
      <c r="O1419" s="67">
        <f t="shared" si="175"/>
        <v>29500906</v>
      </c>
      <c r="P1419" s="67">
        <f t="shared" si="176"/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Z1419"/>
      <c r="AB1419" s="2"/>
      <c r="AC1419" s="2"/>
    </row>
    <row r="1420" spans="1:29" ht="30" customHeight="1" x14ac:dyDescent="0.25">
      <c r="A1420" s="104" t="str">
        <f>VLOOKUP(N1420,'Linien - BU'!A:B,2,FALSE)</f>
        <v>BU4</v>
      </c>
      <c r="B1420" s="115">
        <f t="shared" si="170"/>
        <v>11</v>
      </c>
      <c r="C1420" s="96">
        <f>Abfalldokumentation!$U1420</f>
        <v>44498</v>
      </c>
      <c r="D1420" s="90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105" t="str">
        <f>IFERROR(VLOOKUP(Abfalldokumentation!$O1420,Artikel!A:C,3,FALSE),Abfalldokumentation!$O1420)</f>
        <v>ABS ZIEGENR</v>
      </c>
      <c r="F1420" s="105" t="str">
        <f>VLOOKUP(T1420,'Liste Gründe'!A:D,2,FALSE)</f>
        <v>keinen Verwendungszweck</v>
      </c>
      <c r="G1420" s="105" t="str">
        <f>IF(ISBLANK(V1420),VLOOKUP(Abfalldokumentation!$P1420,'Liste Gründe'!A:D,3,FALSE),V1420)</f>
        <v>keinen Verwendungszweck</v>
      </c>
      <c r="H1420" s="105" t="str">
        <f>IF(ISBLANK(Abfalldokumentation!$W1420),"-",Abfalldokumentation!$W1420)</f>
        <v>-</v>
      </c>
      <c r="I1420" s="115">
        <f t="shared" si="171"/>
        <v>43</v>
      </c>
      <c r="J1420" s="105" t="str">
        <f t="shared" si="172"/>
        <v>Produkte</v>
      </c>
      <c r="K1420" s="105" t="str">
        <f t="shared" si="173"/>
        <v>BUs</v>
      </c>
      <c r="L1420" s="105" t="str">
        <f t="shared" si="174"/>
        <v>Symptome</v>
      </c>
      <c r="M1420" s="115">
        <f>IFERROR(VLOOKUP(Abfalldokumentation!$O1420,Kennzahlen!S:U,3,FALSE)*Abfalldokumentation!$B1420,"0")</f>
        <v>0.11</v>
      </c>
      <c r="N1420" s="105" t="str">
        <f>IF(ISBLANK(Q1420),VLOOKUP(Abfalldokumentation!$O1420,'Linien - BU'!R:S,2,FALSE),Q1420)</f>
        <v>BU4</v>
      </c>
      <c r="O1420" s="67">
        <f t="shared" si="175"/>
        <v>29500913</v>
      </c>
      <c r="P1420" s="67">
        <f t="shared" si="176"/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Z1420"/>
      <c r="AB1420" s="2"/>
      <c r="AC1420" s="2"/>
    </row>
    <row r="1421" spans="1:29" ht="30" customHeight="1" x14ac:dyDescent="0.25">
      <c r="A1421" s="102" t="str">
        <f>VLOOKUP(N1421,'Linien - BU'!A:B,2,FALSE)</f>
        <v>BU1</v>
      </c>
      <c r="B1421" s="114">
        <f t="shared" si="170"/>
        <v>52</v>
      </c>
      <c r="C1421" s="95">
        <f>Abfalldokumentation!$U1421</f>
        <v>44498</v>
      </c>
      <c r="D1421" s="90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103" t="str">
        <f>IFERROR(VLOOKUP(Abfalldokumentation!$O1421,Artikel!A:C,3,FALSE),Abfalldokumentation!$O1421)</f>
        <v>VOS-ABS ENTSORGUNG</v>
      </c>
      <c r="F1421" s="103" t="str">
        <f>VLOOKUP(T1421,'Liste Gründe'!A:D,2,FALSE)</f>
        <v>Rest</v>
      </c>
      <c r="G1421" s="103" t="str">
        <f>IF(ISBLANK(V1421),VLOOKUP(Abfalldokumentation!$P1421,'Liste Gründe'!A:D,3,FALSE),V1421)</f>
        <v>geschälte Rinde</v>
      </c>
      <c r="H1421" s="103" t="str">
        <f>IF(ISBLANK(Abfalldokumentation!$W1421),"-",Abfalldokumentation!$W1421)</f>
        <v>-</v>
      </c>
      <c r="I1421" s="114">
        <f t="shared" si="171"/>
        <v>43</v>
      </c>
      <c r="J1421" s="103" t="str">
        <f t="shared" si="172"/>
        <v>Produkte</v>
      </c>
      <c r="K1421" s="103" t="str">
        <f t="shared" si="173"/>
        <v>BUs</v>
      </c>
      <c r="L1421" s="103" t="str">
        <f t="shared" si="174"/>
        <v>Symptome</v>
      </c>
      <c r="M1421" s="114">
        <f>IFERROR(VLOOKUP(Abfalldokumentation!$O1421,Kennzahlen!S:U,3,FALSE)*Abfalldokumentation!$B1421,"0")</f>
        <v>0.52</v>
      </c>
      <c r="N1421" s="103" t="str">
        <f>IF(ISBLANK(Q1421),VLOOKUP(Abfalldokumentation!$O1421,'Linien - BU'!R:S,2,FALSE),Q1421)</f>
        <v>RWV</v>
      </c>
      <c r="O1421" s="67">
        <f t="shared" si="175"/>
        <v>29500917</v>
      </c>
      <c r="P1421" s="67">
        <f t="shared" si="176"/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Z1421"/>
      <c r="AB1421" s="2"/>
      <c r="AC1421" s="2"/>
    </row>
    <row r="1422" spans="1:29" ht="30" customHeight="1" x14ac:dyDescent="0.25">
      <c r="A1422" s="104" t="str">
        <f>VLOOKUP(N1422,'Linien - BU'!A:B,2,FALSE)</f>
        <v>BU1</v>
      </c>
      <c r="B1422" s="115">
        <f t="shared" si="170"/>
        <v>52</v>
      </c>
      <c r="C1422" s="96">
        <f>Abfalldokumentation!$U1422</f>
        <v>44498</v>
      </c>
      <c r="D1422" s="90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105" t="str">
        <f>IFERROR(VLOOKUP(Abfalldokumentation!$O1422,Artikel!A:C,3,FALSE),Abfalldokumentation!$O1422)</f>
        <v>VOS-ABS ENTSORGUNG</v>
      </c>
      <c r="F1422" s="105" t="str">
        <f>VLOOKUP(T1422,'Liste Gründe'!A:D,2,FALSE)</f>
        <v>Rest</v>
      </c>
      <c r="G1422" s="105" t="str">
        <f>IF(ISBLANK(V1422),VLOOKUP(Abfalldokumentation!$P1422,'Liste Gründe'!A:D,3,FALSE),V1422)</f>
        <v>geschälte Rinde</v>
      </c>
      <c r="H1422" s="105" t="str">
        <f>IF(ISBLANK(Abfalldokumentation!$W1422),"-",Abfalldokumentation!$W1422)</f>
        <v>-</v>
      </c>
      <c r="I1422" s="115">
        <f t="shared" si="171"/>
        <v>43</v>
      </c>
      <c r="J1422" s="105" t="str">
        <f t="shared" si="172"/>
        <v>Produkte</v>
      </c>
      <c r="K1422" s="105" t="str">
        <f t="shared" si="173"/>
        <v>BUs</v>
      </c>
      <c r="L1422" s="105" t="str">
        <f t="shared" si="174"/>
        <v>Symptome</v>
      </c>
      <c r="M1422" s="115">
        <f>IFERROR(VLOOKUP(Abfalldokumentation!$O1422,Kennzahlen!S:U,3,FALSE)*Abfalldokumentation!$B1422,"0")</f>
        <v>0.52</v>
      </c>
      <c r="N1422" s="105" t="str">
        <f>IF(ISBLANK(Q1422),VLOOKUP(Abfalldokumentation!$O1422,'Linien - BU'!R:S,2,FALSE),Q1422)</f>
        <v>RWV</v>
      </c>
      <c r="O1422" s="67">
        <f t="shared" si="175"/>
        <v>29500917</v>
      </c>
      <c r="P1422" s="67">
        <f t="shared" si="176"/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Z1422"/>
      <c r="AB1422" s="2"/>
      <c r="AC1422" s="2"/>
    </row>
    <row r="1423" spans="1:29" ht="30" customHeight="1" x14ac:dyDescent="0.25">
      <c r="A1423" s="102" t="str">
        <f>VLOOKUP(N1423,'Linien - BU'!A:B,2,FALSE)</f>
        <v>BU1</v>
      </c>
      <c r="B1423" s="114">
        <f t="shared" si="170"/>
        <v>52</v>
      </c>
      <c r="C1423" s="95">
        <f>Abfalldokumentation!$U1423</f>
        <v>44498</v>
      </c>
      <c r="D1423" s="90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103" t="str">
        <f>IFERROR(VLOOKUP(Abfalldokumentation!$O1423,Artikel!A:C,3,FALSE),Abfalldokumentation!$O1423)</f>
        <v>VOS-ABS ENTSORGUNG</v>
      </c>
      <c r="F1423" s="103" t="str">
        <f>VLOOKUP(T1423,'Liste Gründe'!A:D,2,FALSE)</f>
        <v>Rest</v>
      </c>
      <c r="G1423" s="103" t="str">
        <f>IF(ISBLANK(V1423),VLOOKUP(Abfalldokumentation!$P1423,'Liste Gründe'!A:D,3,FALSE),V1423)</f>
        <v>geschälte Rinde</v>
      </c>
      <c r="H1423" s="103" t="str">
        <f>IF(ISBLANK(Abfalldokumentation!$W1423),"-",Abfalldokumentation!$W1423)</f>
        <v>-</v>
      </c>
      <c r="I1423" s="114">
        <f t="shared" si="171"/>
        <v>43</v>
      </c>
      <c r="J1423" s="103" t="str">
        <f t="shared" si="172"/>
        <v>Produkte</v>
      </c>
      <c r="K1423" s="103" t="str">
        <f t="shared" si="173"/>
        <v>BUs</v>
      </c>
      <c r="L1423" s="103" t="str">
        <f t="shared" si="174"/>
        <v>Symptome</v>
      </c>
      <c r="M1423" s="114">
        <f>IFERROR(VLOOKUP(Abfalldokumentation!$O1423,Kennzahlen!S:U,3,FALSE)*Abfalldokumentation!$B1423,"0")</f>
        <v>0.52</v>
      </c>
      <c r="N1423" s="103" t="str">
        <f>IF(ISBLANK(Q1423),VLOOKUP(Abfalldokumentation!$O1423,'Linien - BU'!R:S,2,FALSE),Q1423)</f>
        <v>RWV</v>
      </c>
      <c r="O1423" s="67">
        <f t="shared" si="175"/>
        <v>29500917</v>
      </c>
      <c r="P1423" s="67">
        <f t="shared" si="176"/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Z1423"/>
      <c r="AB1423" s="2"/>
      <c r="AC1423" s="2"/>
    </row>
    <row r="1424" spans="1:29" ht="30" customHeight="1" x14ac:dyDescent="0.25">
      <c r="A1424" s="104" t="str">
        <f>VLOOKUP(N1424,'Linien - BU'!A:B,2,FALSE)</f>
        <v>BU3</v>
      </c>
      <c r="B1424" s="115">
        <f t="shared" si="170"/>
        <v>158</v>
      </c>
      <c r="C1424" s="96">
        <f>Abfalldokumentation!$U1424</f>
        <v>44498</v>
      </c>
      <c r="D1424" s="90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105" t="str">
        <f>IFERROR(VLOOKUP(Abfalldokumentation!$O1424,Artikel!A:C,3,FALSE),Abfalldokumentation!$O1424)</f>
        <v>ABS CHED-PF-KRÄUK gemis</v>
      </c>
      <c r="F1424" s="105" t="str">
        <f>VLOOKUP(T1424,'Liste Gründe'!A:D,2,FALSE)</f>
        <v>keinen Verwendungszweck</v>
      </c>
      <c r="G1424" s="105" t="str">
        <f>IF(ISBLANK(V1424),VLOOKUP(Abfalldokumentation!$P1424,'Liste Gründe'!A:D,3,FALSE),V1424)</f>
        <v>keinen Verwendungszweck</v>
      </c>
      <c r="H1424" s="105" t="str">
        <f>IF(ISBLANK(Abfalldokumentation!$W1424),"-",Abfalldokumentation!$W1424)</f>
        <v>-</v>
      </c>
      <c r="I1424" s="115">
        <f t="shared" si="171"/>
        <v>43</v>
      </c>
      <c r="J1424" s="105" t="str">
        <f t="shared" si="172"/>
        <v>Produkte</v>
      </c>
      <c r="K1424" s="105" t="str">
        <f t="shared" si="173"/>
        <v>BUs</v>
      </c>
      <c r="L1424" s="105" t="str">
        <f t="shared" si="174"/>
        <v>Symptome</v>
      </c>
      <c r="M1424" s="115">
        <f>IFERROR(VLOOKUP(Abfalldokumentation!$O1424,Kennzahlen!S:U,3,FALSE)*Abfalldokumentation!$B1424,"0")</f>
        <v>158</v>
      </c>
      <c r="N1424" s="105" t="str">
        <f>IF(ISBLANK(Q1424),VLOOKUP(Abfalldokumentation!$O1424,'Linien - BU'!R:S,2,FALSE),Q1424)</f>
        <v>BU3</v>
      </c>
      <c r="O1424" s="67">
        <f t="shared" si="175"/>
        <v>29501003</v>
      </c>
      <c r="P1424" s="67">
        <f t="shared" si="176"/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Z1424"/>
      <c r="AB1424" s="2"/>
      <c r="AC1424" s="2"/>
    </row>
    <row r="1425" spans="1:29" ht="30" customHeight="1" x14ac:dyDescent="0.25">
      <c r="A1425" s="102" t="str">
        <f>VLOOKUP(N1425,'Linien - BU'!A:B,2,FALSE)</f>
        <v>BU3</v>
      </c>
      <c r="B1425" s="114">
        <f t="shared" si="170"/>
        <v>158</v>
      </c>
      <c r="C1425" s="95">
        <f>Abfalldokumentation!$U1425</f>
        <v>44498</v>
      </c>
      <c r="D1425" s="90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103" t="str">
        <f>IFERROR(VLOOKUP(Abfalldokumentation!$O1425,Artikel!A:C,3,FALSE),Abfalldokumentation!$O1425)</f>
        <v>ABS CHED-PF-KRÄUK gemis</v>
      </c>
      <c r="F1425" s="103" t="str">
        <f>VLOOKUP(T1425,'Liste Gründe'!A:D,2,FALSE)</f>
        <v>Linienbezogen</v>
      </c>
      <c r="G1425" s="103" t="str">
        <f>IF(ISBLANK(V1425),VLOOKUP(Abfalldokumentation!$P1425,'Liste Gründe'!A:D,3,FALSE),V1425)</f>
        <v>gemischtes Produkt</v>
      </c>
      <c r="H1425" s="103" t="str">
        <f>IF(ISBLANK(Abfalldokumentation!$W1425),"-",Abfalldokumentation!$W1425)</f>
        <v>-</v>
      </c>
      <c r="I1425" s="114">
        <f t="shared" si="171"/>
        <v>43</v>
      </c>
      <c r="J1425" s="103" t="str">
        <f t="shared" si="172"/>
        <v>Produkte</v>
      </c>
      <c r="K1425" s="103" t="str">
        <f t="shared" si="173"/>
        <v>BUs</v>
      </c>
      <c r="L1425" s="103" t="str">
        <f t="shared" si="174"/>
        <v>Symptome</v>
      </c>
      <c r="M1425" s="114">
        <f>IFERROR(VLOOKUP(Abfalldokumentation!$O1425,Kennzahlen!S:U,3,FALSE)*Abfalldokumentation!$B1425,"0")</f>
        <v>158</v>
      </c>
      <c r="N1425" s="103" t="str">
        <f>IF(ISBLANK(Q1425),VLOOKUP(Abfalldokumentation!$O1425,'Linien - BU'!R:S,2,FALSE),Q1425)</f>
        <v>BU3</v>
      </c>
      <c r="O1425" s="67">
        <f t="shared" si="175"/>
        <v>29501003</v>
      </c>
      <c r="P1425" s="67">
        <f t="shared" si="176"/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Z1425"/>
      <c r="AB1425" s="2"/>
      <c r="AC1425" s="2"/>
    </row>
    <row r="1426" spans="1:29" ht="30" customHeight="1" x14ac:dyDescent="0.25">
      <c r="A1426" s="104" t="str">
        <f>VLOOKUP(N1426,'Linien - BU'!A:B,2,FALSE)</f>
        <v>BU4</v>
      </c>
      <c r="B1426" s="115">
        <f t="shared" si="170"/>
        <v>20</v>
      </c>
      <c r="C1426" s="96">
        <f>Abfalldokumentation!$U1426</f>
        <v>44498</v>
      </c>
      <c r="D1426" s="90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105" t="str">
        <f>IFERROR(VLOOKUP(Abfalldokumentation!$O1426,Artikel!A:C,3,FALSE),Abfalldokumentation!$O1426)</f>
        <v>ABS BRUSCHETTA</v>
      </c>
      <c r="F1426" s="105" t="str">
        <f>VLOOKUP(T1426,'Liste Gründe'!A:D,2,FALSE)</f>
        <v>keinen Verwendungszweck</v>
      </c>
      <c r="G1426" s="105" t="str">
        <f>IF(ISBLANK(V1426),VLOOKUP(Abfalldokumentation!$P1426,'Liste Gründe'!A:D,3,FALSE),V1426)</f>
        <v>keinen Verwendungszweck</v>
      </c>
      <c r="H1426" s="105" t="str">
        <f>IF(ISBLANK(Abfalldokumentation!$W1426),"-",Abfalldokumentation!$W1426)</f>
        <v>-</v>
      </c>
      <c r="I1426" s="115">
        <f t="shared" si="171"/>
        <v>43</v>
      </c>
      <c r="J1426" s="105" t="str">
        <f t="shared" si="172"/>
        <v>Produkte</v>
      </c>
      <c r="K1426" s="105" t="str">
        <f t="shared" si="173"/>
        <v>BUs</v>
      </c>
      <c r="L1426" s="105" t="str">
        <f t="shared" si="174"/>
        <v>Symptome</v>
      </c>
      <c r="M1426" s="115">
        <f>IFERROR(VLOOKUP(Abfalldokumentation!$O1426,Kennzahlen!S:U,3,FALSE)*Abfalldokumentation!$B1426,"0")</f>
        <v>30</v>
      </c>
      <c r="N1426" s="105" t="str">
        <f>IF(ISBLANK(Q1426),VLOOKUP(Abfalldokumentation!$O1426,'Linien - BU'!R:S,2,FALSE),Q1426)</f>
        <v>BU4</v>
      </c>
      <c r="O1426" s="67">
        <f t="shared" si="175"/>
        <v>29501029</v>
      </c>
      <c r="P1426" s="67">
        <f t="shared" si="176"/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Z1426"/>
      <c r="AB1426" s="2"/>
      <c r="AC1426" s="2"/>
    </row>
    <row r="1427" spans="1:29" ht="30" customHeight="1" x14ac:dyDescent="0.25">
      <c r="A1427" s="102" t="str">
        <f>VLOOKUP(N1427,'Linien - BU'!A:B,2,FALSE)</f>
        <v>BU3</v>
      </c>
      <c r="B1427" s="114">
        <f t="shared" si="170"/>
        <v>38</v>
      </c>
      <c r="C1427" s="95">
        <f>Abfalldokumentation!$U1427</f>
        <v>44498</v>
      </c>
      <c r="D1427" s="90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103" t="str">
        <f>IFERROR(VLOOKUP(Abfalldokumentation!$O1427,Artikel!A:C,3,FALSE),Abfalldokumentation!$O1427)</f>
        <v>ABS CHED-ROT MIT ß-CARO</v>
      </c>
      <c r="F1427" s="103" t="str">
        <f>VLOOKUP(T1427,'Liste Gründe'!A:D,2,FALSE)</f>
        <v>keinen Verwendungszweck</v>
      </c>
      <c r="G1427" s="103" t="str">
        <f>IF(ISBLANK(V1427),VLOOKUP(Abfalldokumentation!$P1427,'Liste Gründe'!A:D,3,FALSE),V1427)</f>
        <v>keinen Verwendungszweck</v>
      </c>
      <c r="H1427" s="103" t="str">
        <f>IF(ISBLANK(Abfalldokumentation!$W1427),"-",Abfalldokumentation!$W1427)</f>
        <v>-</v>
      </c>
      <c r="I1427" s="114">
        <f t="shared" si="171"/>
        <v>43</v>
      </c>
      <c r="J1427" s="103" t="str">
        <f t="shared" si="172"/>
        <v>Produkte</v>
      </c>
      <c r="K1427" s="103" t="str">
        <f t="shared" si="173"/>
        <v>BUs</v>
      </c>
      <c r="L1427" s="103" t="str">
        <f t="shared" si="174"/>
        <v>Symptome</v>
      </c>
      <c r="M1427" s="114">
        <f>IFERROR(VLOOKUP(Abfalldokumentation!$O1427,Kennzahlen!S:U,3,FALSE)*Abfalldokumentation!$B1427,"0")</f>
        <v>38</v>
      </c>
      <c r="N1427" s="103" t="str">
        <f>IF(ISBLANK(Q1427),VLOOKUP(Abfalldokumentation!$O1427,'Linien - BU'!R:S,2,FALSE),Q1427)</f>
        <v>Bu3</v>
      </c>
      <c r="O1427" s="67">
        <f t="shared" si="175"/>
        <v>29501032</v>
      </c>
      <c r="P1427" s="67">
        <f t="shared" si="176"/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Z1427"/>
      <c r="AB1427" s="2"/>
      <c r="AC1427" s="2"/>
    </row>
    <row r="1428" spans="1:29" ht="30" customHeight="1" x14ac:dyDescent="0.25">
      <c r="A1428" s="104" t="str">
        <f>VLOOKUP(N1428,'Linien - BU'!A:B,2,FALSE)</f>
        <v>BU3</v>
      </c>
      <c r="B1428" s="115">
        <f t="shared" si="170"/>
        <v>38</v>
      </c>
      <c r="C1428" s="96">
        <f>Abfalldokumentation!$U1428</f>
        <v>44498</v>
      </c>
      <c r="D1428" s="90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105" t="str">
        <f>IFERROR(VLOOKUP(Abfalldokumentation!$O1428,Artikel!A:C,3,FALSE),Abfalldokumentation!$O1428)</f>
        <v>ABS CHED-ROT MIT ß-CARO</v>
      </c>
      <c r="F1428" s="105" t="str">
        <f>VLOOKUP(T1428,'Liste Gründe'!A:D,2,FALSE)</f>
        <v>Rest</v>
      </c>
      <c r="G1428" s="105" t="str">
        <f>IF(ISBLANK(V1428),VLOOKUP(Abfalldokumentation!$P1428,'Liste Gründe'!A:D,3,FALSE),V1428)</f>
        <v>Schmutz</v>
      </c>
      <c r="H1428" s="105" t="str">
        <f>IF(ISBLANK(Abfalldokumentation!$W1428),"-",Abfalldokumentation!$W1428)</f>
        <v>-</v>
      </c>
      <c r="I1428" s="115">
        <f t="shared" si="171"/>
        <v>43</v>
      </c>
      <c r="J1428" s="105" t="str">
        <f t="shared" si="172"/>
        <v>Produkte</v>
      </c>
      <c r="K1428" s="105" t="str">
        <f t="shared" si="173"/>
        <v>BUs</v>
      </c>
      <c r="L1428" s="105" t="str">
        <f t="shared" si="174"/>
        <v>Symptome</v>
      </c>
      <c r="M1428" s="115">
        <f>IFERROR(VLOOKUP(Abfalldokumentation!$O1428,Kennzahlen!S:U,3,FALSE)*Abfalldokumentation!$B1428,"0")</f>
        <v>38</v>
      </c>
      <c r="N1428" s="105" t="str">
        <f>IF(ISBLANK(Q1428),VLOOKUP(Abfalldokumentation!$O1428,'Linien - BU'!R:S,2,FALSE),Q1428)</f>
        <v>L33</v>
      </c>
      <c r="O1428" s="67">
        <f t="shared" si="175"/>
        <v>29501032</v>
      </c>
      <c r="P1428" s="67">
        <f t="shared" si="176"/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Z1428"/>
      <c r="AB1428" s="2"/>
      <c r="AC1428" s="2"/>
    </row>
    <row r="1429" spans="1:29" ht="30" customHeight="1" x14ac:dyDescent="0.25">
      <c r="A1429" s="102" t="str">
        <f>VLOOKUP(N1429,'Linien - BU'!A:B,2,FALSE)</f>
        <v>BU3</v>
      </c>
      <c r="B1429" s="114">
        <f t="shared" si="170"/>
        <v>14</v>
      </c>
      <c r="C1429" s="95">
        <f>Abfalldokumentation!$U1429</f>
        <v>44498</v>
      </c>
      <c r="D1429" s="90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103" t="str">
        <f>IFERROR(VLOOKUP(Abfalldokumentation!$O1429,Artikel!A:C,3,FALSE),Abfalldokumentation!$O1429)</f>
        <v>VOS VEG-SCH WÜRZIG</v>
      </c>
      <c r="F1429" s="103" t="str">
        <f>VLOOKUP(T1429,'Liste Gründe'!A:D,2,FALSE)</f>
        <v>keinen Verwendungszweck</v>
      </c>
      <c r="G1429" s="103" t="str">
        <f>IF(ISBLANK(V1429),VLOOKUP(Abfalldokumentation!$P1429,'Liste Gründe'!A:D,3,FALSE),V1429)</f>
        <v>keinen Verwendungszweck</v>
      </c>
      <c r="H1429" s="103" t="str">
        <f>IF(ISBLANK(Abfalldokumentation!$W1429),"-",Abfalldokumentation!$W1429)</f>
        <v>-</v>
      </c>
      <c r="I1429" s="114">
        <f t="shared" si="171"/>
        <v>43</v>
      </c>
      <c r="J1429" s="103" t="str">
        <f t="shared" si="172"/>
        <v>Produkte</v>
      </c>
      <c r="K1429" s="103" t="str">
        <f t="shared" si="173"/>
        <v>BUs</v>
      </c>
      <c r="L1429" s="103" t="str">
        <f t="shared" si="174"/>
        <v>Symptome</v>
      </c>
      <c r="M1429" s="114">
        <f>IFERROR(VLOOKUP(Abfalldokumentation!$O1429,Kennzahlen!S:U,3,FALSE)*Abfalldokumentation!$B1429,"0")</f>
        <v>7</v>
      </c>
      <c r="N1429" s="103" t="str">
        <f>IF(ISBLANK(Q1429),VLOOKUP(Abfalldokumentation!$O1429,'Linien - BU'!R:S,2,FALSE),Q1429)</f>
        <v>BU3</v>
      </c>
      <c r="O1429" s="67">
        <f t="shared" si="175"/>
        <v>29900003</v>
      </c>
      <c r="P1429" s="67">
        <f t="shared" si="176"/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Z1429"/>
      <c r="AB1429" s="2"/>
      <c r="AC1429" s="2"/>
    </row>
    <row r="1430" spans="1:29" ht="30" customHeight="1" x14ac:dyDescent="0.25">
      <c r="A1430" s="104" t="str">
        <f>VLOOKUP(N1430,'Linien - BU'!A:B,2,FALSE)</f>
        <v>BU1</v>
      </c>
      <c r="B1430" s="115">
        <f t="shared" si="170"/>
        <v>20.399999999999999</v>
      </c>
      <c r="C1430" s="96">
        <f>Abfalldokumentation!$U1430</f>
        <v>44498</v>
      </c>
      <c r="D1430" s="90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105">
        <f>IFERROR(VLOOKUP(Abfalldokumentation!$O1430,Artikel!A:C,3,FALSE),Abfalldokumentation!$O1430)</f>
        <v>31000022</v>
      </c>
      <c r="F1430" s="105" t="str">
        <f>VLOOKUP(T1430,'Liste Gründe'!A:D,2,FALSE)</f>
        <v>Rest</v>
      </c>
      <c r="G1430" s="105" t="str">
        <f>IF(ISBLANK(V1430),VLOOKUP(Abfalldokumentation!$P1430,'Liste Gründe'!A:D,3,FALSE),V1430)</f>
        <v>Metall</v>
      </c>
      <c r="H1430" s="105" t="str">
        <f>IF(ISBLANK(Abfalldokumentation!$W1430),"-",Abfalldokumentation!$W1430)</f>
        <v>-</v>
      </c>
      <c r="I1430" s="115">
        <f t="shared" si="171"/>
        <v>43</v>
      </c>
      <c r="J1430" s="105" t="str">
        <f t="shared" si="172"/>
        <v>Produkte</v>
      </c>
      <c r="K1430" s="105" t="str">
        <f t="shared" si="173"/>
        <v>BUs</v>
      </c>
      <c r="L1430" s="105" t="str">
        <f t="shared" si="174"/>
        <v>Symptome</v>
      </c>
      <c r="M1430" s="115" t="str">
        <f>IFERROR(VLOOKUP(Abfalldokumentation!$O1430,Kennzahlen!S:U,3,FALSE)*Abfalldokumentation!$B1430,"0")</f>
        <v>0</v>
      </c>
      <c r="N1430" s="105">
        <f>IF(ISBLANK(Q1430),VLOOKUP(Abfalldokumentation!$O1430,'Linien - BU'!R:S,2,FALSE),Q1430)</f>
        <v>3020</v>
      </c>
      <c r="O1430" s="67">
        <f t="shared" si="175"/>
        <v>31000022</v>
      </c>
      <c r="P1430" s="67">
        <f t="shared" si="176"/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Z1430"/>
      <c r="AB1430" s="2"/>
      <c r="AC1430" s="2"/>
    </row>
    <row r="1431" spans="1:29" ht="30" customHeight="1" x14ac:dyDescent="0.25">
      <c r="A1431" s="102" t="str">
        <f>VLOOKUP(N1431,'Linien - BU'!A:B,2,FALSE)</f>
        <v>BU1</v>
      </c>
      <c r="B1431" s="114">
        <f t="shared" si="170"/>
        <v>20.399999999999999</v>
      </c>
      <c r="C1431" s="95">
        <f>Abfalldokumentation!$U1431</f>
        <v>44498</v>
      </c>
      <c r="D1431" s="90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103" t="str">
        <f>IFERROR(VLOOKUP(Abfalldokumentation!$O1431,Artikel!A:C,3,FALSE),Abfalldokumentation!$O1431)</f>
        <v>VEG-SCH WÜRZIG  7,2KG</v>
      </c>
      <c r="F1431" s="103" t="str">
        <f>VLOOKUP(T1431,'Liste Gründe'!A:D,2,FALSE)</f>
        <v>Linienbezogen</v>
      </c>
      <c r="G1431" s="103" t="str">
        <f>IF(ISBLANK(V1431),VLOOKUP(Abfalldokumentation!$P1431,'Liste Gründe'!A:D,3,FALSE),V1431)</f>
        <v>Füllkopf tropft (vegan)</v>
      </c>
      <c r="H1431" s="103" t="str">
        <f>IF(ISBLANK(Abfalldokumentation!$W1431),"-",Abfalldokumentation!$W1431)</f>
        <v>-</v>
      </c>
      <c r="I1431" s="114">
        <f t="shared" si="171"/>
        <v>43</v>
      </c>
      <c r="J1431" s="103" t="str">
        <f t="shared" si="172"/>
        <v>Produkte</v>
      </c>
      <c r="K1431" s="103" t="str">
        <f t="shared" si="173"/>
        <v>BUs</v>
      </c>
      <c r="L1431" s="103" t="str">
        <f t="shared" si="174"/>
        <v>Symptome</v>
      </c>
      <c r="M1431" s="114">
        <f>IFERROR(VLOOKUP(Abfalldokumentation!$O1431,Kennzahlen!S:U,3,FALSE)*Abfalldokumentation!$B1431,"0")</f>
        <v>366.99191999999994</v>
      </c>
      <c r="N1431" s="103">
        <f>IF(ISBLANK(Q1431),VLOOKUP(Abfalldokumentation!$O1431,'Linien - BU'!R:S,2,FALSE),Q1431)</f>
        <v>3010</v>
      </c>
      <c r="O1431" s="67">
        <f t="shared" si="175"/>
        <v>31900002</v>
      </c>
      <c r="P1431" s="67">
        <f t="shared" si="176"/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Z1431"/>
      <c r="AB1431" s="2"/>
      <c r="AC1431" s="2"/>
    </row>
    <row r="1432" spans="1:29" ht="30" customHeight="1" x14ac:dyDescent="0.25">
      <c r="A1432" s="104" t="str">
        <f>VLOOKUP(N1432,'Linien - BU'!A:B,2,FALSE)</f>
        <v>BU1</v>
      </c>
      <c r="B1432" s="115">
        <f t="shared" si="170"/>
        <v>61.3</v>
      </c>
      <c r="C1432" s="96">
        <f>Abfalldokumentation!$U1432</f>
        <v>44498</v>
      </c>
      <c r="D1432" s="90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105" t="str">
        <f>IFERROR(VLOOKUP(Abfalldokumentation!$O1432,Artikel!A:C,3,FALSE),Abfalldokumentation!$O1432)</f>
        <v>GRW SCHI-NAT 7,2GK NEUE</v>
      </c>
      <c r="F1432" s="105" t="str">
        <f>VLOOKUP(T1432,'Liste Gründe'!A:D,2,FALSE)</f>
        <v>Linienbezogen</v>
      </c>
      <c r="G1432" s="105" t="str">
        <f>IF(ISBLANK(V1432),VLOOKUP(Abfalldokumentation!$P1432,'Liste Gründe'!A:D,3,FALSE),V1432)</f>
        <v>Clip gerissen</v>
      </c>
      <c r="H1432" s="105" t="str">
        <f>IF(ISBLANK(Abfalldokumentation!$W1432),"-",Abfalldokumentation!$W1432)</f>
        <v>-</v>
      </c>
      <c r="I1432" s="115">
        <f t="shared" si="171"/>
        <v>43</v>
      </c>
      <c r="J1432" s="105" t="str">
        <f t="shared" si="172"/>
        <v>Produkte</v>
      </c>
      <c r="K1432" s="105" t="str">
        <f t="shared" si="173"/>
        <v>BUs</v>
      </c>
      <c r="L1432" s="105" t="str">
        <f t="shared" si="174"/>
        <v>Symptome</v>
      </c>
      <c r="M1432" s="115" t="str">
        <f>IFERROR(VLOOKUP(Abfalldokumentation!$O1432,Kennzahlen!S:U,3,FALSE)*Abfalldokumentation!$B1432,"0")</f>
        <v>0</v>
      </c>
      <c r="N1432" s="105">
        <f>IF(ISBLANK(Q1432),VLOOKUP(Abfalldokumentation!$O1432,'Linien - BU'!R:S,2,FALSE),Q1432)</f>
        <v>3020</v>
      </c>
      <c r="O1432" s="67">
        <f t="shared" si="175"/>
        <v>32000106</v>
      </c>
      <c r="P1432" s="67">
        <f t="shared" si="176"/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Z1432"/>
      <c r="AB1432" s="2"/>
      <c r="AC1432" s="2"/>
    </row>
    <row r="1433" spans="1:29" ht="30" customHeight="1" x14ac:dyDescent="0.25">
      <c r="A1433" s="102" t="str">
        <f>VLOOKUP(N1433,'Linien - BU'!A:B,2,FALSE)</f>
        <v>BU3</v>
      </c>
      <c r="B1433" s="114">
        <f t="shared" si="170"/>
        <v>556</v>
      </c>
      <c r="C1433" s="95">
        <f>Abfalldokumentation!$U1433</f>
        <v>44498</v>
      </c>
      <c r="D1433" s="90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103" t="str">
        <f>IFERROR(VLOOKUP(Abfalldokumentation!$O1433,Artikel!A:C,3,FALSE),Abfalldokumentation!$O1433)</f>
        <v>VOS VEG-SCH-WÜRZIG-VAKU</v>
      </c>
      <c r="F1433" s="103" t="str">
        <f>VLOOKUP(T1433,'Liste Gründe'!A:D,2,FALSE)</f>
        <v>Schimmel</v>
      </c>
      <c r="G1433" s="103" t="str">
        <f>IF(ISBLANK(V1433),VLOOKUP(Abfalldokumentation!$P1433,'Liste Gründe'!A:D,3,FALSE),V1433)</f>
        <v>VOS &gt; Einsatz</v>
      </c>
      <c r="H1433" s="103" t="str">
        <f>IF(ISBLANK(Abfalldokumentation!$W1433),"-",Abfalldokumentation!$W1433)</f>
        <v>-</v>
      </c>
      <c r="I1433" s="114">
        <f t="shared" si="171"/>
        <v>43</v>
      </c>
      <c r="J1433" s="103" t="str">
        <f t="shared" si="172"/>
        <v>Produkte</v>
      </c>
      <c r="K1433" s="103" t="str">
        <f t="shared" si="173"/>
        <v>BUs</v>
      </c>
      <c r="L1433" s="103" t="str">
        <f t="shared" si="174"/>
        <v>Symptome</v>
      </c>
      <c r="M1433" s="114">
        <f>IFERROR(VLOOKUP(Abfalldokumentation!$O1433,Kennzahlen!S:U,3,FALSE)*Abfalldokumentation!$B1433,"0")</f>
        <v>285.78399999999999</v>
      </c>
      <c r="N1433" s="103" t="str">
        <f>IF(ISBLANK(Q1433),VLOOKUP(Abfalldokumentation!$O1433,'Linien - BU'!R:S,2,FALSE),Q1433)</f>
        <v>BU3</v>
      </c>
      <c r="O1433" s="67">
        <f t="shared" si="175"/>
        <v>49900002</v>
      </c>
      <c r="P1433" s="67">
        <f t="shared" si="176"/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Z1433"/>
      <c r="AB1433" s="2"/>
      <c r="AC1433" s="2"/>
    </row>
    <row r="1434" spans="1:29" ht="30" customHeight="1" x14ac:dyDescent="0.25">
      <c r="A1434" s="104" t="str">
        <f>VLOOKUP(N1434,'Linien - BU'!A:B,2,FALSE)</f>
        <v>BU3</v>
      </c>
      <c r="B1434" s="115">
        <f t="shared" si="170"/>
        <v>284</v>
      </c>
      <c r="C1434" s="96">
        <f>Abfalldokumentation!$U1434</f>
        <v>44498</v>
      </c>
      <c r="D1434" s="90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105" t="str">
        <f>IFERROR(VLOOKUP(Abfalldokumentation!$O1434,Artikel!A:C,3,FALSE),Abfalldokumentation!$O1434)</f>
        <v>VOS VEG-SCH-WÜRZIG-VAKU</v>
      </c>
      <c r="F1434" s="105" t="str">
        <f>VLOOKUP(T1434,'Liste Gründe'!A:D,2,FALSE)</f>
        <v>Rest</v>
      </c>
      <c r="G1434" s="105" t="str">
        <f>IF(ISBLANK(V1434),VLOOKUP(Abfalldokumentation!$P1434,'Liste Gründe'!A:D,3,FALSE),V1434)</f>
        <v>Schmutz</v>
      </c>
      <c r="H1434" s="105" t="str">
        <f>IF(ISBLANK(Abfalldokumentation!$W1434),"-",Abfalldokumentation!$W1434)</f>
        <v>-</v>
      </c>
      <c r="I1434" s="115">
        <f t="shared" si="171"/>
        <v>43</v>
      </c>
      <c r="J1434" s="105" t="str">
        <f t="shared" si="172"/>
        <v>Produkte</v>
      </c>
      <c r="K1434" s="105" t="str">
        <f t="shared" si="173"/>
        <v>BUs</v>
      </c>
      <c r="L1434" s="105" t="str">
        <f t="shared" si="174"/>
        <v>Symptome</v>
      </c>
      <c r="M1434" s="115">
        <f>IFERROR(VLOOKUP(Abfalldokumentation!$O1434,Kennzahlen!S:U,3,FALSE)*Abfalldokumentation!$B1434,"0")</f>
        <v>145.976</v>
      </c>
      <c r="N1434" s="105" t="str">
        <f>IF(ISBLANK(Q1434),VLOOKUP(Abfalldokumentation!$O1434,'Linien - BU'!R:S,2,FALSE),Q1434)</f>
        <v>BU3</v>
      </c>
      <c r="O1434" s="67">
        <f t="shared" si="175"/>
        <v>49900002</v>
      </c>
      <c r="P1434" s="67">
        <f t="shared" si="176"/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Z1434"/>
      <c r="AB1434" s="2"/>
      <c r="AC1434" s="2"/>
    </row>
    <row r="1435" spans="1:29" ht="30" customHeight="1" x14ac:dyDescent="0.25">
      <c r="A1435" s="102" t="str">
        <f>VLOOKUP(N1435,'Linien - BU'!A:B,2,FALSE)</f>
        <v>Rest</v>
      </c>
      <c r="B1435" s="114">
        <f t="shared" si="170"/>
        <v>9.8000000000000007</v>
      </c>
      <c r="C1435" s="95">
        <f>Abfalldokumentation!$U1435</f>
        <v>44498</v>
      </c>
      <c r="D1435" s="90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103" t="str">
        <f>IFERROR(VLOOKUP(Abfalldokumentation!$O1435,Artikel!A:C,3,FALSE),Abfalldokumentation!$O1435)</f>
        <v>-</v>
      </c>
      <c r="F1435" s="103" t="str">
        <f>VLOOKUP(T1435,'Liste Gründe'!A:D,2,FALSE)</f>
        <v>Qualitätssicherung</v>
      </c>
      <c r="G1435" s="103" t="str">
        <f>IF(ISBLANK(V1435),VLOOKUP(Abfalldokumentation!$P1435,'Liste Gründe'!A:D,3,FALSE),V1435)</f>
        <v>Sensorik</v>
      </c>
      <c r="H1435" s="103" t="str">
        <f>IF(ISBLANK(Abfalldokumentation!$W1435),"-",Abfalldokumentation!$W1435)</f>
        <v>-</v>
      </c>
      <c r="I1435" s="114">
        <f t="shared" si="171"/>
        <v>43</v>
      </c>
      <c r="J1435" s="103" t="str">
        <f t="shared" si="172"/>
        <v>Produkte</v>
      </c>
      <c r="K1435" s="103" t="str">
        <f t="shared" si="173"/>
        <v>BUs</v>
      </c>
      <c r="L1435" s="103" t="str">
        <f t="shared" si="174"/>
        <v>Symptome</v>
      </c>
      <c r="M1435" s="114" t="str">
        <f>IFERROR(VLOOKUP(Abfalldokumentation!$O1435,Kennzahlen!S:U,3,FALSE)*Abfalldokumentation!$B1435,"0")</f>
        <v>0</v>
      </c>
      <c r="N1435" s="103" t="str">
        <f>IF(ISBLANK(Q1435),VLOOKUP(Abfalldokumentation!$O1435,'Linien - BU'!R:S,2,FALSE),Q1435)</f>
        <v>QM</v>
      </c>
      <c r="O1435" s="67" t="str">
        <f t="shared" si="175"/>
        <v>-</v>
      </c>
      <c r="P1435" s="67">
        <f t="shared" si="176"/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Z1435"/>
      <c r="AB1435" s="2"/>
      <c r="AC1435" s="2"/>
    </row>
    <row r="1436" spans="1:29" ht="30" customHeight="1" x14ac:dyDescent="0.25">
      <c r="A1436" s="104" t="str">
        <f>VLOOKUP(N1436,'Linien - BU'!A:B,2,FALSE)</f>
        <v>Rest</v>
      </c>
      <c r="B1436" s="115">
        <f t="shared" si="170"/>
        <v>20</v>
      </c>
      <c r="C1436" s="96">
        <f>Abfalldokumentation!$U1436</f>
        <v>44498</v>
      </c>
      <c r="D1436" s="90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105" t="str">
        <f>IFERROR(VLOOKUP(Abfalldokumentation!$O1436,Artikel!A:C,3,FALSE),Abfalldokumentation!$O1436)</f>
        <v>-</v>
      </c>
      <c r="F1436" s="105" t="str">
        <f>VLOOKUP(T1436,'Liste Gründe'!A:D,2,FALSE)</f>
        <v>Qualitätssicherung</v>
      </c>
      <c r="G1436" s="105" t="str">
        <f>IF(ISBLANK(V1436),VLOOKUP(Abfalldokumentation!$P1436,'Liste Gründe'!A:D,3,FALSE),V1436)</f>
        <v>Muster</v>
      </c>
      <c r="H1436" s="105" t="str">
        <f>IF(ISBLANK(Abfalldokumentation!$W1436),"-",Abfalldokumentation!$W1436)</f>
        <v>-</v>
      </c>
      <c r="I1436" s="115">
        <f t="shared" si="171"/>
        <v>43</v>
      </c>
      <c r="J1436" s="105" t="str">
        <f t="shared" si="172"/>
        <v>Produkte</v>
      </c>
      <c r="K1436" s="105" t="str">
        <f t="shared" si="173"/>
        <v>BUs</v>
      </c>
      <c r="L1436" s="105" t="str">
        <f t="shared" si="174"/>
        <v>Symptome</v>
      </c>
      <c r="M1436" s="115" t="str">
        <f>IFERROR(VLOOKUP(Abfalldokumentation!$O1436,Kennzahlen!S:U,3,FALSE)*Abfalldokumentation!$B1436,"0")</f>
        <v>0</v>
      </c>
      <c r="N1436" s="105" t="str">
        <f>IF(ISBLANK(Q1436),VLOOKUP(Abfalldokumentation!$O1436,'Linien - BU'!R:S,2,FALSE),Q1436)</f>
        <v>Labor</v>
      </c>
      <c r="O1436" s="67" t="str">
        <f t="shared" si="175"/>
        <v>-</v>
      </c>
      <c r="P1436" s="67">
        <f t="shared" si="176"/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Z1436"/>
      <c r="AB1436" s="2"/>
      <c r="AC1436" s="2"/>
    </row>
    <row r="1437" spans="1:29" ht="30" customHeight="1" x14ac:dyDescent="0.25">
      <c r="A1437" s="102" t="str">
        <f>VLOOKUP(N1437,'Linien - BU'!A:B,2,FALSE)</f>
        <v>BU1</v>
      </c>
      <c r="B1437" s="114">
        <f t="shared" si="170"/>
        <v>81.8</v>
      </c>
      <c r="C1437" s="95">
        <f>Abfalldokumentation!$U1437</f>
        <v>44498</v>
      </c>
      <c r="D1437" s="90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103" t="str">
        <f>IFERROR(VLOOKUP(Abfalldokumentation!$O1437,Artikel!A:C,3,FALSE),Abfalldokumentation!$O1437)</f>
        <v>-</v>
      </c>
      <c r="F1437" s="103" t="str">
        <f>VLOOKUP(T1437,'Liste Gründe'!A:D,2,FALSE)</f>
        <v>Linienbezogen</v>
      </c>
      <c r="G1437" s="103" t="str">
        <f>IF(ISBLANK(V1437),VLOOKUP(Abfalldokumentation!$P1437,'Liste Gründe'!A:D,3,FALSE),V1437)</f>
        <v>Maschinenabfall</v>
      </c>
      <c r="H1437" s="103" t="str">
        <f>IF(ISBLANK(Abfalldokumentation!$W1437),"-",Abfalldokumentation!$W1437)</f>
        <v>-</v>
      </c>
      <c r="I1437" s="114">
        <f t="shared" si="171"/>
        <v>43</v>
      </c>
      <c r="J1437" s="103" t="str">
        <f t="shared" si="172"/>
        <v>Produkte</v>
      </c>
      <c r="K1437" s="103" t="str">
        <f t="shared" si="173"/>
        <v>BUs</v>
      </c>
      <c r="L1437" s="103" t="str">
        <f t="shared" si="174"/>
        <v>Symptome</v>
      </c>
      <c r="M1437" s="114" t="str">
        <f>IFERROR(VLOOKUP(Abfalldokumentation!$O1437,Kennzahlen!S:U,3,FALSE)*Abfalldokumentation!$B1437,"0")</f>
        <v>0</v>
      </c>
      <c r="N1437" s="103" t="str">
        <f>IF(ISBLANK(Q1437),VLOOKUP(Abfalldokumentation!$O1437,'Linien - BU'!R:S,2,FALSE),Q1437)</f>
        <v>Abfüllung</v>
      </c>
      <c r="O1437" s="67" t="str">
        <f t="shared" si="175"/>
        <v>-</v>
      </c>
      <c r="P1437" s="67">
        <f t="shared" si="176"/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Z1437"/>
      <c r="AB1437" s="2"/>
      <c r="AC1437" s="2"/>
    </row>
    <row r="1438" spans="1:29" ht="30" customHeight="1" x14ac:dyDescent="0.25">
      <c r="A1438" s="104" t="str">
        <f>VLOOKUP(N1438,'Linien - BU'!A:B,2,FALSE)</f>
        <v>BU3</v>
      </c>
      <c r="B1438" s="115">
        <f t="shared" si="170"/>
        <v>51.2</v>
      </c>
      <c r="C1438" s="96">
        <f>Abfalldokumentation!$U1438</f>
        <v>44498</v>
      </c>
      <c r="D1438" s="90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105" t="str">
        <f>IFERROR(VLOOKUP(Abfalldokumentation!$O1438,Artikel!A:C,3,FALSE),Abfalldokumentation!$O1438)</f>
        <v>-</v>
      </c>
      <c r="F1438" s="105" t="str">
        <f>VLOOKUP(T1438,'Liste Gründe'!A:D,2,FALSE)</f>
        <v>Linienbezogen</v>
      </c>
      <c r="G1438" s="105" t="str">
        <f>IF(ISBLANK(V1438),VLOOKUP(Abfalldokumentation!$P1438,'Liste Gründe'!A:D,3,FALSE),V1438)</f>
        <v>Maschinenabfall</v>
      </c>
      <c r="H1438" s="105" t="str">
        <f>IF(ISBLANK(Abfalldokumentation!$W1438),"-",Abfalldokumentation!$W1438)</f>
        <v>-</v>
      </c>
      <c r="I1438" s="115">
        <f t="shared" si="171"/>
        <v>43</v>
      </c>
      <c r="J1438" s="105" t="str">
        <f t="shared" si="172"/>
        <v>Produkte</v>
      </c>
      <c r="K1438" s="105" t="str">
        <f t="shared" si="173"/>
        <v>BUs</v>
      </c>
      <c r="L1438" s="105" t="str">
        <f t="shared" si="174"/>
        <v>Symptome</v>
      </c>
      <c r="M1438" s="115" t="str">
        <f>IFERROR(VLOOKUP(Abfalldokumentation!$O1438,Kennzahlen!S:U,3,FALSE)*Abfalldokumentation!$B1438,"0")</f>
        <v>0</v>
      </c>
      <c r="N1438" s="105" t="str">
        <f>IF(ISBLANK(Q1438),VLOOKUP(Abfalldokumentation!$O1438,'Linien - BU'!R:S,2,FALSE),Q1438)</f>
        <v>L33</v>
      </c>
      <c r="O1438" s="67" t="str">
        <f t="shared" si="175"/>
        <v>-</v>
      </c>
      <c r="P1438" s="67">
        <f t="shared" si="176"/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Z1438"/>
      <c r="AB1438" s="2"/>
      <c r="AC1438" s="2"/>
    </row>
    <row r="1439" spans="1:29" ht="30" customHeight="1" x14ac:dyDescent="0.25">
      <c r="A1439" s="102" t="str">
        <f>VLOOKUP(N1439,'Linien - BU'!A:B,2,FALSE)</f>
        <v>Rest</v>
      </c>
      <c r="B1439" s="114">
        <f t="shared" si="170"/>
        <v>2.4</v>
      </c>
      <c r="C1439" s="95">
        <f>Abfalldokumentation!$U1439</f>
        <v>44498</v>
      </c>
      <c r="D1439" s="90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103" t="str">
        <f>IFERROR(VLOOKUP(Abfalldokumentation!$O1439,Artikel!A:C,3,FALSE),Abfalldokumentation!$O1439)</f>
        <v>-</v>
      </c>
      <c r="F1439" s="103" t="str">
        <f>VLOOKUP(T1439,'Liste Gründe'!A:D,2,FALSE)</f>
        <v>Qualitätssicherung</v>
      </c>
      <c r="G1439" s="103" t="str">
        <f>IF(ISBLANK(V1439),VLOOKUP(Abfalldokumentation!$P1439,'Liste Gründe'!A:D,3,FALSE),V1439)</f>
        <v>Sensorik</v>
      </c>
      <c r="H1439" s="103" t="str">
        <f>IF(ISBLANK(Abfalldokumentation!$W1439),"-",Abfalldokumentation!$W1439)</f>
        <v>-</v>
      </c>
      <c r="I1439" s="114">
        <f t="shared" si="171"/>
        <v>43</v>
      </c>
      <c r="J1439" s="103" t="str">
        <f t="shared" si="172"/>
        <v>Produkte</v>
      </c>
      <c r="K1439" s="103" t="str">
        <f t="shared" si="173"/>
        <v>BUs</v>
      </c>
      <c r="L1439" s="103" t="str">
        <f t="shared" si="174"/>
        <v>Symptome</v>
      </c>
      <c r="M1439" s="114" t="str">
        <f>IFERROR(VLOOKUP(Abfalldokumentation!$O1439,Kennzahlen!S:U,3,FALSE)*Abfalldokumentation!$B1439,"0")</f>
        <v>0</v>
      </c>
      <c r="N1439" s="103" t="str">
        <f>IF(ISBLANK(Q1439),VLOOKUP(Abfalldokumentation!$O1439,'Linien - BU'!R:S,2,FALSE),Q1439)</f>
        <v>Labor</v>
      </c>
      <c r="O1439" s="67" t="str">
        <f t="shared" si="175"/>
        <v>-</v>
      </c>
      <c r="P1439" s="67">
        <f t="shared" si="176"/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Z1439"/>
      <c r="AB1439" s="2"/>
      <c r="AC1439" s="2"/>
    </row>
    <row r="1440" spans="1:29" ht="30" customHeight="1" x14ac:dyDescent="0.25">
      <c r="A1440" s="104" t="str">
        <f>VLOOKUP(N1440,'Linien - BU'!A:B,2,FALSE)</f>
        <v>Rest</v>
      </c>
      <c r="B1440" s="115">
        <f t="shared" si="170"/>
        <v>16</v>
      </c>
      <c r="C1440" s="96">
        <f>Abfalldokumentation!$U1440</f>
        <v>44498</v>
      </c>
      <c r="D1440" s="90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105" t="str">
        <f>IFERROR(VLOOKUP(Abfalldokumentation!$O1440,Artikel!A:C,3,FALSE),Abfalldokumentation!$O1440)</f>
        <v>-</v>
      </c>
      <c r="F1440" s="105" t="str">
        <f>VLOOKUP(T1440,'Liste Gründe'!A:D,2,FALSE)</f>
        <v>Qualitätssicherung</v>
      </c>
      <c r="G1440" s="105" t="str">
        <f>IF(ISBLANK(V1440),VLOOKUP(Abfalldokumentation!$P1440,'Liste Gründe'!A:D,3,FALSE),V1440)</f>
        <v>Sensorik</v>
      </c>
      <c r="H1440" s="105" t="str">
        <f>IF(ISBLANK(Abfalldokumentation!$W1440),"-",Abfalldokumentation!$W1440)</f>
        <v>-</v>
      </c>
      <c r="I1440" s="115">
        <f t="shared" si="171"/>
        <v>43</v>
      </c>
      <c r="J1440" s="105" t="str">
        <f t="shared" si="172"/>
        <v>Produkte</v>
      </c>
      <c r="K1440" s="105" t="str">
        <f t="shared" si="173"/>
        <v>BUs</v>
      </c>
      <c r="L1440" s="105" t="str">
        <f t="shared" si="174"/>
        <v>Symptome</v>
      </c>
      <c r="M1440" s="115" t="str">
        <f>IFERROR(VLOOKUP(Abfalldokumentation!$O1440,Kennzahlen!S:U,3,FALSE)*Abfalldokumentation!$B1440,"0")</f>
        <v>0</v>
      </c>
      <c r="N1440" s="105" t="str">
        <f>IF(ISBLANK(Q1440),VLOOKUP(Abfalldokumentation!$O1440,'Linien - BU'!R:S,2,FALSE),Q1440)</f>
        <v>QM</v>
      </c>
      <c r="O1440" s="67" t="str">
        <f t="shared" si="175"/>
        <v>-</v>
      </c>
      <c r="P1440" s="67">
        <f t="shared" si="176"/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Z1440"/>
      <c r="AB1440" s="2"/>
      <c r="AC1440" s="2"/>
    </row>
    <row r="1441" spans="1:29" ht="30" customHeight="1" x14ac:dyDescent="0.25">
      <c r="A1441" s="102" t="str">
        <f>VLOOKUP(N1441,'Linien - BU'!A:B,2,FALSE)</f>
        <v>Rest</v>
      </c>
      <c r="B1441" s="114">
        <f t="shared" si="170"/>
        <v>66</v>
      </c>
      <c r="C1441" s="95">
        <f>Abfalldokumentation!$U1441</f>
        <v>44498</v>
      </c>
      <c r="D1441" s="90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103" t="str">
        <f>IFERROR(VLOOKUP(Abfalldokumentation!$O1441,Artikel!A:C,3,FALSE),Abfalldokumentation!$O1441)</f>
        <v>-</v>
      </c>
      <c r="F1441" s="103" t="str">
        <f>VLOOKUP(T1441,'Liste Gründe'!A:D,2,FALSE)</f>
        <v>Qualitätssicherung</v>
      </c>
      <c r="G1441" s="103" t="str">
        <f>IF(ISBLANK(V1441),VLOOKUP(Abfalldokumentation!$P1441,'Liste Gründe'!A:D,3,FALSE),V1441)</f>
        <v>Laborproben</v>
      </c>
      <c r="H1441" s="103" t="str">
        <f>IF(ISBLANK(Abfalldokumentation!$W1441),"-",Abfalldokumentation!$W1441)</f>
        <v>-</v>
      </c>
      <c r="I1441" s="114">
        <f t="shared" si="171"/>
        <v>43</v>
      </c>
      <c r="J1441" s="103" t="str">
        <f t="shared" si="172"/>
        <v>Produkte</v>
      </c>
      <c r="K1441" s="103" t="str">
        <f t="shared" si="173"/>
        <v>BUs</v>
      </c>
      <c r="L1441" s="103" t="str">
        <f t="shared" si="174"/>
        <v>Symptome</v>
      </c>
      <c r="M1441" s="114" t="str">
        <f>IFERROR(VLOOKUP(Abfalldokumentation!$O1441,Kennzahlen!S:U,3,FALSE)*Abfalldokumentation!$B1441,"0")</f>
        <v>0</v>
      </c>
      <c r="N1441" s="103" t="str">
        <f>IF(ISBLANK(Q1441),VLOOKUP(Abfalldokumentation!$O1441,'Linien - BU'!R:S,2,FALSE),Q1441)</f>
        <v>Labor</v>
      </c>
      <c r="O1441" s="67" t="str">
        <f t="shared" si="175"/>
        <v>-</v>
      </c>
      <c r="P1441" s="67">
        <f t="shared" si="176"/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Z1441"/>
      <c r="AB1441" s="2"/>
      <c r="AC1441" s="2"/>
    </row>
    <row r="1442" spans="1:29" ht="30" customHeight="1" x14ac:dyDescent="0.25">
      <c r="A1442" s="104" t="str">
        <f>VLOOKUP(N1442,'Linien - BU'!A:B,2,FALSE)</f>
        <v>BU3</v>
      </c>
      <c r="B1442" s="115">
        <f t="shared" si="170"/>
        <v>285</v>
      </c>
      <c r="C1442" s="96">
        <f>Abfalldokumentation!$U1442</f>
        <v>44498</v>
      </c>
      <c r="D1442" s="90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105" t="str">
        <f>IFERROR(VLOOKUP(Abfalldokumentation!$O1442,Artikel!A:C,3,FALSE),Abfalldokumentation!$O1442)</f>
        <v>-</v>
      </c>
      <c r="F1442" s="105" t="str">
        <f>VLOOKUP(T1442,'Liste Gründe'!A:D,2,FALSE)</f>
        <v>Linienbezogen</v>
      </c>
      <c r="G1442" s="105" t="str">
        <f>IF(ISBLANK(V1442),VLOOKUP(Abfalldokumentation!$P1442,'Liste Gründe'!A:D,3,FALSE),V1442)</f>
        <v>Maschinenabfall</v>
      </c>
      <c r="H1442" s="105" t="str">
        <f>IF(ISBLANK(Abfalldokumentation!$W1442),"-",Abfalldokumentation!$W1442)</f>
        <v>-</v>
      </c>
      <c r="I1442" s="115">
        <f t="shared" si="171"/>
        <v>43</v>
      </c>
      <c r="J1442" s="105" t="str">
        <f t="shared" si="172"/>
        <v>Produkte</v>
      </c>
      <c r="K1442" s="105" t="str">
        <f t="shared" si="173"/>
        <v>BUs</v>
      </c>
      <c r="L1442" s="105" t="str">
        <f t="shared" si="174"/>
        <v>Symptome</v>
      </c>
      <c r="M1442" s="115" t="str">
        <f>IFERROR(VLOOKUP(Abfalldokumentation!$O1442,Kennzahlen!S:U,3,FALSE)*Abfalldokumentation!$B1442,"0")</f>
        <v>0</v>
      </c>
      <c r="N1442" s="105" t="str">
        <f>IF(ISBLANK(Q1442),VLOOKUP(Abfalldokumentation!$O1442,'Linien - BU'!R:S,2,FALSE),Q1442)</f>
        <v>BU3</v>
      </c>
      <c r="O1442" s="67" t="str">
        <f t="shared" si="175"/>
        <v>-</v>
      </c>
      <c r="P1442" s="67">
        <f t="shared" si="176"/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Z1442"/>
      <c r="AB1442" s="2"/>
      <c r="AC1442" s="2"/>
    </row>
    <row r="1443" spans="1:29" ht="30" customHeight="1" x14ac:dyDescent="0.25">
      <c r="A1443" s="102" t="str">
        <f>VLOOKUP(N1443,'Linien - BU'!A:B,2,FALSE)</f>
        <v>Rest</v>
      </c>
      <c r="B1443" s="114">
        <f t="shared" si="170"/>
        <v>3.8</v>
      </c>
      <c r="C1443" s="95">
        <f>Abfalldokumentation!$U1443</f>
        <v>44498</v>
      </c>
      <c r="D1443" s="90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103" t="str">
        <f>IFERROR(VLOOKUP(Abfalldokumentation!$O1443,Artikel!A:C,3,FALSE),Abfalldokumentation!$O1443)</f>
        <v>-</v>
      </c>
      <c r="F1443" s="103" t="str">
        <f>VLOOKUP(T1443,'Liste Gründe'!A:D,2,FALSE)</f>
        <v>Qualitätssicherung</v>
      </c>
      <c r="G1443" s="103" t="str">
        <f>IF(ISBLANK(V1443),VLOOKUP(Abfalldokumentation!$P1443,'Liste Gründe'!A:D,3,FALSE),V1443)</f>
        <v>Sensorik</v>
      </c>
      <c r="H1443" s="103" t="str">
        <f>IF(ISBLANK(Abfalldokumentation!$W1443),"-",Abfalldokumentation!$W1443)</f>
        <v>-</v>
      </c>
      <c r="I1443" s="114">
        <f t="shared" si="171"/>
        <v>43</v>
      </c>
      <c r="J1443" s="103" t="str">
        <f t="shared" si="172"/>
        <v>Produkte</v>
      </c>
      <c r="K1443" s="103" t="str">
        <f t="shared" si="173"/>
        <v>BUs</v>
      </c>
      <c r="L1443" s="103" t="str">
        <f t="shared" si="174"/>
        <v>Symptome</v>
      </c>
      <c r="M1443" s="114" t="str">
        <f>IFERROR(VLOOKUP(Abfalldokumentation!$O1443,Kennzahlen!S:U,3,FALSE)*Abfalldokumentation!$B1443,"0")</f>
        <v>0</v>
      </c>
      <c r="N1443" s="103" t="str">
        <f>IF(ISBLANK(Q1443),VLOOKUP(Abfalldokumentation!$O1443,'Linien - BU'!R:S,2,FALSE),Q1443)</f>
        <v>Labor</v>
      </c>
      <c r="O1443" s="67" t="str">
        <f t="shared" si="175"/>
        <v>-</v>
      </c>
      <c r="P1443" s="67">
        <f t="shared" si="176"/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Z1443"/>
      <c r="AB1443" s="2"/>
      <c r="AC1443" s="2"/>
    </row>
    <row r="1444" spans="1:29" ht="30" customHeight="1" x14ac:dyDescent="0.25">
      <c r="A1444" s="104" t="str">
        <f>VLOOKUP(N1444,'Linien - BU'!A:B,2,FALSE)</f>
        <v>BU3</v>
      </c>
      <c r="B1444" s="115">
        <f t="shared" si="170"/>
        <v>22</v>
      </c>
      <c r="C1444" s="96">
        <f>Abfalldokumentation!$U1444</f>
        <v>44498</v>
      </c>
      <c r="D1444" s="90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105" t="str">
        <f>IFERROR(VLOOKUP(Abfalldokumentation!$O1444,Artikel!A:C,3,FALSE),Abfalldokumentation!$O1444)</f>
        <v>RW natur</v>
      </c>
      <c r="F1444" s="105" t="str">
        <f>VLOOKUP(T1444,'Liste Gründe'!A:D,2,FALSE)</f>
        <v>Linienbezogen</v>
      </c>
      <c r="G1444" s="105" t="str">
        <f>IF(ISBLANK(V1444),VLOOKUP(Abfalldokumentation!$P1444,'Liste Gründe'!A:D,3,FALSE),V1444)</f>
        <v>Maschinenabfall</v>
      </c>
      <c r="H1444" s="105" t="str">
        <f>IF(ISBLANK(Abfalldokumentation!$W1444),"-",Abfalldokumentation!$W1444)</f>
        <v>-</v>
      </c>
      <c r="I1444" s="115">
        <f t="shared" si="171"/>
        <v>43</v>
      </c>
      <c r="J1444" s="105" t="str">
        <f t="shared" si="172"/>
        <v>Produkte</v>
      </c>
      <c r="K1444" s="105" t="str">
        <f t="shared" si="173"/>
        <v>BUs</v>
      </c>
      <c r="L1444" s="105" t="str">
        <f t="shared" si="174"/>
        <v>Symptome</v>
      </c>
      <c r="M1444" s="115" t="str">
        <f>IFERROR(VLOOKUP(Abfalldokumentation!$O1444,Kennzahlen!S:U,3,FALSE)*Abfalldokumentation!$B1444,"0")</f>
        <v>0</v>
      </c>
      <c r="N1444" s="105" t="str">
        <f>IF(ISBLANK(Q1444),VLOOKUP(Abfalldokumentation!$O1444,'Linien - BU'!R:S,2,FALSE),Q1444)</f>
        <v>L9</v>
      </c>
      <c r="O1444" s="67" t="str">
        <f t="shared" si="175"/>
        <v>RW natur</v>
      </c>
      <c r="P1444" s="67">
        <f t="shared" si="176"/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Z1444"/>
      <c r="AB1444" s="2"/>
      <c r="AC1444" s="2"/>
    </row>
    <row r="1445" spans="1:29" ht="30" customHeight="1" x14ac:dyDescent="0.25">
      <c r="A1445" s="102" t="str">
        <f>VLOOKUP(N1445,'Linien - BU'!A:B,2,FALSE)</f>
        <v>BU3</v>
      </c>
      <c r="B1445" s="114">
        <f t="shared" si="170"/>
        <v>18</v>
      </c>
      <c r="C1445" s="95">
        <f>Abfalldokumentation!$U1445</f>
        <v>44498</v>
      </c>
      <c r="D1445" s="90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103" t="str">
        <f>IFERROR(VLOOKUP(Abfalldokumentation!$O1445,Artikel!A:C,3,FALSE),Abfalldokumentation!$O1445)</f>
        <v>RW naur</v>
      </c>
      <c r="F1445" s="103" t="str">
        <f>VLOOKUP(T1445,'Liste Gründe'!A:D,2,FALSE)</f>
        <v>Linienbezogen</v>
      </c>
      <c r="G1445" s="103" t="str">
        <f>IF(ISBLANK(V1445),VLOOKUP(Abfalldokumentation!$P1445,'Liste Gründe'!A:D,3,FALSE),V1445)</f>
        <v>Maschinenabfall</v>
      </c>
      <c r="H1445" s="103" t="str">
        <f>IF(ISBLANK(Abfalldokumentation!$W1445),"-",Abfalldokumentation!$W1445)</f>
        <v>-</v>
      </c>
      <c r="I1445" s="114">
        <f t="shared" si="171"/>
        <v>43</v>
      </c>
      <c r="J1445" s="103" t="str">
        <f t="shared" si="172"/>
        <v>Produkte</v>
      </c>
      <c r="K1445" s="103" t="str">
        <f t="shared" si="173"/>
        <v>BUs</v>
      </c>
      <c r="L1445" s="103" t="str">
        <f t="shared" si="174"/>
        <v>Symptome</v>
      </c>
      <c r="M1445" s="114" t="str">
        <f>IFERROR(VLOOKUP(Abfalldokumentation!$O1445,Kennzahlen!S:U,3,FALSE)*Abfalldokumentation!$B1445,"0")</f>
        <v>0</v>
      </c>
      <c r="N1445" s="103" t="str">
        <f>IF(ISBLANK(Q1445),VLOOKUP(Abfalldokumentation!$O1445,'Linien - BU'!R:S,2,FALSE),Q1445)</f>
        <v>L1</v>
      </c>
      <c r="O1445" s="67" t="str">
        <f t="shared" si="175"/>
        <v>RW naur</v>
      </c>
      <c r="P1445" s="67">
        <f t="shared" si="176"/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Z1445"/>
      <c r="AB1445" s="2"/>
      <c r="AC1445" s="2"/>
    </row>
    <row r="1446" spans="1:29" ht="30" customHeight="1" x14ac:dyDescent="0.25">
      <c r="A1446" s="104" t="str">
        <f>VLOOKUP(N1446,'Linien - BU'!A:B,2,FALSE)</f>
        <v>BU3</v>
      </c>
      <c r="B1446" s="115">
        <f t="shared" si="170"/>
        <v>24.5</v>
      </c>
      <c r="C1446" s="96">
        <f>Abfalldokumentation!$U1446</f>
        <v>44498</v>
      </c>
      <c r="D1446" s="90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105" t="str">
        <f>IFERROR(VLOOKUP(Abfalldokumentation!$O1446,Artikel!A:C,3,FALSE),Abfalldokumentation!$O1446)</f>
        <v>Würfel</v>
      </c>
      <c r="F1446" s="105" t="str">
        <f>VLOOKUP(T1446,'Liste Gründe'!A:D,2,FALSE)</f>
        <v>Linienbezogen</v>
      </c>
      <c r="G1446" s="105" t="str">
        <f>IF(ISBLANK(V1446),VLOOKUP(Abfalldokumentation!$P1446,'Liste Gründe'!A:D,3,FALSE),V1446)</f>
        <v>Maschinenabfall</v>
      </c>
      <c r="H1446" s="105" t="str">
        <f>IF(ISBLANK(Abfalldokumentation!$W1446),"-",Abfalldokumentation!$W1446)</f>
        <v>-</v>
      </c>
      <c r="I1446" s="115">
        <f t="shared" si="171"/>
        <v>43</v>
      </c>
      <c r="J1446" s="105" t="str">
        <f t="shared" si="172"/>
        <v>Produkte</v>
      </c>
      <c r="K1446" s="105" t="str">
        <f t="shared" si="173"/>
        <v>BUs</v>
      </c>
      <c r="L1446" s="105" t="str">
        <f t="shared" si="174"/>
        <v>Symptome</v>
      </c>
      <c r="M1446" s="115" t="str">
        <f>IFERROR(VLOOKUP(Abfalldokumentation!$O1446,Kennzahlen!S:U,3,FALSE)*Abfalldokumentation!$B1446,"0")</f>
        <v>0</v>
      </c>
      <c r="N1446" s="105" t="str">
        <f>IF(ISBLANK(Q1446),VLOOKUP(Abfalldokumentation!$O1446,'Linien - BU'!R:S,2,FALSE),Q1446)</f>
        <v>L35</v>
      </c>
      <c r="O1446" s="67" t="str">
        <f t="shared" si="175"/>
        <v>Würfel</v>
      </c>
      <c r="P1446" s="67">
        <f t="shared" si="176"/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Z1446"/>
      <c r="AB1446" s="2"/>
      <c r="AC1446" s="2"/>
    </row>
    <row r="1447" spans="1:29" ht="30" customHeight="1" x14ac:dyDescent="0.25">
      <c r="A1447" s="102" t="str">
        <f>VLOOKUP(N1447,'Linien - BU'!A:B,2,FALSE)</f>
        <v>BU1</v>
      </c>
      <c r="B1447" s="114">
        <f t="shared" si="170"/>
        <v>30</v>
      </c>
      <c r="C1447" s="95">
        <f>Abfalldokumentation!$U1447</f>
        <v>44499</v>
      </c>
      <c r="D1447" s="90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103" t="str">
        <f>IFERROR(VLOOKUP(Abfalldokumentation!$O1447,Artikel!A:C,3,FALSE),Abfalldokumentation!$O1447)</f>
        <v>-</v>
      </c>
      <c r="F1447" s="103" t="str">
        <f>VLOOKUP(T1447,'Liste Gründe'!A:D,2,FALSE)</f>
        <v>Linienbezogen</v>
      </c>
      <c r="G1447" s="103" t="str">
        <f>IF(ISBLANK(V1447),VLOOKUP(Abfalldokumentation!$P1447,'Liste Gründe'!A:D,3,FALSE),V1447)</f>
        <v>Maschinenabfall</v>
      </c>
      <c r="H1447" s="103" t="str">
        <f>IF(ISBLANK(Abfalldokumentation!$W1447),"-",Abfalldokumentation!$W1447)</f>
        <v>-</v>
      </c>
      <c r="I1447" s="114">
        <f t="shared" si="171"/>
        <v>43</v>
      </c>
      <c r="J1447" s="103" t="str">
        <f t="shared" si="172"/>
        <v>Produkte</v>
      </c>
      <c r="K1447" s="103" t="str">
        <f t="shared" si="173"/>
        <v>BUs</v>
      </c>
      <c r="L1447" s="103" t="str">
        <f t="shared" si="174"/>
        <v>Symptome</v>
      </c>
      <c r="M1447" s="114" t="str">
        <f>IFERROR(VLOOKUP(Abfalldokumentation!$O1447,Kennzahlen!S:U,3,FALSE)*Abfalldokumentation!$B1447,"0")</f>
        <v>0</v>
      </c>
      <c r="N1447" s="103" t="str">
        <f>IF(ISBLANK(Q1447),VLOOKUP(Abfalldokumentation!$O1447,'Linien - BU'!R:S,2,FALSE),Q1447)</f>
        <v>RWV</v>
      </c>
      <c r="O1447" s="67" t="str">
        <f t="shared" si="175"/>
        <v>-</v>
      </c>
      <c r="P1447" s="67">
        <f t="shared" si="176"/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Z1447"/>
      <c r="AB1447" s="2"/>
      <c r="AC1447" s="2"/>
    </row>
    <row r="1448" spans="1:29" ht="30" customHeight="1" x14ac:dyDescent="0.25">
      <c r="A1448" s="104" t="str">
        <f>VLOOKUP(N1448,'Linien - BU'!A:B,2,FALSE)</f>
        <v>BU1</v>
      </c>
      <c r="B1448" s="115">
        <f t="shared" si="170"/>
        <v>25</v>
      </c>
      <c r="C1448" s="96">
        <f>Abfalldokumentation!$U1448</f>
        <v>44502</v>
      </c>
      <c r="D1448" s="90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105" t="str">
        <f>IFERROR(VLOOKUP(Abfalldokumentation!$O1448,Artikel!A:C,3,FALSE),Abfalldokumentation!$O1448)</f>
        <v>RW NATUR-ALD-SCHÄLEN</v>
      </c>
      <c r="F1448" s="105" t="str">
        <f>VLOOKUP(T1448,'Liste Gründe'!A:D,2,FALSE)</f>
        <v>Rest</v>
      </c>
      <c r="G1448" s="105" t="str">
        <f>IF(ISBLANK(V1448),VLOOKUP(Abfalldokumentation!$P1448,'Liste Gründe'!A:D,3,FALSE),V1448)</f>
        <v>geschälte Rinde</v>
      </c>
      <c r="H1448" s="105" t="str">
        <f>IF(ISBLANK(Abfalldokumentation!$W1448),"-",Abfalldokumentation!$W1448)</f>
        <v>-</v>
      </c>
      <c r="I1448" s="115">
        <f t="shared" si="171"/>
        <v>44</v>
      </c>
      <c r="J1448" s="105" t="str">
        <f t="shared" si="172"/>
        <v>Produkte</v>
      </c>
      <c r="K1448" s="105" t="str">
        <f t="shared" si="173"/>
        <v>BUs</v>
      </c>
      <c r="L1448" s="105" t="str">
        <f t="shared" si="174"/>
        <v>Symptome</v>
      </c>
      <c r="M1448" s="115" t="str">
        <f>IFERROR(VLOOKUP(Abfalldokumentation!$O1448,Kennzahlen!S:U,3,FALSE)*Abfalldokumentation!$B1448,"0")</f>
        <v>0</v>
      </c>
      <c r="N1448" s="105" t="str">
        <f>IF(ISBLANK(Q1448),VLOOKUP(Abfalldokumentation!$O1448,'Linien - BU'!R:S,2,FALSE),Q1448)</f>
        <v>RWV</v>
      </c>
      <c r="O1448" s="67">
        <f t="shared" si="175"/>
        <v>23500368</v>
      </c>
      <c r="P1448" s="67">
        <f t="shared" si="176"/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Z1448"/>
      <c r="AB1448" s="2"/>
      <c r="AC1448" s="2"/>
    </row>
    <row r="1449" spans="1:29" ht="30" customHeight="1" x14ac:dyDescent="0.25">
      <c r="A1449" s="102" t="str">
        <f>VLOOKUP(N1449,'Linien - BU'!A:B,2,FALSE)</f>
        <v>BU1</v>
      </c>
      <c r="B1449" s="114">
        <f t="shared" si="170"/>
        <v>10</v>
      </c>
      <c r="C1449" s="95">
        <f>Abfalldokumentation!$U1449</f>
        <v>44502</v>
      </c>
      <c r="D1449" s="90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103" t="str">
        <f>IFERROR(VLOOKUP(Abfalldokumentation!$O1449,Artikel!A:C,3,FALSE),Abfalldokumentation!$O1449)</f>
        <v>RW CHILI-ALD SCHÄLEN</v>
      </c>
      <c r="F1449" s="103" t="str">
        <f>VLOOKUP(T1449,'Liste Gründe'!A:D,2,FALSE)</f>
        <v>Rest</v>
      </c>
      <c r="G1449" s="103" t="str">
        <f>IF(ISBLANK(V1449),VLOOKUP(Abfalldokumentation!$P1449,'Liste Gründe'!A:D,3,FALSE),V1449)</f>
        <v>geschälte Rinde</v>
      </c>
      <c r="H1449" s="103" t="str">
        <f>IF(ISBLANK(Abfalldokumentation!$W1449),"-",Abfalldokumentation!$W1449)</f>
        <v>-</v>
      </c>
      <c r="I1449" s="114">
        <f t="shared" si="171"/>
        <v>44</v>
      </c>
      <c r="J1449" s="103" t="str">
        <f t="shared" si="172"/>
        <v>Produkte</v>
      </c>
      <c r="K1449" s="103" t="str">
        <f t="shared" si="173"/>
        <v>BUs</v>
      </c>
      <c r="L1449" s="103" t="str">
        <f t="shared" si="174"/>
        <v>Symptome</v>
      </c>
      <c r="M1449" s="114" t="str">
        <f>IFERROR(VLOOKUP(Abfalldokumentation!$O1449,Kennzahlen!S:U,3,FALSE)*Abfalldokumentation!$B1449,"0")</f>
        <v>0</v>
      </c>
      <c r="N1449" s="103" t="str">
        <f>IF(ISBLANK(Q1449),VLOOKUP(Abfalldokumentation!$O1449,'Linien - BU'!R:S,2,FALSE),Q1449)</f>
        <v>RWV</v>
      </c>
      <c r="O1449" s="67">
        <f t="shared" si="175"/>
        <v>23500374</v>
      </c>
      <c r="P1449" s="67">
        <f t="shared" si="176"/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Z1449"/>
      <c r="AB1449" s="2"/>
      <c r="AC1449" s="2"/>
    </row>
    <row r="1450" spans="1:29" ht="30" customHeight="1" x14ac:dyDescent="0.25">
      <c r="A1450" s="104" t="str">
        <f>VLOOKUP(N1450,'Linien - BU'!A:B,2,FALSE)</f>
        <v>BU3</v>
      </c>
      <c r="B1450" s="115">
        <f t="shared" si="170"/>
        <v>276</v>
      </c>
      <c r="C1450" s="96">
        <f>Abfalldokumentation!$U1450</f>
        <v>44502</v>
      </c>
      <c r="D1450" s="90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105" t="str">
        <f>IFERROR(VLOOKUP(Abfalldokumentation!$O1450,Artikel!A:C,3,FALSE),Abfalldokumentation!$O1450)</f>
        <v>VOS Räucher extra natri</v>
      </c>
      <c r="F1450" s="105" t="str">
        <f>VLOOKUP(T1450,'Liste Gründe'!A:D,2,FALSE)</f>
        <v>Schimmel</v>
      </c>
      <c r="G1450" s="105" t="str">
        <f>IF(ISBLANK(V1450),VLOOKUP(Abfalldokumentation!$P1450,'Liste Gründe'!A:D,3,FALSE),V1450)</f>
        <v>VOS &gt; Einsatz</v>
      </c>
      <c r="H1450" s="105" t="str">
        <f>IF(ISBLANK(Abfalldokumentation!$W1450),"-",Abfalldokumentation!$W1450)</f>
        <v>-</v>
      </c>
      <c r="I1450" s="115">
        <f t="shared" si="171"/>
        <v>44</v>
      </c>
      <c r="J1450" s="105" t="str">
        <f t="shared" si="172"/>
        <v>Produkte</v>
      </c>
      <c r="K1450" s="105" t="str">
        <f t="shared" si="173"/>
        <v>BUs</v>
      </c>
      <c r="L1450" s="105" t="str">
        <f t="shared" si="174"/>
        <v>Symptome</v>
      </c>
      <c r="M1450" s="115">
        <f>IFERROR(VLOOKUP(Abfalldokumentation!$O1450,Kennzahlen!S:U,3,FALSE)*Abfalldokumentation!$B1450,"0")</f>
        <v>138</v>
      </c>
      <c r="N1450" s="105" t="str">
        <f>IF(ISBLANK(Q1450),VLOOKUP(Abfalldokumentation!$O1450,'Linien - BU'!R:S,2,FALSE),Q1450)</f>
        <v>Bu3</v>
      </c>
      <c r="O1450" s="67">
        <f t="shared" si="175"/>
        <v>29500613</v>
      </c>
      <c r="P1450" s="67">
        <f t="shared" si="176"/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Z1450"/>
      <c r="AB1450" s="2"/>
      <c r="AC1450" s="2"/>
    </row>
    <row r="1451" spans="1:29" ht="30" customHeight="1" x14ac:dyDescent="0.25">
      <c r="A1451" s="102" t="str">
        <f>VLOOKUP(N1451,'Linien - BU'!A:B,2,FALSE)</f>
        <v>BU3</v>
      </c>
      <c r="B1451" s="114">
        <f t="shared" si="170"/>
        <v>453</v>
      </c>
      <c r="C1451" s="95">
        <f>Abfalldokumentation!$U1451</f>
        <v>44502</v>
      </c>
      <c r="D1451" s="90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103" t="str">
        <f>IFERROR(VLOOKUP(Abfalldokumentation!$O1451,Artikel!A:C,3,FALSE),Abfalldokumentation!$O1451)</f>
        <v>VOS GRW Natur 45% OGT</v>
      </c>
      <c r="F1451" s="103" t="str">
        <f>VLOOKUP(T1451,'Liste Gründe'!A:D,2,FALSE)</f>
        <v>Schimmel</v>
      </c>
      <c r="G1451" s="103" t="str">
        <f>IF(ISBLANK(V1451),VLOOKUP(Abfalldokumentation!$P1451,'Liste Gründe'!A:D,3,FALSE),V1451)</f>
        <v>VOS &gt; Einsatz</v>
      </c>
      <c r="H1451" s="103" t="str">
        <f>IF(ISBLANK(Abfalldokumentation!$W1451),"-",Abfalldokumentation!$W1451)</f>
        <v>-</v>
      </c>
      <c r="I1451" s="114">
        <f t="shared" si="171"/>
        <v>44</v>
      </c>
      <c r="J1451" s="103" t="str">
        <f t="shared" si="172"/>
        <v>Produkte</v>
      </c>
      <c r="K1451" s="103" t="str">
        <f t="shared" si="173"/>
        <v>BUs</v>
      </c>
      <c r="L1451" s="103" t="str">
        <f t="shared" si="174"/>
        <v>Symptome</v>
      </c>
      <c r="M1451" s="114">
        <f>IFERROR(VLOOKUP(Abfalldokumentation!$O1451,Kennzahlen!S:U,3,FALSE)*Abfalldokumentation!$B1451,"0")</f>
        <v>226.5</v>
      </c>
      <c r="N1451" s="103" t="str">
        <f>IF(ISBLANK(Q1451),VLOOKUP(Abfalldokumentation!$O1451,'Linien - BU'!R:S,2,FALSE),Q1451)</f>
        <v>BU3</v>
      </c>
      <c r="O1451" s="67">
        <f t="shared" si="175"/>
        <v>29500622</v>
      </c>
      <c r="P1451" s="67">
        <f t="shared" si="176"/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Z1451"/>
      <c r="AB1451" s="2"/>
      <c r="AC1451" s="2"/>
    </row>
    <row r="1452" spans="1:29" ht="30" customHeight="1" x14ac:dyDescent="0.25">
      <c r="A1452" s="104" t="str">
        <f>VLOOKUP(N1452,'Linien - BU'!A:B,2,FALSE)</f>
        <v>BU3</v>
      </c>
      <c r="B1452" s="115">
        <f t="shared" si="170"/>
        <v>90</v>
      </c>
      <c r="C1452" s="96">
        <f>Abfalldokumentation!$U1452</f>
        <v>44502</v>
      </c>
      <c r="D1452" s="90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105" t="str">
        <f>IFERROR(VLOOKUP(Abfalldokumentation!$O1452,Artikel!A:C,3,FALSE),Abfalldokumentation!$O1452)</f>
        <v>ABS CHED-PF-KRÄUK gemis</v>
      </c>
      <c r="F1452" s="105" t="str">
        <f>VLOOKUP(T1452,'Liste Gründe'!A:D,2,FALSE)</f>
        <v>Linienbezogen</v>
      </c>
      <c r="G1452" s="105" t="str">
        <f>IF(ISBLANK(V1452),VLOOKUP(Abfalldokumentation!$P1452,'Liste Gründe'!A:D,3,FALSE),V1452)</f>
        <v>gemischtes Produkt</v>
      </c>
      <c r="H1452" s="105" t="str">
        <f>IF(ISBLANK(Abfalldokumentation!$W1452),"-",Abfalldokumentation!$W1452)</f>
        <v>-</v>
      </c>
      <c r="I1452" s="115">
        <f t="shared" si="171"/>
        <v>44</v>
      </c>
      <c r="J1452" s="105" t="str">
        <f t="shared" si="172"/>
        <v>Produkte</v>
      </c>
      <c r="K1452" s="105" t="str">
        <f t="shared" si="173"/>
        <v>BUs</v>
      </c>
      <c r="L1452" s="105" t="str">
        <f t="shared" si="174"/>
        <v>Symptome</v>
      </c>
      <c r="M1452" s="115">
        <f>IFERROR(VLOOKUP(Abfalldokumentation!$O1452,Kennzahlen!S:U,3,FALSE)*Abfalldokumentation!$B1452,"0")</f>
        <v>90</v>
      </c>
      <c r="N1452" s="105" t="str">
        <f>IF(ISBLANK(Q1452),VLOOKUP(Abfalldokumentation!$O1452,'Linien - BU'!R:S,2,FALSE),Q1452)</f>
        <v>BU3</v>
      </c>
      <c r="O1452" s="67">
        <f t="shared" si="175"/>
        <v>29501003</v>
      </c>
      <c r="P1452" s="67">
        <f t="shared" si="176"/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Z1452"/>
      <c r="AB1452" s="2"/>
      <c r="AC1452" s="2"/>
    </row>
    <row r="1453" spans="1:29" ht="30" customHeight="1" x14ac:dyDescent="0.25">
      <c r="A1453" s="102" t="str">
        <f>VLOOKUP(N1453,'Linien - BU'!A:B,2,FALSE)</f>
        <v>BU3</v>
      </c>
      <c r="B1453" s="114">
        <f t="shared" si="170"/>
        <v>150</v>
      </c>
      <c r="C1453" s="95">
        <f>Abfalldokumentation!$U1453</f>
        <v>44502</v>
      </c>
      <c r="D1453" s="90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103" t="str">
        <f>IFERROR(VLOOKUP(Abfalldokumentation!$O1453,Artikel!A:C,3,FALSE),Abfalldokumentation!$O1453)</f>
        <v>ABS CHED-ROT MIT ß-CARO</v>
      </c>
      <c r="F1453" s="103" t="str">
        <f>VLOOKUP(T1453,'Liste Gründe'!A:D,2,FALSE)</f>
        <v>Rest</v>
      </c>
      <c r="G1453" s="103" t="str">
        <f>IF(ISBLANK(V1453),VLOOKUP(Abfalldokumentation!$P1453,'Liste Gründe'!A:D,3,FALSE),V1453)</f>
        <v>Schmutz</v>
      </c>
      <c r="H1453" s="103" t="str">
        <f>IF(ISBLANK(Abfalldokumentation!$W1453),"-",Abfalldokumentation!$W1453)</f>
        <v>-</v>
      </c>
      <c r="I1453" s="114">
        <f t="shared" si="171"/>
        <v>44</v>
      </c>
      <c r="J1453" s="103" t="str">
        <f t="shared" si="172"/>
        <v>Produkte</v>
      </c>
      <c r="K1453" s="103" t="str">
        <f t="shared" si="173"/>
        <v>BUs</v>
      </c>
      <c r="L1453" s="103" t="str">
        <f t="shared" si="174"/>
        <v>Symptome</v>
      </c>
      <c r="M1453" s="114">
        <f>IFERROR(VLOOKUP(Abfalldokumentation!$O1453,Kennzahlen!S:U,3,FALSE)*Abfalldokumentation!$B1453,"0")</f>
        <v>150</v>
      </c>
      <c r="N1453" s="103" t="str">
        <f>IF(ISBLANK(Q1453),VLOOKUP(Abfalldokumentation!$O1453,'Linien - BU'!R:S,2,FALSE),Q1453)</f>
        <v>BU3</v>
      </c>
      <c r="O1453" s="67">
        <f t="shared" si="175"/>
        <v>29501032</v>
      </c>
      <c r="P1453" s="67">
        <f t="shared" si="176"/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Z1453"/>
      <c r="AB1453" s="2"/>
      <c r="AC1453" s="2"/>
    </row>
    <row r="1454" spans="1:29" ht="30" customHeight="1" x14ac:dyDescent="0.25">
      <c r="A1454" s="104" t="str">
        <f>VLOOKUP(N1454,'Linien - BU'!A:B,2,FALSE)</f>
        <v>BU3</v>
      </c>
      <c r="B1454" s="115">
        <f t="shared" si="170"/>
        <v>308</v>
      </c>
      <c r="C1454" s="96">
        <f>Abfalldokumentation!$U1454</f>
        <v>44502</v>
      </c>
      <c r="D1454" s="90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105" t="str">
        <f>IFERROR(VLOOKUP(Abfalldokumentation!$O1454,Artikel!A:C,3,FALSE),Abfalldokumentation!$O1454)</f>
        <v>VOS RW BUN-PF</v>
      </c>
      <c r="F1454" s="105" t="str">
        <f>VLOOKUP(T1454,'Liste Gründe'!A:D,2,FALSE)</f>
        <v>Schimmel</v>
      </c>
      <c r="G1454" s="105" t="str">
        <f>IF(ISBLANK(V1454),VLOOKUP(Abfalldokumentation!$P1454,'Liste Gründe'!A:D,3,FALSE),V1454)</f>
        <v>VOS &gt; Einsatz</v>
      </c>
      <c r="H1454" s="105" t="str">
        <f>IF(ISBLANK(Abfalldokumentation!$W1454),"-",Abfalldokumentation!$W1454)</f>
        <v>-</v>
      </c>
      <c r="I1454" s="115">
        <f t="shared" si="171"/>
        <v>44</v>
      </c>
      <c r="J1454" s="105" t="str">
        <f t="shared" si="172"/>
        <v>Produkte</v>
      </c>
      <c r="K1454" s="105" t="str">
        <f t="shared" si="173"/>
        <v>BUs</v>
      </c>
      <c r="L1454" s="105" t="str">
        <f t="shared" si="174"/>
        <v>Symptome</v>
      </c>
      <c r="M1454" s="115">
        <f>IFERROR(VLOOKUP(Abfalldokumentation!$O1454,Kennzahlen!S:U,3,FALSE)*Abfalldokumentation!$B1454,"0")</f>
        <v>154</v>
      </c>
      <c r="N1454" s="105" t="str">
        <f>IF(ISBLANK(Q1454),VLOOKUP(Abfalldokumentation!$O1454,'Linien - BU'!R:S,2,FALSE),Q1454)</f>
        <v>BU3</v>
      </c>
      <c r="O1454" s="67">
        <f t="shared" si="175"/>
        <v>29501055</v>
      </c>
      <c r="P1454" s="67">
        <f t="shared" si="176"/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Z1454"/>
      <c r="AB1454" s="2"/>
      <c r="AC1454" s="2"/>
    </row>
    <row r="1455" spans="1:29" ht="30" customHeight="1" x14ac:dyDescent="0.25">
      <c r="A1455" s="102" t="str">
        <f>VLOOKUP(N1455,'Linien - BU'!A:B,2,FALSE)</f>
        <v>BU3</v>
      </c>
      <c r="B1455" s="114">
        <f t="shared" si="170"/>
        <v>334</v>
      </c>
      <c r="C1455" s="95">
        <f>Abfalldokumentation!$U1455</f>
        <v>44502</v>
      </c>
      <c r="D1455" s="90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103" t="str">
        <f>IFERROR(VLOOKUP(Abfalldokumentation!$O1455,Artikel!A:C,3,FALSE),Abfalldokumentation!$O1455)</f>
        <v>VOS GRW SCHI-NATRIUMARM</v>
      </c>
      <c r="F1455" s="103" t="str">
        <f>VLOOKUP(T1455,'Liste Gründe'!A:D,2,FALSE)</f>
        <v>Schimmel</v>
      </c>
      <c r="G1455" s="103" t="str">
        <f>IF(ISBLANK(V1455),VLOOKUP(Abfalldokumentation!$P1455,'Liste Gründe'!A:D,3,FALSE),V1455)</f>
        <v>VOS &gt; Einsatz</v>
      </c>
      <c r="H1455" s="103" t="str">
        <f>IF(ISBLANK(Abfalldokumentation!$W1455),"-",Abfalldokumentation!$W1455)</f>
        <v>-</v>
      </c>
      <c r="I1455" s="114">
        <f t="shared" si="171"/>
        <v>44</v>
      </c>
      <c r="J1455" s="103" t="str">
        <f t="shared" si="172"/>
        <v>Produkte</v>
      </c>
      <c r="K1455" s="103" t="str">
        <f t="shared" si="173"/>
        <v>BUs</v>
      </c>
      <c r="L1455" s="103" t="str">
        <f t="shared" si="174"/>
        <v>Symptome</v>
      </c>
      <c r="M1455" s="114">
        <f>IFERROR(VLOOKUP(Abfalldokumentation!$O1455,Kennzahlen!S:U,3,FALSE)*Abfalldokumentation!$B1455,"0")</f>
        <v>167</v>
      </c>
      <c r="N1455" s="103" t="str">
        <f>IF(ISBLANK(Q1455),VLOOKUP(Abfalldokumentation!$O1455,'Linien - BU'!R:S,2,FALSE),Q1455)</f>
        <v>BU3</v>
      </c>
      <c r="O1455" s="67">
        <f t="shared" si="175"/>
        <v>29501058</v>
      </c>
      <c r="P1455" s="67">
        <f t="shared" si="176"/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Z1455"/>
      <c r="AB1455" s="2"/>
      <c r="AC1455" s="2"/>
    </row>
    <row r="1456" spans="1:29" ht="30" customHeight="1" x14ac:dyDescent="0.25">
      <c r="A1456" s="104" t="str">
        <f>VLOOKUP(N1456,'Linien - BU'!A:B,2,FALSE)</f>
        <v>BU3</v>
      </c>
      <c r="B1456" s="115">
        <f t="shared" si="170"/>
        <v>258</v>
      </c>
      <c r="C1456" s="96">
        <f>Abfalldokumentation!$U1456</f>
        <v>44502</v>
      </c>
      <c r="D1456" s="90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105" t="str">
        <f>IFERROR(VLOOKUP(Abfalldokumentation!$O1456,Artikel!A:C,3,FALSE),Abfalldokumentation!$O1456)</f>
        <v>VOS GRW-SCHI-NAT ENDSTÜ</v>
      </c>
      <c r="F1456" s="105" t="str">
        <f>VLOOKUP(T1456,'Liste Gründe'!A:D,2,FALSE)</f>
        <v>Schimmel</v>
      </c>
      <c r="G1456" s="105" t="str">
        <f>IF(ISBLANK(V1456),VLOOKUP(Abfalldokumentation!$P1456,'Liste Gründe'!A:D,3,FALSE),V1456)</f>
        <v>VOS &gt; Einsatz</v>
      </c>
      <c r="H1456" s="105" t="str">
        <f>IF(ISBLANK(Abfalldokumentation!$W1456),"-",Abfalldokumentation!$W1456)</f>
        <v>-</v>
      </c>
      <c r="I1456" s="115">
        <f t="shared" si="171"/>
        <v>44</v>
      </c>
      <c r="J1456" s="105" t="str">
        <f t="shared" si="172"/>
        <v>Produkte</v>
      </c>
      <c r="K1456" s="105" t="str">
        <f t="shared" si="173"/>
        <v>BUs</v>
      </c>
      <c r="L1456" s="105" t="str">
        <f t="shared" si="174"/>
        <v>Symptome</v>
      </c>
      <c r="M1456" s="115">
        <f>IFERROR(VLOOKUP(Abfalldokumentation!$O1456,Kennzahlen!S:U,3,FALSE)*Abfalldokumentation!$B1456,"0")</f>
        <v>129</v>
      </c>
      <c r="N1456" s="105" t="str">
        <f>IF(ISBLANK(Q1456),VLOOKUP(Abfalldokumentation!$O1456,'Linien - BU'!R:S,2,FALSE),Q1456)</f>
        <v>BU3</v>
      </c>
      <c r="O1456" s="67">
        <f t="shared" si="175"/>
        <v>29501070</v>
      </c>
      <c r="P1456" s="67">
        <f t="shared" si="176"/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Z1456"/>
      <c r="AB1456" s="2"/>
      <c r="AC1456" s="2"/>
    </row>
    <row r="1457" spans="1:29" ht="30" customHeight="1" x14ac:dyDescent="0.25">
      <c r="A1457" s="102" t="str">
        <f>VLOOKUP(N1457,'Linien - BU'!A:B,2,FALSE)</f>
        <v>BU3</v>
      </c>
      <c r="B1457" s="114">
        <f t="shared" si="170"/>
        <v>198</v>
      </c>
      <c r="C1457" s="95">
        <f>Abfalldokumentation!$U1457</f>
        <v>44502</v>
      </c>
      <c r="D1457" s="90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103" t="str">
        <f>IFERROR(VLOOKUP(Abfalldokumentation!$O1457,Artikel!A:C,3,FALSE),Abfalldokumentation!$O1457)</f>
        <v>VOS GRW-KRÄU-ZIPFEL</v>
      </c>
      <c r="F1457" s="103" t="str">
        <f>VLOOKUP(T1457,'Liste Gründe'!A:D,2,FALSE)</f>
        <v>Schimmel</v>
      </c>
      <c r="G1457" s="103" t="str">
        <f>IF(ISBLANK(V1457),VLOOKUP(Abfalldokumentation!$P1457,'Liste Gründe'!A:D,3,FALSE),V1457)</f>
        <v>VOS &gt; Einsatz</v>
      </c>
      <c r="H1457" s="103" t="str">
        <f>IF(ISBLANK(Abfalldokumentation!$W1457),"-",Abfalldokumentation!$W1457)</f>
        <v>-</v>
      </c>
      <c r="I1457" s="114">
        <f t="shared" si="171"/>
        <v>44</v>
      </c>
      <c r="J1457" s="103" t="str">
        <f t="shared" si="172"/>
        <v>Produkte</v>
      </c>
      <c r="K1457" s="103" t="str">
        <f t="shared" si="173"/>
        <v>BUs</v>
      </c>
      <c r="L1457" s="103" t="str">
        <f t="shared" si="174"/>
        <v>Symptome</v>
      </c>
      <c r="M1457" s="114">
        <f>IFERROR(VLOOKUP(Abfalldokumentation!$O1457,Kennzahlen!S:U,3,FALSE)*Abfalldokumentation!$B1457,"0")</f>
        <v>99</v>
      </c>
      <c r="N1457" s="103" t="str">
        <f>IF(ISBLANK(Q1457),VLOOKUP(Abfalldokumentation!$O1457,'Linien - BU'!R:S,2,FALSE),Q1457)</f>
        <v>BU3</v>
      </c>
      <c r="O1457" s="67">
        <f t="shared" si="175"/>
        <v>29501074</v>
      </c>
      <c r="P1457" s="67">
        <f t="shared" si="176"/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Z1457"/>
      <c r="AB1457" s="2"/>
      <c r="AC1457" s="2"/>
    </row>
    <row r="1458" spans="1:29" ht="30" customHeight="1" x14ac:dyDescent="0.25">
      <c r="A1458" s="104" t="str">
        <f>VLOOKUP(N1458,'Linien - BU'!A:B,2,FALSE)</f>
        <v>BU1</v>
      </c>
      <c r="B1458" s="115">
        <f t="shared" si="170"/>
        <v>20</v>
      </c>
      <c r="C1458" s="96">
        <f>Abfalldokumentation!$U1458</f>
        <v>44502</v>
      </c>
      <c r="D1458" s="90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105" t="str">
        <f>IFERROR(VLOOKUP(Abfalldokumentation!$O1458,Artikel!A:C,3,FALSE),Abfalldokumentation!$O1458)</f>
        <v>VEG-SCH MILD 7,2KG</v>
      </c>
      <c r="F1458" s="105" t="str">
        <f>VLOOKUP(T1458,'Liste Gründe'!A:D,2,FALSE)</f>
        <v>Linienbezogen</v>
      </c>
      <c r="G1458" s="105" t="str">
        <f>IF(ISBLANK(V1458),VLOOKUP(Abfalldokumentation!$P1458,'Liste Gründe'!A:D,3,FALSE),V1458)</f>
        <v>Füllkopf tropft (vegan)</v>
      </c>
      <c r="H1458" s="105" t="str">
        <f>IF(ISBLANK(Abfalldokumentation!$W1458),"-",Abfalldokumentation!$W1458)</f>
        <v>-</v>
      </c>
      <c r="I1458" s="115">
        <f t="shared" si="171"/>
        <v>44</v>
      </c>
      <c r="J1458" s="105" t="str">
        <f t="shared" si="172"/>
        <v>Produkte</v>
      </c>
      <c r="K1458" s="105" t="str">
        <f t="shared" si="173"/>
        <v>BUs</v>
      </c>
      <c r="L1458" s="105" t="str">
        <f t="shared" si="174"/>
        <v>Symptome</v>
      </c>
      <c r="M1458" s="115" t="str">
        <f>IFERROR(VLOOKUP(Abfalldokumentation!$O1458,Kennzahlen!S:U,3,FALSE)*Abfalldokumentation!$B1458,"0")</f>
        <v>0</v>
      </c>
      <c r="N1458" s="105">
        <f>IF(ISBLANK(Q1458),VLOOKUP(Abfalldokumentation!$O1458,'Linien - BU'!R:S,2,FALSE),Q1458)</f>
        <v>3100</v>
      </c>
      <c r="O1458" s="67">
        <f t="shared" si="175"/>
        <v>31900001</v>
      </c>
      <c r="P1458" s="67">
        <f t="shared" si="176"/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Z1458"/>
      <c r="AB1458" s="2"/>
      <c r="AC1458" s="2"/>
    </row>
    <row r="1459" spans="1:29" ht="30" customHeight="1" x14ac:dyDescent="0.25">
      <c r="A1459" s="102" t="str">
        <f>VLOOKUP(N1459,'Linien - BU'!A:B,2,FALSE)</f>
        <v>BU1</v>
      </c>
      <c r="B1459" s="114">
        <f t="shared" si="170"/>
        <v>20</v>
      </c>
      <c r="C1459" s="95">
        <f>Abfalldokumentation!$U1459</f>
        <v>44502</v>
      </c>
      <c r="D1459" s="90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103" t="str">
        <f>IFERROR(VLOOKUP(Abfalldokumentation!$O1459,Artikel!A:C,3,FALSE),Abfalldokumentation!$O1459)</f>
        <v>RW EX-NAT-FUTURA 6,1KG</v>
      </c>
      <c r="F1459" s="103" t="str">
        <f>VLOOKUP(T1459,'Liste Gründe'!A:D,2,FALSE)</f>
        <v>Linienbezogen</v>
      </c>
      <c r="G1459" s="103" t="str">
        <f>IF(ISBLANK(V1459),VLOOKUP(Abfalldokumentation!$P1459,'Liste Gründe'!A:D,3,FALSE),V1459)</f>
        <v>Darm geplatzt</v>
      </c>
      <c r="H1459" s="103" t="str">
        <f>IF(ISBLANK(Abfalldokumentation!$W1459),"-",Abfalldokumentation!$W1459)</f>
        <v>-</v>
      </c>
      <c r="I1459" s="114">
        <f t="shared" si="171"/>
        <v>44</v>
      </c>
      <c r="J1459" s="103" t="str">
        <f t="shared" si="172"/>
        <v>Produkte</v>
      </c>
      <c r="K1459" s="103" t="str">
        <f t="shared" si="173"/>
        <v>BUs</v>
      </c>
      <c r="L1459" s="103" t="str">
        <f t="shared" si="174"/>
        <v>Symptome</v>
      </c>
      <c r="M1459" s="114" t="str">
        <f>IFERROR(VLOOKUP(Abfalldokumentation!$O1459,Kennzahlen!S:U,3,FALSE)*Abfalldokumentation!$B1459,"0")</f>
        <v>0</v>
      </c>
      <c r="N1459" s="103" t="str">
        <f>IF(ISBLANK(Q1459),VLOOKUP(Abfalldokumentation!$O1459,'Linien - BU'!R:S,2,FALSE),Q1459)</f>
        <v>HN848</v>
      </c>
      <c r="O1459" s="67">
        <f t="shared" si="175"/>
        <v>32000053</v>
      </c>
      <c r="P1459" s="67">
        <f t="shared" si="176"/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Z1459"/>
      <c r="AB1459" s="2"/>
      <c r="AC1459" s="2"/>
    </row>
    <row r="1460" spans="1:29" ht="30" customHeight="1" x14ac:dyDescent="0.25">
      <c r="A1460" s="104" t="str">
        <f>VLOOKUP(N1460,'Linien - BU'!A:B,2,FALSE)</f>
        <v>BU1</v>
      </c>
      <c r="B1460" s="115">
        <f t="shared" si="170"/>
        <v>90</v>
      </c>
      <c r="C1460" s="96">
        <f>Abfalldokumentation!$U1460</f>
        <v>44502</v>
      </c>
      <c r="D1460" s="90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105" t="str">
        <f>IFERROR(VLOOKUP(Abfalldokumentation!$O1460,Artikel!A:C,3,FALSE),Abfalldokumentation!$O1460)</f>
        <v>-</v>
      </c>
      <c r="F1460" s="105" t="str">
        <f>VLOOKUP(T1460,'Liste Gründe'!A:D,2,FALSE)</f>
        <v>Schimmel</v>
      </c>
      <c r="G1460" s="105" t="str">
        <f>IF(ISBLANK(V1460),VLOOKUP(Abfalldokumentation!$P1460,'Liste Gründe'!A:D,3,FALSE),V1460)</f>
        <v>Schimmel</v>
      </c>
      <c r="H1460" s="105" t="str">
        <f>IF(ISBLANK(Abfalldokumentation!$W1460),"-",Abfalldokumentation!$W1460)</f>
        <v>-</v>
      </c>
      <c r="I1460" s="115">
        <f t="shared" si="171"/>
        <v>44</v>
      </c>
      <c r="J1460" s="105" t="str">
        <f t="shared" si="172"/>
        <v>Produkte</v>
      </c>
      <c r="K1460" s="105" t="str">
        <f t="shared" si="173"/>
        <v>BUs</v>
      </c>
      <c r="L1460" s="105" t="str">
        <f t="shared" si="174"/>
        <v>Symptome</v>
      </c>
      <c r="M1460" s="115" t="str">
        <f>IFERROR(VLOOKUP(Abfalldokumentation!$O1460,Kennzahlen!S:U,3,FALSE)*Abfalldokumentation!$B1460,"0")</f>
        <v>0</v>
      </c>
      <c r="N1460" s="105" t="str">
        <f>IF(ISBLANK(Q1460),VLOOKUP(Abfalldokumentation!$O1460,'Linien - BU'!R:S,2,FALSE),Q1460)</f>
        <v>Schmelze</v>
      </c>
      <c r="O1460" s="67" t="str">
        <f t="shared" si="175"/>
        <v>-</v>
      </c>
      <c r="P1460" s="67">
        <f t="shared" si="176"/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Z1460"/>
      <c r="AB1460" s="2"/>
      <c r="AC1460" s="2"/>
    </row>
    <row r="1461" spans="1:29" ht="30" customHeight="1" x14ac:dyDescent="0.25">
      <c r="A1461" s="102" t="str">
        <f>VLOOKUP(N1461,'Linien - BU'!A:B,2,FALSE)</f>
        <v>BU1</v>
      </c>
      <c r="B1461" s="114">
        <f t="shared" si="170"/>
        <v>156</v>
      </c>
      <c r="C1461" s="95">
        <f>Abfalldokumentation!$U1461</f>
        <v>44502</v>
      </c>
      <c r="D1461" s="90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103" t="str">
        <f>IFERROR(VLOOKUP(Abfalldokumentation!$O1461,Artikel!A:C,3,FALSE),Abfalldokumentation!$O1461)</f>
        <v>-</v>
      </c>
      <c r="F1461" s="103" t="str">
        <f>VLOOKUP(T1461,'Liste Gründe'!A:D,2,FALSE)</f>
        <v>Schimmel</v>
      </c>
      <c r="G1461" s="103" t="str">
        <f>IF(ISBLANK(V1461),VLOOKUP(Abfalldokumentation!$P1461,'Liste Gründe'!A:D,3,FALSE),V1461)</f>
        <v>Schimmel</v>
      </c>
      <c r="H1461" s="103" t="str">
        <f>IF(ISBLANK(Abfalldokumentation!$W1461),"-",Abfalldokumentation!$W1461)</f>
        <v>-</v>
      </c>
      <c r="I1461" s="114">
        <f t="shared" si="171"/>
        <v>44</v>
      </c>
      <c r="J1461" s="103" t="str">
        <f t="shared" si="172"/>
        <v>Produkte</v>
      </c>
      <c r="K1461" s="103" t="str">
        <f t="shared" si="173"/>
        <v>BUs</v>
      </c>
      <c r="L1461" s="103" t="str">
        <f t="shared" si="174"/>
        <v>Symptome</v>
      </c>
      <c r="M1461" s="114" t="str">
        <f>IFERROR(VLOOKUP(Abfalldokumentation!$O1461,Kennzahlen!S:U,3,FALSE)*Abfalldokumentation!$B1461,"0")</f>
        <v>0</v>
      </c>
      <c r="N1461" s="103" t="str">
        <f>IF(ISBLANK(Q1461),VLOOKUP(Abfalldokumentation!$O1461,'Linien - BU'!R:S,2,FALSE),Q1461)</f>
        <v>Schmelze</v>
      </c>
      <c r="O1461" s="67" t="str">
        <f t="shared" si="175"/>
        <v>-</v>
      </c>
      <c r="P1461" s="67">
        <f t="shared" si="176"/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Z1461"/>
      <c r="AB1461" s="2"/>
      <c r="AC1461" s="2"/>
    </row>
    <row r="1462" spans="1:29" ht="30" customHeight="1" x14ac:dyDescent="0.25">
      <c r="A1462" s="104" t="str">
        <f>VLOOKUP(N1462,'Linien - BU'!A:B,2,FALSE)</f>
        <v>BU1</v>
      </c>
      <c r="B1462" s="115">
        <f t="shared" si="170"/>
        <v>40</v>
      </c>
      <c r="C1462" s="96">
        <f>Abfalldokumentation!$U1462</f>
        <v>44502</v>
      </c>
      <c r="D1462" s="90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105" t="str">
        <f>IFERROR(VLOOKUP(Abfalldokumentation!$O1462,Artikel!A:C,3,FALSE),Abfalldokumentation!$O1462)</f>
        <v>-</v>
      </c>
      <c r="F1462" s="105" t="str">
        <f>VLOOKUP(T1462,'Liste Gründe'!A:D,2,FALSE)</f>
        <v>Linienbezogen</v>
      </c>
      <c r="G1462" s="105" t="str">
        <f>IF(ISBLANK(V1462),VLOOKUP(Abfalldokumentation!$P1462,'Liste Gründe'!A:D,3,FALSE),V1462)</f>
        <v>Reinigung</v>
      </c>
      <c r="H1462" s="105" t="str">
        <f>IF(ISBLANK(Abfalldokumentation!$W1462),"-",Abfalldokumentation!$W1462)</f>
        <v>-</v>
      </c>
      <c r="I1462" s="115">
        <f t="shared" si="171"/>
        <v>44</v>
      </c>
      <c r="J1462" s="105" t="str">
        <f t="shared" si="172"/>
        <v>Produkte</v>
      </c>
      <c r="K1462" s="105" t="str">
        <f t="shared" si="173"/>
        <v>BUs</v>
      </c>
      <c r="L1462" s="105" t="str">
        <f t="shared" si="174"/>
        <v>Symptome</v>
      </c>
      <c r="M1462" s="115" t="str">
        <f>IFERROR(VLOOKUP(Abfalldokumentation!$O1462,Kennzahlen!S:U,3,FALSE)*Abfalldokumentation!$B1462,"0")</f>
        <v>0</v>
      </c>
      <c r="N1462" s="105">
        <f>IF(ISBLANK(Q1462),VLOOKUP(Abfalldokumentation!$O1462,'Linien - BU'!R:S,2,FALSE),Q1462)</f>
        <v>3020</v>
      </c>
      <c r="O1462" s="67" t="str">
        <f t="shared" si="175"/>
        <v>-</v>
      </c>
      <c r="P1462" s="67">
        <f t="shared" si="176"/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Z1462"/>
      <c r="AB1462" s="2"/>
      <c r="AC1462" s="2"/>
    </row>
    <row r="1463" spans="1:29" ht="30" customHeight="1" x14ac:dyDescent="0.25">
      <c r="A1463" s="102" t="str">
        <f>VLOOKUP(N1463,'Linien - BU'!A:B,2,FALSE)</f>
        <v>BU2</v>
      </c>
      <c r="B1463" s="114">
        <f t="shared" si="170"/>
        <v>70</v>
      </c>
      <c r="C1463" s="95">
        <f>Abfalldokumentation!$U1463</f>
        <v>44502</v>
      </c>
      <c r="D1463" s="90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103" t="str">
        <f>IFERROR(VLOOKUP(Abfalldokumentation!$O1463,Artikel!A:C,3,FALSE),Abfalldokumentation!$O1463)</f>
        <v>-</v>
      </c>
      <c r="F1463" s="103" t="str">
        <f>VLOOKUP(T1463,'Liste Gründe'!A:D,2,FALSE)</f>
        <v>Linienbezogen</v>
      </c>
      <c r="G1463" s="103" t="str">
        <f>IF(ISBLANK(V1463),VLOOKUP(Abfalldokumentation!$P1463,'Liste Gründe'!A:D,3,FALSE),V1463)</f>
        <v>Maschinenabfall</v>
      </c>
      <c r="H1463" s="103" t="str">
        <f>IF(ISBLANK(Abfalldokumentation!$W1463),"-",Abfalldokumentation!$W1463)</f>
        <v>-</v>
      </c>
      <c r="I1463" s="114">
        <f t="shared" si="171"/>
        <v>44</v>
      </c>
      <c r="J1463" s="103" t="str">
        <f t="shared" si="172"/>
        <v>Produkte</v>
      </c>
      <c r="K1463" s="103" t="str">
        <f t="shared" si="173"/>
        <v>BUs</v>
      </c>
      <c r="L1463" s="103" t="str">
        <f t="shared" si="174"/>
        <v>Symptome</v>
      </c>
      <c r="M1463" s="114" t="str">
        <f>IFERROR(VLOOKUP(Abfalldokumentation!$O1463,Kennzahlen!S:U,3,FALSE)*Abfalldokumentation!$B1463,"0")</f>
        <v>0</v>
      </c>
      <c r="N1463" s="103" t="str">
        <f>IF(ISBLANK(Q1463),VLOOKUP(Abfalldokumentation!$O1463,'Linien - BU'!R:S,2,FALSE),Q1463)</f>
        <v>BU2</v>
      </c>
      <c r="O1463" s="67" t="str">
        <f t="shared" si="175"/>
        <v>-</v>
      </c>
      <c r="P1463" s="67">
        <f t="shared" si="176"/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Z1463"/>
      <c r="AB1463" s="2"/>
      <c r="AC1463" s="2"/>
    </row>
    <row r="1464" spans="1:29" ht="30" customHeight="1" x14ac:dyDescent="0.25">
      <c r="A1464" s="104" t="str">
        <f>VLOOKUP(N1464,'Linien - BU'!A:B,2,FALSE)</f>
        <v>BU4</v>
      </c>
      <c r="B1464" s="115">
        <f t="shared" si="170"/>
        <v>17</v>
      </c>
      <c r="C1464" s="96">
        <f>Abfalldokumentation!$U1464</f>
        <v>44502</v>
      </c>
      <c r="D1464" s="90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105" t="str">
        <f>IFERROR(VLOOKUP(Abfalldokumentation!$O1464,Artikel!A:C,3,FALSE),Abfalldokumentation!$O1464)</f>
        <v>-</v>
      </c>
      <c r="F1464" s="105" t="str">
        <f>VLOOKUP(T1464,'Liste Gründe'!A:D,2,FALSE)</f>
        <v>Linienbezogen</v>
      </c>
      <c r="G1464" s="105" t="str">
        <f>IF(ISBLANK(V1464),VLOOKUP(Abfalldokumentation!$P1464,'Liste Gründe'!A:D,3,FALSE),V1464)</f>
        <v>Maschinenabfall</v>
      </c>
      <c r="H1464" s="105" t="str">
        <f>IF(ISBLANK(Abfalldokumentation!$W1464),"-",Abfalldokumentation!$W1464)</f>
        <v>-</v>
      </c>
      <c r="I1464" s="115">
        <f t="shared" si="171"/>
        <v>44</v>
      </c>
      <c r="J1464" s="105" t="str">
        <f t="shared" si="172"/>
        <v>Produkte</v>
      </c>
      <c r="K1464" s="105" t="str">
        <f t="shared" si="173"/>
        <v>BUs</v>
      </c>
      <c r="L1464" s="105" t="str">
        <f t="shared" si="174"/>
        <v>Symptome</v>
      </c>
      <c r="M1464" s="115" t="str">
        <f>IFERROR(VLOOKUP(Abfalldokumentation!$O1464,Kennzahlen!S:U,3,FALSE)*Abfalldokumentation!$B1464,"0")</f>
        <v>0</v>
      </c>
      <c r="N1464" s="105" t="str">
        <f>IF(ISBLANK(Q1464),VLOOKUP(Abfalldokumentation!$O1464,'Linien - BU'!R:S,2,FALSE),Q1464)</f>
        <v>BU4</v>
      </c>
      <c r="O1464" s="67" t="str">
        <f t="shared" si="175"/>
        <v>-</v>
      </c>
      <c r="P1464" s="67">
        <f t="shared" si="176"/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Z1464"/>
      <c r="AB1464" s="2"/>
      <c r="AC1464" s="2"/>
    </row>
    <row r="1465" spans="1:29" ht="30" customHeight="1" x14ac:dyDescent="0.25">
      <c r="A1465" s="102" t="str">
        <f>VLOOKUP(N1465,'Linien - BU'!A:B,2,FALSE)</f>
        <v>BU1</v>
      </c>
      <c r="B1465" s="114">
        <f t="shared" si="170"/>
        <v>20</v>
      </c>
      <c r="C1465" s="95">
        <f>Abfalldokumentation!$U1465</f>
        <v>44502</v>
      </c>
      <c r="D1465" s="90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103" t="str">
        <f>IFERROR(VLOOKUP(Abfalldokumentation!$O1465,Artikel!A:C,3,FALSE),Abfalldokumentation!$O1465)</f>
        <v>-</v>
      </c>
      <c r="F1465" s="103" t="str">
        <f>VLOOKUP(T1465,'Liste Gründe'!A:D,2,FALSE)</f>
        <v>Linienbezogen</v>
      </c>
      <c r="G1465" s="103" t="str">
        <f>IF(ISBLANK(V1465),VLOOKUP(Abfalldokumentation!$P1465,'Liste Gründe'!A:D,3,FALSE),V1465)</f>
        <v>Clip gerissen</v>
      </c>
      <c r="H1465" s="103" t="str">
        <f>IF(ISBLANK(Abfalldokumentation!$W1465),"-",Abfalldokumentation!$W1465)</f>
        <v>-</v>
      </c>
      <c r="I1465" s="114">
        <f t="shared" si="171"/>
        <v>44</v>
      </c>
      <c r="J1465" s="103" t="str">
        <f t="shared" si="172"/>
        <v>Produkte</v>
      </c>
      <c r="K1465" s="103" t="str">
        <f t="shared" si="173"/>
        <v>BUs</v>
      </c>
      <c r="L1465" s="103" t="str">
        <f t="shared" si="174"/>
        <v>Symptome</v>
      </c>
      <c r="M1465" s="114" t="str">
        <f>IFERROR(VLOOKUP(Abfalldokumentation!$O1465,Kennzahlen!S:U,3,FALSE)*Abfalldokumentation!$B1465,"0")</f>
        <v>0</v>
      </c>
      <c r="N1465" s="103">
        <f>IF(ISBLANK(Q1465),VLOOKUP(Abfalldokumentation!$O1465,'Linien - BU'!R:S,2,FALSE),Q1465)</f>
        <v>3020</v>
      </c>
      <c r="O1465" s="67" t="str">
        <f t="shared" si="175"/>
        <v>-</v>
      </c>
      <c r="P1465" s="67">
        <f t="shared" si="176"/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Z1465"/>
      <c r="AB1465" s="2"/>
      <c r="AC1465" s="2"/>
    </row>
    <row r="1466" spans="1:29" ht="30" customHeight="1" x14ac:dyDescent="0.25">
      <c r="A1466" s="104" t="str">
        <f>VLOOKUP(N1466,'Linien - BU'!A:B,2,FALSE)</f>
        <v>BU1</v>
      </c>
      <c r="B1466" s="115">
        <f t="shared" si="170"/>
        <v>20</v>
      </c>
      <c r="C1466" s="96">
        <f>Abfalldokumentation!$U1466</f>
        <v>44502</v>
      </c>
      <c r="D1466" s="90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105" t="str">
        <f>IFERROR(VLOOKUP(Abfalldokumentation!$O1466,Artikel!A:C,3,FALSE),Abfalldokumentation!$O1466)</f>
        <v>-</v>
      </c>
      <c r="F1466" s="105" t="str">
        <f>VLOOKUP(T1466,'Liste Gründe'!A:D,2,FALSE)</f>
        <v>Rest</v>
      </c>
      <c r="G1466" s="105" t="str">
        <f>IF(ISBLANK(V1466),VLOOKUP(Abfalldokumentation!$P1466,'Liste Gründe'!A:D,3,FALSE),V1466)</f>
        <v>Metall</v>
      </c>
      <c r="H1466" s="105" t="str">
        <f>IF(ISBLANK(Abfalldokumentation!$W1466),"-",Abfalldokumentation!$W1466)</f>
        <v>-</v>
      </c>
      <c r="I1466" s="115">
        <f t="shared" si="171"/>
        <v>44</v>
      </c>
      <c r="J1466" s="105" t="str">
        <f t="shared" si="172"/>
        <v>Produkte</v>
      </c>
      <c r="K1466" s="105" t="str">
        <f t="shared" si="173"/>
        <v>BUs</v>
      </c>
      <c r="L1466" s="105" t="str">
        <f t="shared" si="174"/>
        <v>Symptome</v>
      </c>
      <c r="M1466" s="115" t="str">
        <f>IFERROR(VLOOKUP(Abfalldokumentation!$O1466,Kennzahlen!S:U,3,FALSE)*Abfalldokumentation!$B1466,"0")</f>
        <v>0</v>
      </c>
      <c r="N1466" s="105">
        <f>IF(ISBLANK(Q1466),VLOOKUP(Abfalldokumentation!$O1466,'Linien - BU'!R:S,2,FALSE),Q1466)</f>
        <v>3020</v>
      </c>
      <c r="O1466" s="67" t="str">
        <f t="shared" si="175"/>
        <v>-</v>
      </c>
      <c r="P1466" s="67">
        <f t="shared" si="176"/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Z1466"/>
      <c r="AB1466" s="2"/>
      <c r="AC1466" s="2"/>
    </row>
    <row r="1467" spans="1:29" ht="30" customHeight="1" x14ac:dyDescent="0.25">
      <c r="A1467" s="102" t="str">
        <f>VLOOKUP(N1467,'Linien - BU'!A:B,2,FALSE)</f>
        <v>BU1</v>
      </c>
      <c r="B1467" s="114">
        <f t="shared" si="170"/>
        <v>80</v>
      </c>
      <c r="C1467" s="95">
        <f>Abfalldokumentation!$U1467</f>
        <v>44502</v>
      </c>
      <c r="D1467" s="90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103" t="str">
        <f>IFERROR(VLOOKUP(Abfalldokumentation!$O1467,Artikel!A:C,3,FALSE),Abfalldokumentation!$O1467)</f>
        <v>-</v>
      </c>
      <c r="F1467" s="103" t="str">
        <f>VLOOKUP(T1467,'Liste Gründe'!A:D,2,FALSE)</f>
        <v>Linienbezogen</v>
      </c>
      <c r="G1467" s="103" t="str">
        <f>IF(ISBLANK(V1467),VLOOKUP(Abfalldokumentation!$P1467,'Liste Gründe'!A:D,3,FALSE),V1467)</f>
        <v>Maschinenabfall</v>
      </c>
      <c r="H1467" s="103" t="str">
        <f>IF(ISBLANK(Abfalldokumentation!$W1467),"-",Abfalldokumentation!$W1467)</f>
        <v>-</v>
      </c>
      <c r="I1467" s="114">
        <f t="shared" si="171"/>
        <v>44</v>
      </c>
      <c r="J1467" s="103" t="str">
        <f t="shared" si="172"/>
        <v>Produkte</v>
      </c>
      <c r="K1467" s="103" t="str">
        <f t="shared" si="173"/>
        <v>BUs</v>
      </c>
      <c r="L1467" s="103" t="str">
        <f t="shared" si="174"/>
        <v>Symptome</v>
      </c>
      <c r="M1467" s="114" t="str">
        <f>IFERROR(VLOOKUP(Abfalldokumentation!$O1467,Kennzahlen!S:U,3,FALSE)*Abfalldokumentation!$B1467,"0")</f>
        <v>0</v>
      </c>
      <c r="N1467" s="103" t="str">
        <f>IF(ISBLANK(Q1467),VLOOKUP(Abfalldokumentation!$O1467,'Linien - BU'!R:S,2,FALSE),Q1467)</f>
        <v>Abfüllung</v>
      </c>
      <c r="O1467" s="67" t="str">
        <f t="shared" si="175"/>
        <v>-</v>
      </c>
      <c r="P1467" s="67">
        <f t="shared" si="176"/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Z1467"/>
      <c r="AB1467" s="2"/>
      <c r="AC1467" s="2"/>
    </row>
    <row r="1468" spans="1:29" ht="30" customHeight="1" x14ac:dyDescent="0.25">
      <c r="A1468" s="104" t="str">
        <f>VLOOKUP(N1468,'Linien - BU'!A:B,2,FALSE)</f>
        <v>Rest</v>
      </c>
      <c r="B1468" s="115">
        <f t="shared" si="170"/>
        <v>7.4</v>
      </c>
      <c r="C1468" s="96">
        <f>Abfalldokumentation!$U1468</f>
        <v>44502</v>
      </c>
      <c r="D1468" s="90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105" t="str">
        <f>IFERROR(VLOOKUP(Abfalldokumentation!$O1468,Artikel!A:C,3,FALSE),Abfalldokumentation!$O1468)</f>
        <v>-</v>
      </c>
      <c r="F1468" s="105" t="str">
        <f>VLOOKUP(T1468,'Liste Gründe'!A:D,2,FALSE)</f>
        <v>Qualitätssicherung</v>
      </c>
      <c r="G1468" s="105" t="str">
        <f>IF(ISBLANK(V1468),VLOOKUP(Abfalldokumentation!$P1468,'Liste Gründe'!A:D,3,FALSE),V1468)</f>
        <v>Sensorik</v>
      </c>
      <c r="H1468" s="105" t="str">
        <f>IF(ISBLANK(Abfalldokumentation!$W1468),"-",Abfalldokumentation!$W1468)</f>
        <v>-</v>
      </c>
      <c r="I1468" s="115">
        <f t="shared" si="171"/>
        <v>44</v>
      </c>
      <c r="J1468" s="105" t="str">
        <f t="shared" si="172"/>
        <v>Produkte</v>
      </c>
      <c r="K1468" s="105" t="str">
        <f t="shared" si="173"/>
        <v>BUs</v>
      </c>
      <c r="L1468" s="105" t="str">
        <f t="shared" si="174"/>
        <v>Symptome</v>
      </c>
      <c r="M1468" s="115" t="str">
        <f>IFERROR(VLOOKUP(Abfalldokumentation!$O1468,Kennzahlen!S:U,3,FALSE)*Abfalldokumentation!$B1468,"0")</f>
        <v>0</v>
      </c>
      <c r="N1468" s="105" t="str">
        <f>IF(ISBLANK(Q1468),VLOOKUP(Abfalldokumentation!$O1468,'Linien - BU'!R:S,2,FALSE),Q1468)</f>
        <v>Labor</v>
      </c>
      <c r="O1468" s="67" t="str">
        <f t="shared" si="175"/>
        <v>-</v>
      </c>
      <c r="P1468" s="67">
        <f t="shared" si="176"/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Z1468"/>
      <c r="AB1468" s="2"/>
      <c r="AC1468" s="2"/>
    </row>
    <row r="1469" spans="1:29" ht="30" customHeight="1" x14ac:dyDescent="0.25">
      <c r="A1469" s="102" t="str">
        <f>VLOOKUP(N1469,'Linien - BU'!A:B,2,FALSE)</f>
        <v>BU3</v>
      </c>
      <c r="B1469" s="114">
        <f t="shared" si="170"/>
        <v>18</v>
      </c>
      <c r="C1469" s="95">
        <f>Abfalldokumentation!$U1469</f>
        <v>44502</v>
      </c>
      <c r="D1469" s="90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103" t="str">
        <f>IFERROR(VLOOKUP(Abfalldokumentation!$O1469,Artikel!A:C,3,FALSE),Abfalldokumentation!$O1469)</f>
        <v>-</v>
      </c>
      <c r="F1469" s="103" t="str">
        <f>VLOOKUP(T1469,'Liste Gründe'!A:D,2,FALSE)</f>
        <v>Linienbezogen</v>
      </c>
      <c r="G1469" s="103" t="str">
        <f>IF(ISBLANK(V1469),VLOOKUP(Abfalldokumentation!$P1469,'Liste Gründe'!A:D,3,FALSE),V1469)</f>
        <v>Maschinenabfall</v>
      </c>
      <c r="H1469" s="103" t="str">
        <f>IF(ISBLANK(Abfalldokumentation!$W1469),"-",Abfalldokumentation!$W1469)</f>
        <v>-</v>
      </c>
      <c r="I1469" s="114">
        <f t="shared" si="171"/>
        <v>44</v>
      </c>
      <c r="J1469" s="103" t="str">
        <f t="shared" si="172"/>
        <v>Produkte</v>
      </c>
      <c r="K1469" s="103" t="str">
        <f t="shared" si="173"/>
        <v>BUs</v>
      </c>
      <c r="L1469" s="103" t="str">
        <f t="shared" si="174"/>
        <v>Symptome</v>
      </c>
      <c r="M1469" s="114" t="str">
        <f>IFERROR(VLOOKUP(Abfalldokumentation!$O1469,Kennzahlen!S:U,3,FALSE)*Abfalldokumentation!$B1469,"0")</f>
        <v>0</v>
      </c>
      <c r="N1469" s="103" t="str">
        <f>IF(ISBLANK(Q1469),VLOOKUP(Abfalldokumentation!$O1469,'Linien - BU'!R:S,2,FALSE),Q1469)</f>
        <v>BU3</v>
      </c>
      <c r="O1469" s="67" t="str">
        <f t="shared" si="175"/>
        <v>-</v>
      </c>
      <c r="P1469" s="67">
        <f t="shared" si="176"/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Z1469"/>
      <c r="AB1469" s="2"/>
      <c r="AC1469" s="2"/>
    </row>
    <row r="1470" spans="1:29" ht="30" customHeight="1" x14ac:dyDescent="0.25">
      <c r="A1470" s="104" t="str">
        <f>VLOOKUP(N1470,'Linien - BU'!A:B,2,FALSE)</f>
        <v>Rest</v>
      </c>
      <c r="B1470" s="115">
        <f t="shared" si="170"/>
        <v>7</v>
      </c>
      <c r="C1470" s="96">
        <f>Abfalldokumentation!$U1470</f>
        <v>44502</v>
      </c>
      <c r="D1470" s="90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105" t="str">
        <f>IFERROR(VLOOKUP(Abfalldokumentation!$O1470,Artikel!A:C,3,FALSE),Abfalldokumentation!$O1470)</f>
        <v>-</v>
      </c>
      <c r="F1470" s="105" t="str">
        <f>VLOOKUP(T1470,'Liste Gründe'!A:D,2,FALSE)</f>
        <v>Qualitätssicherung</v>
      </c>
      <c r="G1470" s="105" t="str">
        <f>IF(ISBLANK(V1470),VLOOKUP(Abfalldokumentation!$P1470,'Liste Gründe'!A:D,3,FALSE),V1470)</f>
        <v>Sensorik</v>
      </c>
      <c r="H1470" s="105" t="str">
        <f>IF(ISBLANK(Abfalldokumentation!$W1470),"-",Abfalldokumentation!$W1470)</f>
        <v>-</v>
      </c>
      <c r="I1470" s="115">
        <f t="shared" si="171"/>
        <v>44</v>
      </c>
      <c r="J1470" s="105" t="str">
        <f t="shared" si="172"/>
        <v>Produkte</v>
      </c>
      <c r="K1470" s="105" t="str">
        <f t="shared" si="173"/>
        <v>BUs</v>
      </c>
      <c r="L1470" s="105" t="str">
        <f t="shared" si="174"/>
        <v>Symptome</v>
      </c>
      <c r="M1470" s="115" t="str">
        <f>IFERROR(VLOOKUP(Abfalldokumentation!$O1470,Kennzahlen!S:U,3,FALSE)*Abfalldokumentation!$B1470,"0")</f>
        <v>0</v>
      </c>
      <c r="N1470" s="105" t="str">
        <f>IF(ISBLANK(Q1470),VLOOKUP(Abfalldokumentation!$O1470,'Linien - BU'!R:S,2,FALSE),Q1470)</f>
        <v>Labor</v>
      </c>
      <c r="O1470" s="67" t="str">
        <f t="shared" si="175"/>
        <v>-</v>
      </c>
      <c r="P1470" s="67">
        <f t="shared" si="176"/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Z1470"/>
      <c r="AB1470" s="2"/>
      <c r="AC1470" s="2"/>
    </row>
    <row r="1471" spans="1:29" ht="30" customHeight="1" x14ac:dyDescent="0.25">
      <c r="A1471" s="102" t="str">
        <f>VLOOKUP(N1471,'Linien - BU'!A:B,2,FALSE)</f>
        <v>BU1</v>
      </c>
      <c r="B1471" s="114">
        <f t="shared" si="170"/>
        <v>40</v>
      </c>
      <c r="C1471" s="95">
        <f>Abfalldokumentation!$U1471</f>
        <v>44502</v>
      </c>
      <c r="D1471" s="90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103" t="str">
        <f>IFERROR(VLOOKUP(Abfalldokumentation!$O1471,Artikel!A:C,3,FALSE),Abfalldokumentation!$O1471)</f>
        <v>Becher</v>
      </c>
      <c r="F1471" s="103" t="str">
        <f>VLOOKUP(T1471,'Liste Gründe'!A:D,2,FALSE)</f>
        <v>Rest</v>
      </c>
      <c r="G1471" s="103" t="str">
        <f>IF(ISBLANK(V1471),VLOOKUP(Abfalldokumentation!$P1471,'Liste Gründe'!A:D,3,FALSE),V1471)</f>
        <v>Metall</v>
      </c>
      <c r="H1471" s="103" t="str">
        <f>IF(ISBLANK(Abfalldokumentation!$W1471),"-",Abfalldokumentation!$W1471)</f>
        <v>-</v>
      </c>
      <c r="I1471" s="114">
        <f t="shared" si="171"/>
        <v>44</v>
      </c>
      <c r="J1471" s="103" t="str">
        <f t="shared" si="172"/>
        <v>Produkte</v>
      </c>
      <c r="K1471" s="103" t="str">
        <f t="shared" si="173"/>
        <v>BUs</v>
      </c>
      <c r="L1471" s="103" t="str">
        <f t="shared" si="174"/>
        <v>Symptome</v>
      </c>
      <c r="M1471" s="114" t="str">
        <f>IFERROR(VLOOKUP(Abfalldokumentation!$O1471,Kennzahlen!S:U,3,FALSE)*Abfalldokumentation!$B1471,"0")</f>
        <v>0</v>
      </c>
      <c r="N1471" s="103" t="str">
        <f>IF(ISBLANK(Q1471),VLOOKUP(Abfalldokumentation!$O1471,'Linien - BU'!R:S,2,FALSE),Q1471)</f>
        <v>Abfüllung</v>
      </c>
      <c r="O1471" s="67" t="str">
        <f t="shared" si="175"/>
        <v>Becher</v>
      </c>
      <c r="P1471" s="67">
        <f t="shared" si="176"/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Z1471"/>
      <c r="AB1471" s="2"/>
      <c r="AC1471" s="2"/>
    </row>
    <row r="1472" spans="1:29" ht="30" customHeight="1" x14ac:dyDescent="0.25">
      <c r="A1472" s="104" t="str">
        <f>VLOOKUP(N1472,'Linien - BU'!A:B,2,FALSE)</f>
        <v>BU1</v>
      </c>
      <c r="B1472" s="115">
        <f t="shared" si="170"/>
        <v>40</v>
      </c>
      <c r="C1472" s="96">
        <f>Abfalldokumentation!$U1472</f>
        <v>44503</v>
      </c>
      <c r="D1472" s="90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105" t="str">
        <f>IFERROR(VLOOKUP(Abfalldokumentation!$O1472,Artikel!A:C,3,FALSE),Abfalldokumentation!$O1472)</f>
        <v>Konzentrat in Würsten 1</v>
      </c>
      <c r="F1472" s="105" t="str">
        <f>VLOOKUP(T1472,'Liste Gründe'!A:D,2,FALSE)</f>
        <v>Linienbezogen</v>
      </c>
      <c r="G1472" s="105" t="str">
        <f>IF(ISBLANK(V1472),VLOOKUP(Abfalldokumentation!$P1472,'Liste Gründe'!A:D,3,FALSE),V1472)</f>
        <v>Darm geplatzt</v>
      </c>
      <c r="H1472" s="105" t="str">
        <f>IF(ISBLANK(Abfalldokumentation!$W1472),"-",Abfalldokumentation!$W1472)</f>
        <v>-</v>
      </c>
      <c r="I1472" s="115">
        <f t="shared" si="171"/>
        <v>44</v>
      </c>
      <c r="J1472" s="105" t="str">
        <f t="shared" si="172"/>
        <v>Produkte</v>
      </c>
      <c r="K1472" s="105" t="str">
        <f t="shared" si="173"/>
        <v>BUs</v>
      </c>
      <c r="L1472" s="105" t="str">
        <f t="shared" si="174"/>
        <v>Symptome</v>
      </c>
      <c r="M1472" s="115" t="str">
        <f>IFERROR(VLOOKUP(Abfalldokumentation!$O1472,Kennzahlen!S:U,3,FALSE)*Abfalldokumentation!$B1472,"0")</f>
        <v>0</v>
      </c>
      <c r="N1472" s="105" t="str">
        <f>IF(ISBLANK(Q1472),VLOOKUP(Abfalldokumentation!$O1472,'Linien - BU'!R:S,2,FALSE),Q1472)</f>
        <v>HN848</v>
      </c>
      <c r="O1472" s="67">
        <f t="shared" si="175"/>
        <v>24000493</v>
      </c>
      <c r="P1472" s="67">
        <f t="shared" si="176"/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Z1472"/>
      <c r="AB1472" s="2"/>
      <c r="AC1472" s="2"/>
    </row>
    <row r="1473" spans="1:29" ht="30" customHeight="1" x14ac:dyDescent="0.25">
      <c r="A1473" s="102" t="str">
        <f>VLOOKUP(N1473,'Linien - BU'!A:B,2,FALSE)</f>
        <v>BU4</v>
      </c>
      <c r="B1473" s="114">
        <f t="shared" si="170"/>
        <v>3</v>
      </c>
      <c r="C1473" s="95">
        <f>Abfalldokumentation!$U1473</f>
        <v>44503</v>
      </c>
      <c r="D1473" s="90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103" t="str">
        <f>IFERROR(VLOOKUP(Abfalldokumentation!$O1473,Artikel!A:C,3,FALSE),Abfalldokumentation!$O1473)</f>
        <v>VOS Schwarzer Pfeffer R</v>
      </c>
      <c r="F1473" s="103" t="str">
        <f>VLOOKUP(T1473,'Liste Gründe'!A:D,2,FALSE)</f>
        <v>keinen Verwendungszweck</v>
      </c>
      <c r="G1473" s="103" t="str">
        <f>IF(ISBLANK(V1473),VLOOKUP(Abfalldokumentation!$P1473,'Liste Gründe'!A:D,3,FALSE),V1473)</f>
        <v>keinen Verwendungszweck</v>
      </c>
      <c r="H1473" s="103" t="str">
        <f>IF(ISBLANK(Abfalldokumentation!$W1473),"-",Abfalldokumentation!$W1473)</f>
        <v>-</v>
      </c>
      <c r="I1473" s="114">
        <f t="shared" si="171"/>
        <v>44</v>
      </c>
      <c r="J1473" s="103" t="str">
        <f t="shared" si="172"/>
        <v>Produkte</v>
      </c>
      <c r="K1473" s="103" t="str">
        <f t="shared" si="173"/>
        <v>BUs</v>
      </c>
      <c r="L1473" s="103" t="str">
        <f t="shared" si="174"/>
        <v>Symptome</v>
      </c>
      <c r="M1473" s="114">
        <f>IFERROR(VLOOKUP(Abfalldokumentation!$O1473,Kennzahlen!S:U,3,FALSE)*Abfalldokumentation!$B1473,"0")</f>
        <v>1.5</v>
      </c>
      <c r="N1473" s="103" t="str">
        <f>IF(ISBLANK(Q1473),VLOOKUP(Abfalldokumentation!$O1473,'Linien - BU'!R:S,2,FALSE),Q1473)</f>
        <v>BU4</v>
      </c>
      <c r="O1473" s="67">
        <f t="shared" si="175"/>
        <v>29500482</v>
      </c>
      <c r="P1473" s="67">
        <f t="shared" si="176"/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Z1473"/>
      <c r="AB1473" s="2"/>
      <c r="AC1473" s="2"/>
    </row>
    <row r="1474" spans="1:29" ht="30" customHeight="1" x14ac:dyDescent="0.25">
      <c r="A1474" s="104" t="str">
        <f>VLOOKUP(N1474,'Linien - BU'!A:B,2,FALSE)</f>
        <v>BU4</v>
      </c>
      <c r="B1474" s="115">
        <f t="shared" ref="B1474:B1537" si="177">S1474</f>
        <v>25</v>
      </c>
      <c r="C1474" s="96">
        <f>Abfalldokumentation!$U1474</f>
        <v>44503</v>
      </c>
      <c r="D1474" s="90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105" t="str">
        <f>IFERROR(VLOOKUP(Abfalldokumentation!$O1474,Artikel!A:C,3,FALSE),Abfalldokumentation!$O1474)</f>
        <v>VOS Schwarzer Pfeffer R</v>
      </c>
      <c r="F1474" s="105" t="str">
        <f>VLOOKUP(T1474,'Liste Gründe'!A:D,2,FALSE)</f>
        <v>keinen Verwendungszweck</v>
      </c>
      <c r="G1474" s="105" t="str">
        <f>IF(ISBLANK(V1474),VLOOKUP(Abfalldokumentation!$P1474,'Liste Gründe'!A:D,3,FALSE),V1474)</f>
        <v>keinen Verwendungszweck</v>
      </c>
      <c r="H1474" s="105" t="str">
        <f>IF(ISBLANK(Abfalldokumentation!$W1474),"-",Abfalldokumentation!$W1474)</f>
        <v>-</v>
      </c>
      <c r="I1474" s="115">
        <f t="shared" ref="I1474:I1537" si="178">_xlfn.ISOWEEKNUM(C1474)</f>
        <v>44</v>
      </c>
      <c r="J1474" s="105" t="str">
        <f t="shared" ref="J1474:J1537" si="179">"Produkte"</f>
        <v>Produkte</v>
      </c>
      <c r="K1474" s="105" t="str">
        <f t="shared" ref="K1474:K1537" si="180">"BUs"</f>
        <v>BUs</v>
      </c>
      <c r="L1474" s="105" t="str">
        <f t="shared" ref="L1474:L1537" si="181">"Symptome"</f>
        <v>Symptome</v>
      </c>
      <c r="M1474" s="115">
        <f>IFERROR(VLOOKUP(Abfalldokumentation!$O1474,Kennzahlen!S:U,3,FALSE)*Abfalldokumentation!$B1474,"0")</f>
        <v>12.5</v>
      </c>
      <c r="N1474" s="105" t="str">
        <f>IF(ISBLANK(Q1474),VLOOKUP(Abfalldokumentation!$O1474,'Linien - BU'!R:S,2,FALSE),Q1474)</f>
        <v>BU4</v>
      </c>
      <c r="O1474" s="67">
        <f t="shared" ref="O1474:O1537" si="182">R1474</f>
        <v>29500482</v>
      </c>
      <c r="P1474" s="67">
        <f t="shared" ref="P1474:P1537" si="183"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Z1474"/>
      <c r="AB1474" s="2"/>
      <c r="AC1474" s="2"/>
    </row>
    <row r="1475" spans="1:29" ht="30" customHeight="1" x14ac:dyDescent="0.25">
      <c r="A1475" s="102" t="str">
        <f>VLOOKUP(N1475,'Linien - BU'!A:B,2,FALSE)</f>
        <v>BU4</v>
      </c>
      <c r="B1475" s="114">
        <f t="shared" si="177"/>
        <v>20</v>
      </c>
      <c r="C1475" s="95">
        <f>Abfalldokumentation!$U1475</f>
        <v>44503</v>
      </c>
      <c r="D1475" s="90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103" t="str">
        <f>IFERROR(VLOOKUP(Abfalldokumentation!$O1475,Artikel!A:C,3,FALSE),Abfalldokumentation!$O1475)</f>
        <v>VOS Schwarzer Pfeffer R</v>
      </c>
      <c r="F1475" s="103" t="str">
        <f>VLOOKUP(T1475,'Liste Gründe'!A:D,2,FALSE)</f>
        <v>keinen Verwendungszweck</v>
      </c>
      <c r="G1475" s="103" t="str">
        <f>IF(ISBLANK(V1475),VLOOKUP(Abfalldokumentation!$P1475,'Liste Gründe'!A:D,3,FALSE),V1475)</f>
        <v>keinen Verwendungszweck</v>
      </c>
      <c r="H1475" s="103" t="str">
        <f>IF(ISBLANK(Abfalldokumentation!$W1475),"-",Abfalldokumentation!$W1475)</f>
        <v>-</v>
      </c>
      <c r="I1475" s="114">
        <f t="shared" si="178"/>
        <v>44</v>
      </c>
      <c r="J1475" s="103" t="str">
        <f t="shared" si="179"/>
        <v>Produkte</v>
      </c>
      <c r="K1475" s="103" t="str">
        <f t="shared" si="180"/>
        <v>BUs</v>
      </c>
      <c r="L1475" s="103" t="str">
        <f t="shared" si="181"/>
        <v>Symptome</v>
      </c>
      <c r="M1475" s="114">
        <f>IFERROR(VLOOKUP(Abfalldokumentation!$O1475,Kennzahlen!S:U,3,FALSE)*Abfalldokumentation!$B1475,"0")</f>
        <v>10</v>
      </c>
      <c r="N1475" s="103" t="str">
        <f>IF(ISBLANK(Q1475),VLOOKUP(Abfalldokumentation!$O1475,'Linien - BU'!R:S,2,FALSE),Q1475)</f>
        <v>BU4</v>
      </c>
      <c r="O1475" s="67">
        <f t="shared" si="182"/>
        <v>29500482</v>
      </c>
      <c r="P1475" s="67">
        <f t="shared" si="183"/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Z1475"/>
      <c r="AB1475" s="2"/>
      <c r="AC1475" s="2"/>
    </row>
    <row r="1476" spans="1:29" ht="30" customHeight="1" x14ac:dyDescent="0.25">
      <c r="A1476" s="104" t="str">
        <f>VLOOKUP(N1476,'Linien - BU'!A:B,2,FALSE)</f>
        <v>BU3</v>
      </c>
      <c r="B1476" s="115">
        <f t="shared" si="177"/>
        <v>9</v>
      </c>
      <c r="C1476" s="96">
        <f>Abfalldokumentation!$U1476</f>
        <v>44503</v>
      </c>
      <c r="D1476" s="90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105" t="str">
        <f>IFERROR(VLOOKUP(Abfalldokumentation!$O1476,Artikel!A:C,3,FALSE),Abfalldokumentation!$O1476)</f>
        <v>VOS Räucher Natur Natri</v>
      </c>
      <c r="F1476" s="105" t="str">
        <f>VLOOKUP(T1476,'Liste Gründe'!A:D,2,FALSE)</f>
        <v>Linienbezogen</v>
      </c>
      <c r="G1476" s="105" t="str">
        <f>IF(ISBLANK(V1476),VLOOKUP(Abfalldokumentation!$P1476,'Liste Gründe'!A:D,3,FALSE),V1476)</f>
        <v>Maschinenabfall</v>
      </c>
      <c r="H1476" s="105" t="str">
        <f>IF(ISBLANK(Abfalldokumentation!$W1476),"-",Abfalldokumentation!$W1476)</f>
        <v>-</v>
      </c>
      <c r="I1476" s="115">
        <f t="shared" si="178"/>
        <v>44</v>
      </c>
      <c r="J1476" s="105" t="str">
        <f t="shared" si="179"/>
        <v>Produkte</v>
      </c>
      <c r="K1476" s="105" t="str">
        <f t="shared" si="180"/>
        <v>BUs</v>
      </c>
      <c r="L1476" s="105" t="str">
        <f t="shared" si="181"/>
        <v>Symptome</v>
      </c>
      <c r="M1476" s="115">
        <f>IFERROR(VLOOKUP(Abfalldokumentation!$O1476,Kennzahlen!S:U,3,FALSE)*Abfalldokumentation!$B1476,"0")</f>
        <v>4.5</v>
      </c>
      <c r="N1476" s="105" t="str">
        <f>IF(ISBLANK(Q1476),VLOOKUP(Abfalldokumentation!$O1476,'Linien - BU'!R:S,2,FALSE),Q1476)</f>
        <v>BU3</v>
      </c>
      <c r="O1476" s="67">
        <f t="shared" si="182"/>
        <v>29500498</v>
      </c>
      <c r="P1476" s="67">
        <f t="shared" si="183"/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Z1476"/>
      <c r="AB1476" s="2"/>
      <c r="AC1476" s="2"/>
    </row>
    <row r="1477" spans="1:29" ht="30" customHeight="1" x14ac:dyDescent="0.25">
      <c r="A1477" s="102" t="str">
        <f>VLOOKUP(N1477,'Linien - BU'!A:B,2,FALSE)</f>
        <v>BU1</v>
      </c>
      <c r="B1477" s="114">
        <f t="shared" si="177"/>
        <v>18</v>
      </c>
      <c r="C1477" s="95">
        <f>Abfalldokumentation!$U1477</f>
        <v>44503</v>
      </c>
      <c r="D1477" s="90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103" t="str">
        <f>IFERROR(VLOOKUP(Abfalldokumentation!$O1477,Artikel!A:C,3,FALSE),Abfalldokumentation!$O1477)</f>
        <v>VOS mit Walnusskonzentr</v>
      </c>
      <c r="F1477" s="103" t="str">
        <f>VLOOKUP(T1477,'Liste Gründe'!A:D,2,FALSE)</f>
        <v>Linienbezogen</v>
      </c>
      <c r="G1477" s="103" t="str">
        <f>IF(ISBLANK(V1477),VLOOKUP(Abfalldokumentation!$P1477,'Liste Gründe'!A:D,3,FALSE),V1477)</f>
        <v>Reinigung</v>
      </c>
      <c r="H1477" s="103" t="str">
        <f>IF(ISBLANK(Abfalldokumentation!$W1477),"-",Abfalldokumentation!$W1477)</f>
        <v>-</v>
      </c>
      <c r="I1477" s="114">
        <f t="shared" si="178"/>
        <v>44</v>
      </c>
      <c r="J1477" s="103" t="str">
        <f t="shared" si="179"/>
        <v>Produkte</v>
      </c>
      <c r="K1477" s="103" t="str">
        <f t="shared" si="180"/>
        <v>BUs</v>
      </c>
      <c r="L1477" s="103" t="str">
        <f t="shared" si="181"/>
        <v>Symptome</v>
      </c>
      <c r="M1477" s="114" t="str">
        <f>IFERROR(VLOOKUP(Abfalldokumentation!$O1477,Kennzahlen!S:U,3,FALSE)*Abfalldokumentation!$B1477,"0")</f>
        <v>0</v>
      </c>
      <c r="N1477" s="103" t="str">
        <f>IF(ISBLANK(Q1477),VLOOKUP(Abfalldokumentation!$O1477,'Linien - BU'!R:S,2,FALSE),Q1477)</f>
        <v>Schmelze</v>
      </c>
      <c r="O1477" s="67">
        <f t="shared" si="182"/>
        <v>29500531</v>
      </c>
      <c r="P1477" s="67">
        <f t="shared" si="183"/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Z1477"/>
      <c r="AB1477" s="2"/>
      <c r="AC1477" s="2"/>
    </row>
    <row r="1478" spans="1:29" ht="30" customHeight="1" x14ac:dyDescent="0.25">
      <c r="A1478" s="104" t="str">
        <f>VLOOKUP(N1478,'Linien - BU'!A:B,2,FALSE)</f>
        <v>BU1</v>
      </c>
      <c r="B1478" s="115">
        <f t="shared" si="177"/>
        <v>33</v>
      </c>
      <c r="C1478" s="96">
        <f>Abfalldokumentation!$U1478</f>
        <v>44503</v>
      </c>
      <c r="D1478" s="90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105" t="str">
        <f>IFERROR(VLOOKUP(Abfalldokumentation!$O1478,Artikel!A:C,3,FALSE),Abfalldokumentation!$O1478)</f>
        <v>VOS mit Walnusskonzentr</v>
      </c>
      <c r="F1478" s="105" t="str">
        <f>VLOOKUP(T1478,'Liste Gründe'!A:D,2,FALSE)</f>
        <v>Schimmel</v>
      </c>
      <c r="G1478" s="105" t="str">
        <f>IF(ISBLANK(V1478),VLOOKUP(Abfalldokumentation!$P1478,'Liste Gründe'!A:D,3,FALSE),V1478)</f>
        <v>Schimmel</v>
      </c>
      <c r="H1478" s="105" t="str">
        <f>IF(ISBLANK(Abfalldokumentation!$W1478),"-",Abfalldokumentation!$W1478)</f>
        <v>-</v>
      </c>
      <c r="I1478" s="115">
        <f t="shared" si="178"/>
        <v>44</v>
      </c>
      <c r="J1478" s="105" t="str">
        <f t="shared" si="179"/>
        <v>Produkte</v>
      </c>
      <c r="K1478" s="105" t="str">
        <f t="shared" si="180"/>
        <v>BUs</v>
      </c>
      <c r="L1478" s="105" t="str">
        <f t="shared" si="181"/>
        <v>Symptome</v>
      </c>
      <c r="M1478" s="115" t="str">
        <f>IFERROR(VLOOKUP(Abfalldokumentation!$O1478,Kennzahlen!S:U,3,FALSE)*Abfalldokumentation!$B1478,"0")</f>
        <v>0</v>
      </c>
      <c r="N1478" s="105" t="str">
        <f>IF(ISBLANK(Q1478),VLOOKUP(Abfalldokumentation!$O1478,'Linien - BU'!R:S,2,FALSE),Q1478)</f>
        <v>RWV</v>
      </c>
      <c r="O1478" s="67">
        <f t="shared" si="182"/>
        <v>29500531</v>
      </c>
      <c r="P1478" s="67">
        <f t="shared" si="183"/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Z1478"/>
      <c r="AB1478" s="2"/>
      <c r="AC1478" s="2"/>
    </row>
    <row r="1479" spans="1:29" ht="30" customHeight="1" x14ac:dyDescent="0.25">
      <c r="A1479" s="102" t="str">
        <f>VLOOKUP(N1479,'Linien - BU'!A:B,2,FALSE)</f>
        <v>BU1</v>
      </c>
      <c r="B1479" s="114">
        <f t="shared" si="177"/>
        <v>13</v>
      </c>
      <c r="C1479" s="95">
        <f>Abfalldokumentation!$U1479</f>
        <v>44503</v>
      </c>
      <c r="D1479" s="90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103" t="str">
        <f>IFERROR(VLOOKUP(Abfalldokumentation!$O1479,Artikel!A:C,3,FALSE),Abfalldokumentation!$O1479)</f>
        <v>VOS Cheddar Paste CL oh</v>
      </c>
      <c r="F1479" s="103" t="str">
        <f>VLOOKUP(T1479,'Liste Gründe'!A:D,2,FALSE)</f>
        <v>Linienbezogen</v>
      </c>
      <c r="G1479" s="103" t="str">
        <f>IF(ISBLANK(V1479),VLOOKUP(Abfalldokumentation!$P1479,'Liste Gründe'!A:D,3,FALSE),V1479)</f>
        <v>Maschinenabfall</v>
      </c>
      <c r="H1479" s="103" t="str">
        <f>IF(ISBLANK(Abfalldokumentation!$W1479),"-",Abfalldokumentation!$W1479)</f>
        <v>-</v>
      </c>
      <c r="I1479" s="114">
        <f t="shared" si="178"/>
        <v>44</v>
      </c>
      <c r="J1479" s="103" t="str">
        <f t="shared" si="179"/>
        <v>Produkte</v>
      </c>
      <c r="K1479" s="103" t="str">
        <f t="shared" si="180"/>
        <v>BUs</v>
      </c>
      <c r="L1479" s="103" t="str">
        <f t="shared" si="181"/>
        <v>Symptome</v>
      </c>
      <c r="M1479" s="114" t="str">
        <f>IFERROR(VLOOKUP(Abfalldokumentation!$O1479,Kennzahlen!S:U,3,FALSE)*Abfalldokumentation!$B1479,"0")</f>
        <v>0</v>
      </c>
      <c r="N1479" s="103" t="str">
        <f>IF(ISBLANK(Q1479),VLOOKUP(Abfalldokumentation!$O1479,'Linien - BU'!R:S,2,FALSE),Q1479)</f>
        <v>Abfüllung</v>
      </c>
      <c r="O1479" s="67">
        <f t="shared" si="182"/>
        <v>29500548</v>
      </c>
      <c r="P1479" s="67">
        <f t="shared" si="183"/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Z1479"/>
      <c r="AB1479" s="2"/>
      <c r="AC1479" s="2"/>
    </row>
    <row r="1480" spans="1:29" ht="30" customHeight="1" x14ac:dyDescent="0.25">
      <c r="A1480" s="104" t="str">
        <f>VLOOKUP(N1480,'Linien - BU'!A:B,2,FALSE)</f>
        <v>BU1</v>
      </c>
      <c r="B1480" s="115">
        <f t="shared" si="177"/>
        <v>17</v>
      </c>
      <c r="C1480" s="96">
        <f>Abfalldokumentation!$U1480</f>
        <v>44503</v>
      </c>
      <c r="D1480" s="90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105" t="str">
        <f>IFERROR(VLOOKUP(Abfalldokumentation!$O1480,Artikel!A:C,3,FALSE),Abfalldokumentation!$O1480)</f>
        <v>VOS SKZ Emmentaler Prem</v>
      </c>
      <c r="F1480" s="105" t="str">
        <f>VLOOKUP(T1480,'Liste Gründe'!A:D,2,FALSE)</f>
        <v>Linienbezogen</v>
      </c>
      <c r="G1480" s="105" t="str">
        <f>IF(ISBLANK(V1480),VLOOKUP(Abfalldokumentation!$P1480,'Liste Gründe'!A:D,3,FALSE),V1480)</f>
        <v>Maschinenabfall</v>
      </c>
      <c r="H1480" s="105" t="str">
        <f>IF(ISBLANK(Abfalldokumentation!$W1480),"-",Abfalldokumentation!$W1480)</f>
        <v>-</v>
      </c>
      <c r="I1480" s="115">
        <f t="shared" si="178"/>
        <v>44</v>
      </c>
      <c r="J1480" s="105" t="str">
        <f t="shared" si="179"/>
        <v>Produkte</v>
      </c>
      <c r="K1480" s="105" t="str">
        <f t="shared" si="180"/>
        <v>BUs</v>
      </c>
      <c r="L1480" s="105" t="str">
        <f t="shared" si="181"/>
        <v>Symptome</v>
      </c>
      <c r="M1480" s="115" t="str">
        <f>IFERROR(VLOOKUP(Abfalldokumentation!$O1480,Kennzahlen!S:U,3,FALSE)*Abfalldokumentation!$B1480,"0")</f>
        <v>0</v>
      </c>
      <c r="N1480" s="105" t="str">
        <f>IF(ISBLANK(Q1480),VLOOKUP(Abfalldokumentation!$O1480,'Linien - BU'!R:S,2,FALSE),Q1480)</f>
        <v>Abfüllung</v>
      </c>
      <c r="O1480" s="67">
        <f t="shared" si="182"/>
        <v>29500599</v>
      </c>
      <c r="P1480" s="67">
        <f t="shared" si="183"/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Z1480"/>
      <c r="AB1480" s="2"/>
      <c r="AC1480" s="2"/>
    </row>
    <row r="1481" spans="1:29" ht="30" customHeight="1" x14ac:dyDescent="0.25">
      <c r="A1481" s="102" t="str">
        <f>VLOOKUP(N1481,'Linien - BU'!A:B,2,FALSE)</f>
        <v>BU1</v>
      </c>
      <c r="B1481" s="114">
        <f t="shared" si="177"/>
        <v>16</v>
      </c>
      <c r="C1481" s="95">
        <f>Abfalldokumentation!$U1481</f>
        <v>44503</v>
      </c>
      <c r="D1481" s="90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103" t="str">
        <f>IFERROR(VLOOKUP(Abfalldokumentation!$O1481,Artikel!A:C,3,FALSE),Abfalldokumentation!$O1481)</f>
        <v>VOS SKZ Cheddar Premium</v>
      </c>
      <c r="F1481" s="103" t="str">
        <f>VLOOKUP(T1481,'Liste Gründe'!A:D,2,FALSE)</f>
        <v>Linienbezogen</v>
      </c>
      <c r="G1481" s="103" t="str">
        <f>IF(ISBLANK(V1481),VLOOKUP(Abfalldokumentation!$P1481,'Liste Gründe'!A:D,3,FALSE),V1481)</f>
        <v>Maschinenabfall</v>
      </c>
      <c r="H1481" s="103" t="str">
        <f>IF(ISBLANK(Abfalldokumentation!$W1481),"-",Abfalldokumentation!$W1481)</f>
        <v>-</v>
      </c>
      <c r="I1481" s="114">
        <f t="shared" si="178"/>
        <v>44</v>
      </c>
      <c r="J1481" s="103" t="str">
        <f t="shared" si="179"/>
        <v>Produkte</v>
      </c>
      <c r="K1481" s="103" t="str">
        <f t="shared" si="180"/>
        <v>BUs</v>
      </c>
      <c r="L1481" s="103" t="str">
        <f t="shared" si="181"/>
        <v>Symptome</v>
      </c>
      <c r="M1481" s="114" t="str">
        <f>IFERROR(VLOOKUP(Abfalldokumentation!$O1481,Kennzahlen!S:U,3,FALSE)*Abfalldokumentation!$B1481,"0")</f>
        <v>0</v>
      </c>
      <c r="N1481" s="103" t="str">
        <f>IF(ISBLANK(Q1481),VLOOKUP(Abfalldokumentation!$O1481,'Linien - BU'!R:S,2,FALSE),Q1481)</f>
        <v>Abfüllung</v>
      </c>
      <c r="O1481" s="67">
        <f t="shared" si="182"/>
        <v>29500602</v>
      </c>
      <c r="P1481" s="67">
        <f t="shared" si="183"/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Z1481"/>
      <c r="AB1481" s="2"/>
      <c r="AC1481" s="2"/>
    </row>
    <row r="1482" spans="1:29" ht="30" customHeight="1" x14ac:dyDescent="0.25">
      <c r="A1482" s="104" t="str">
        <f>VLOOKUP(N1482,'Linien - BU'!A:B,2,FALSE)</f>
        <v>BU1</v>
      </c>
      <c r="B1482" s="115">
        <f t="shared" si="177"/>
        <v>15</v>
      </c>
      <c r="C1482" s="96">
        <f>Abfalldokumentation!$U1482</f>
        <v>44503</v>
      </c>
      <c r="D1482" s="90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105" t="str">
        <f>IFERROR(VLOOKUP(Abfalldokumentation!$O1482,Artikel!A:C,3,FALSE),Abfalldokumentation!$O1482)</f>
        <v>VOS SKZ Camembert für W</v>
      </c>
      <c r="F1482" s="105" t="str">
        <f>VLOOKUP(T1482,'Liste Gründe'!A:D,2,FALSE)</f>
        <v>Linienbezogen</v>
      </c>
      <c r="G1482" s="105" t="str">
        <f>IF(ISBLANK(V1482),VLOOKUP(Abfalldokumentation!$P1482,'Liste Gründe'!A:D,3,FALSE),V1482)</f>
        <v>Maschinenabfall</v>
      </c>
      <c r="H1482" s="105" t="str">
        <f>IF(ISBLANK(Abfalldokumentation!$W1482),"-",Abfalldokumentation!$W1482)</f>
        <v>-</v>
      </c>
      <c r="I1482" s="115">
        <f t="shared" si="178"/>
        <v>44</v>
      </c>
      <c r="J1482" s="105" t="str">
        <f t="shared" si="179"/>
        <v>Produkte</v>
      </c>
      <c r="K1482" s="105" t="str">
        <f t="shared" si="180"/>
        <v>BUs</v>
      </c>
      <c r="L1482" s="105" t="str">
        <f t="shared" si="181"/>
        <v>Symptome</v>
      </c>
      <c r="M1482" s="115">
        <f>IFERROR(VLOOKUP(Abfalldokumentation!$O1482,Kennzahlen!S:U,3,FALSE)*Abfalldokumentation!$B1482,"0")</f>
        <v>7.5</v>
      </c>
      <c r="N1482" s="105" t="str">
        <f>IF(ISBLANK(Q1482),VLOOKUP(Abfalldokumentation!$O1482,'Linien - BU'!R:S,2,FALSE),Q1482)</f>
        <v>Abfüllung</v>
      </c>
      <c r="O1482" s="67">
        <f t="shared" si="182"/>
        <v>29500605</v>
      </c>
      <c r="P1482" s="67">
        <f t="shared" si="183"/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Z1482"/>
      <c r="AB1482" s="2"/>
      <c r="AC1482" s="2"/>
    </row>
    <row r="1483" spans="1:29" ht="30" customHeight="1" x14ac:dyDescent="0.25">
      <c r="A1483" s="102" t="str">
        <f>VLOOKUP(N1483,'Linien - BU'!A:B,2,FALSE)</f>
        <v>BU3</v>
      </c>
      <c r="B1483" s="114">
        <f t="shared" si="177"/>
        <v>21</v>
      </c>
      <c r="C1483" s="95">
        <f>Abfalldokumentation!$U1483</f>
        <v>44503</v>
      </c>
      <c r="D1483" s="90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103" t="str">
        <f>IFERROR(VLOOKUP(Abfalldokumentation!$O1483,Artikel!A:C,3,FALSE),Abfalldokumentation!$O1483)</f>
        <v>VOS RW-NUSS OGT</v>
      </c>
      <c r="F1483" s="103" t="str">
        <f>VLOOKUP(T1483,'Liste Gründe'!A:D,2,FALSE)</f>
        <v>Linienbezogen</v>
      </c>
      <c r="G1483" s="103" t="str">
        <f>IF(ISBLANK(V1483),VLOOKUP(Abfalldokumentation!$P1483,'Liste Gründe'!A:D,3,FALSE),V1483)</f>
        <v>Maschinenabfall</v>
      </c>
      <c r="H1483" s="103" t="str">
        <f>IF(ISBLANK(Abfalldokumentation!$W1483),"-",Abfalldokumentation!$W1483)</f>
        <v>-</v>
      </c>
      <c r="I1483" s="114">
        <f t="shared" si="178"/>
        <v>44</v>
      </c>
      <c r="J1483" s="103" t="str">
        <f t="shared" si="179"/>
        <v>Produkte</v>
      </c>
      <c r="K1483" s="103" t="str">
        <f t="shared" si="180"/>
        <v>BUs</v>
      </c>
      <c r="L1483" s="103" t="str">
        <f t="shared" si="181"/>
        <v>Symptome</v>
      </c>
      <c r="M1483" s="114">
        <f>IFERROR(VLOOKUP(Abfalldokumentation!$O1483,Kennzahlen!S:U,3,FALSE)*Abfalldokumentation!$B1483,"0")</f>
        <v>10.5</v>
      </c>
      <c r="N1483" s="103" t="str">
        <f>IF(ISBLANK(Q1483),VLOOKUP(Abfalldokumentation!$O1483,'Linien - BU'!R:S,2,FALSE),Q1483)</f>
        <v>BU3</v>
      </c>
      <c r="O1483" s="67">
        <f t="shared" si="182"/>
        <v>29500861</v>
      </c>
      <c r="P1483" s="67">
        <f t="shared" si="183"/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Z1483"/>
      <c r="AB1483" s="2"/>
      <c r="AC1483" s="2"/>
    </row>
    <row r="1484" spans="1:29" ht="30" customHeight="1" x14ac:dyDescent="0.25">
      <c r="A1484" s="104" t="str">
        <f>VLOOKUP(N1484,'Linien - BU'!A:B,2,FALSE)</f>
        <v>BU3</v>
      </c>
      <c r="B1484" s="115">
        <f t="shared" si="177"/>
        <v>21</v>
      </c>
      <c r="C1484" s="96">
        <f>Abfalldokumentation!$U1484</f>
        <v>44503</v>
      </c>
      <c r="D1484" s="90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105" t="str">
        <f>IFERROR(VLOOKUP(Abfalldokumentation!$O1484,Artikel!A:C,3,FALSE),Abfalldokumentation!$O1484)</f>
        <v>VOS RW-NUSS OGT</v>
      </c>
      <c r="F1484" s="105" t="str">
        <f>VLOOKUP(T1484,'Liste Gründe'!A:D,2,FALSE)</f>
        <v>keinen Verwendungszweck</v>
      </c>
      <c r="G1484" s="105" t="str">
        <f>IF(ISBLANK(V1484),VLOOKUP(Abfalldokumentation!$P1484,'Liste Gründe'!A:D,3,FALSE),V1484)</f>
        <v>keinen Verwendungszweck</v>
      </c>
      <c r="H1484" s="105" t="str">
        <f>IF(ISBLANK(Abfalldokumentation!$W1484),"-",Abfalldokumentation!$W1484)</f>
        <v>-</v>
      </c>
      <c r="I1484" s="115">
        <f t="shared" si="178"/>
        <v>44</v>
      </c>
      <c r="J1484" s="105" t="str">
        <f t="shared" si="179"/>
        <v>Produkte</v>
      </c>
      <c r="K1484" s="105" t="str">
        <f t="shared" si="180"/>
        <v>BUs</v>
      </c>
      <c r="L1484" s="105" t="str">
        <f t="shared" si="181"/>
        <v>Symptome</v>
      </c>
      <c r="M1484" s="115">
        <f>IFERROR(VLOOKUP(Abfalldokumentation!$O1484,Kennzahlen!S:U,3,FALSE)*Abfalldokumentation!$B1484,"0")</f>
        <v>10.5</v>
      </c>
      <c r="N1484" s="105" t="str">
        <f>IF(ISBLANK(Q1484),VLOOKUP(Abfalldokumentation!$O1484,'Linien - BU'!R:S,2,FALSE),Q1484)</f>
        <v>Bu3</v>
      </c>
      <c r="O1484" s="67">
        <f t="shared" si="182"/>
        <v>29500861</v>
      </c>
      <c r="P1484" s="67">
        <f t="shared" si="183"/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Z1484"/>
      <c r="AB1484" s="2"/>
      <c r="AC1484" s="2"/>
    </row>
    <row r="1485" spans="1:29" ht="30" customHeight="1" x14ac:dyDescent="0.25">
      <c r="A1485" s="102" t="str">
        <f>VLOOKUP(N1485,'Linien - BU'!A:B,2,FALSE)</f>
        <v>BU4</v>
      </c>
      <c r="B1485" s="114">
        <f t="shared" si="177"/>
        <v>4</v>
      </c>
      <c r="C1485" s="95">
        <f>Abfalldokumentation!$U1485</f>
        <v>44503</v>
      </c>
      <c r="D1485" s="90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103" t="str">
        <f>IFERROR(VLOOKUP(Abfalldokumentation!$O1485,Artikel!A:C,3,FALSE),Abfalldokumentation!$O1485)</f>
        <v>ABS HEUBL</v>
      </c>
      <c r="F1485" s="103" t="str">
        <f>VLOOKUP(T1485,'Liste Gründe'!A:D,2,FALSE)</f>
        <v>keinen Verwendungszweck</v>
      </c>
      <c r="G1485" s="103" t="str">
        <f>IF(ISBLANK(V1485),VLOOKUP(Abfalldokumentation!$P1485,'Liste Gründe'!A:D,3,FALSE),V1485)</f>
        <v>keinen Verwendungszweck</v>
      </c>
      <c r="H1485" s="103" t="str">
        <f>IF(ISBLANK(Abfalldokumentation!$W1485),"-",Abfalldokumentation!$W1485)</f>
        <v>-</v>
      </c>
      <c r="I1485" s="114">
        <f t="shared" si="178"/>
        <v>44</v>
      </c>
      <c r="J1485" s="103" t="str">
        <f t="shared" si="179"/>
        <v>Produkte</v>
      </c>
      <c r="K1485" s="103" t="str">
        <f t="shared" si="180"/>
        <v>BUs</v>
      </c>
      <c r="L1485" s="103" t="str">
        <f t="shared" si="181"/>
        <v>Symptome</v>
      </c>
      <c r="M1485" s="114">
        <f>IFERROR(VLOOKUP(Abfalldokumentation!$O1485,Kennzahlen!S:U,3,FALSE)*Abfalldokumentation!$B1485,"0")</f>
        <v>0.04</v>
      </c>
      <c r="N1485" s="103" t="str">
        <f>IF(ISBLANK(Q1485),VLOOKUP(Abfalldokumentation!$O1485,'Linien - BU'!R:S,2,FALSE),Q1485)</f>
        <v>BU4</v>
      </c>
      <c r="O1485" s="67">
        <f t="shared" si="182"/>
        <v>29500885</v>
      </c>
      <c r="P1485" s="67">
        <f t="shared" si="183"/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Z1485"/>
      <c r="AB1485" s="2"/>
      <c r="AC1485" s="2"/>
    </row>
    <row r="1486" spans="1:29" ht="30" customHeight="1" x14ac:dyDescent="0.25">
      <c r="A1486" s="104" t="str">
        <f>VLOOKUP(N1486,'Linien - BU'!A:B,2,FALSE)</f>
        <v>BU4</v>
      </c>
      <c r="B1486" s="115">
        <f t="shared" si="177"/>
        <v>13</v>
      </c>
      <c r="C1486" s="96">
        <f>Abfalldokumentation!$U1486</f>
        <v>44503</v>
      </c>
      <c r="D1486" s="90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105" t="str">
        <f>IFERROR(VLOOKUP(Abfalldokumentation!$O1486,Artikel!A:C,3,FALSE),Abfalldokumentation!$O1486)</f>
        <v>ABS HEUBL</v>
      </c>
      <c r="F1486" s="105" t="str">
        <f>VLOOKUP(T1486,'Liste Gründe'!A:D,2,FALSE)</f>
        <v>keinen Verwendungszweck</v>
      </c>
      <c r="G1486" s="105" t="str">
        <f>IF(ISBLANK(V1486),VLOOKUP(Abfalldokumentation!$P1486,'Liste Gründe'!A:D,3,FALSE),V1486)</f>
        <v>keinen Verwendungszweck</v>
      </c>
      <c r="H1486" s="105" t="str">
        <f>IF(ISBLANK(Abfalldokumentation!$W1486),"-",Abfalldokumentation!$W1486)</f>
        <v>-</v>
      </c>
      <c r="I1486" s="115">
        <f t="shared" si="178"/>
        <v>44</v>
      </c>
      <c r="J1486" s="105" t="str">
        <f t="shared" si="179"/>
        <v>Produkte</v>
      </c>
      <c r="K1486" s="105" t="str">
        <f t="shared" si="180"/>
        <v>BUs</v>
      </c>
      <c r="L1486" s="105" t="str">
        <f t="shared" si="181"/>
        <v>Symptome</v>
      </c>
      <c r="M1486" s="115">
        <f>IFERROR(VLOOKUP(Abfalldokumentation!$O1486,Kennzahlen!S:U,3,FALSE)*Abfalldokumentation!$B1486,"0")</f>
        <v>0.13</v>
      </c>
      <c r="N1486" s="105" t="str">
        <f>IF(ISBLANK(Q1486),VLOOKUP(Abfalldokumentation!$O1486,'Linien - BU'!R:S,2,FALSE),Q1486)</f>
        <v>BU4</v>
      </c>
      <c r="O1486" s="67">
        <f t="shared" si="182"/>
        <v>29500885</v>
      </c>
      <c r="P1486" s="67">
        <f t="shared" si="183"/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Z1486"/>
      <c r="AB1486" s="2"/>
      <c r="AC1486" s="2"/>
    </row>
    <row r="1487" spans="1:29" ht="30" customHeight="1" x14ac:dyDescent="0.25">
      <c r="A1487" s="102" t="str">
        <f>VLOOKUP(N1487,'Linien - BU'!A:B,2,FALSE)</f>
        <v>BU4</v>
      </c>
      <c r="B1487" s="114">
        <f t="shared" si="177"/>
        <v>4</v>
      </c>
      <c r="C1487" s="95">
        <f>Abfalldokumentation!$U1487</f>
        <v>44503</v>
      </c>
      <c r="D1487" s="90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103" t="str">
        <f>IFERROR(VLOOKUP(Abfalldokumentation!$O1487,Artikel!A:C,3,FALSE),Abfalldokumentation!$O1487)</f>
        <v>ABS HEUBL</v>
      </c>
      <c r="F1487" s="103" t="str">
        <f>VLOOKUP(T1487,'Liste Gründe'!A:D,2,FALSE)</f>
        <v>keinen Verwendungszweck</v>
      </c>
      <c r="G1487" s="103" t="str">
        <f>IF(ISBLANK(V1487),VLOOKUP(Abfalldokumentation!$P1487,'Liste Gründe'!A:D,3,FALSE),V1487)</f>
        <v>keinen Verwendungszweck</v>
      </c>
      <c r="H1487" s="103" t="str">
        <f>IF(ISBLANK(Abfalldokumentation!$W1487),"-",Abfalldokumentation!$W1487)</f>
        <v>-</v>
      </c>
      <c r="I1487" s="114">
        <f t="shared" si="178"/>
        <v>44</v>
      </c>
      <c r="J1487" s="103" t="str">
        <f t="shared" si="179"/>
        <v>Produkte</v>
      </c>
      <c r="K1487" s="103" t="str">
        <f t="shared" si="180"/>
        <v>BUs</v>
      </c>
      <c r="L1487" s="103" t="str">
        <f t="shared" si="181"/>
        <v>Symptome</v>
      </c>
      <c r="M1487" s="114">
        <f>IFERROR(VLOOKUP(Abfalldokumentation!$O1487,Kennzahlen!S:U,3,FALSE)*Abfalldokumentation!$B1487,"0")</f>
        <v>0.04</v>
      </c>
      <c r="N1487" s="103" t="str">
        <f>IF(ISBLANK(Q1487),VLOOKUP(Abfalldokumentation!$O1487,'Linien - BU'!R:S,2,FALSE),Q1487)</f>
        <v>Bu4</v>
      </c>
      <c r="O1487" s="67">
        <f t="shared" si="182"/>
        <v>29500885</v>
      </c>
      <c r="P1487" s="67">
        <f t="shared" si="183"/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Z1487"/>
      <c r="AB1487" s="2"/>
      <c r="AC1487" s="2"/>
    </row>
    <row r="1488" spans="1:29" ht="30" customHeight="1" x14ac:dyDescent="0.25">
      <c r="A1488" s="104" t="str">
        <f>VLOOKUP(N1488,'Linien - BU'!A:B,2,FALSE)</f>
        <v>BU4</v>
      </c>
      <c r="B1488" s="115">
        <f t="shared" si="177"/>
        <v>18</v>
      </c>
      <c r="C1488" s="96">
        <f>Abfalldokumentation!$U1488</f>
        <v>44503</v>
      </c>
      <c r="D1488" s="90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105" t="str">
        <f>IFERROR(VLOOKUP(Abfalldokumentation!$O1488,Artikel!A:C,3,FALSE),Abfalldokumentation!$O1488)</f>
        <v>ABS MEDI-KRÄUK</v>
      </c>
      <c r="F1488" s="105" t="str">
        <f>VLOOKUP(T1488,'Liste Gründe'!A:D,2,FALSE)</f>
        <v>keinen Verwendungszweck</v>
      </c>
      <c r="G1488" s="105" t="str">
        <f>IF(ISBLANK(V1488),VLOOKUP(Abfalldokumentation!$P1488,'Liste Gründe'!A:D,3,FALSE),V1488)</f>
        <v>keinen Verwendungszweck</v>
      </c>
      <c r="H1488" s="105" t="str">
        <f>IF(ISBLANK(Abfalldokumentation!$W1488),"-",Abfalldokumentation!$W1488)</f>
        <v>-</v>
      </c>
      <c r="I1488" s="115">
        <f t="shared" si="178"/>
        <v>44</v>
      </c>
      <c r="J1488" s="105" t="str">
        <f t="shared" si="179"/>
        <v>Produkte</v>
      </c>
      <c r="K1488" s="105" t="str">
        <f t="shared" si="180"/>
        <v>BUs</v>
      </c>
      <c r="L1488" s="105" t="str">
        <f t="shared" si="181"/>
        <v>Symptome</v>
      </c>
      <c r="M1488" s="115">
        <f>IFERROR(VLOOKUP(Abfalldokumentation!$O1488,Kennzahlen!S:U,3,FALSE)*Abfalldokumentation!$B1488,"0")</f>
        <v>27</v>
      </c>
      <c r="N1488" s="105" t="str">
        <f>IF(ISBLANK(Q1488),VLOOKUP(Abfalldokumentation!$O1488,'Linien - BU'!R:S,2,FALSE),Q1488)</f>
        <v>BU4</v>
      </c>
      <c r="O1488" s="67">
        <f t="shared" si="182"/>
        <v>29500886</v>
      </c>
      <c r="P1488" s="67">
        <f t="shared" si="183"/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Z1488"/>
      <c r="AB1488" s="2"/>
      <c r="AC1488" s="2"/>
    </row>
    <row r="1489" spans="1:29" ht="30" customHeight="1" x14ac:dyDescent="0.25">
      <c r="A1489" s="102" t="str">
        <f>VLOOKUP(N1489,'Linien - BU'!A:B,2,FALSE)</f>
        <v>BU4</v>
      </c>
      <c r="B1489" s="114">
        <f t="shared" si="177"/>
        <v>12</v>
      </c>
      <c r="C1489" s="95">
        <f>Abfalldokumentation!$U1489</f>
        <v>44503</v>
      </c>
      <c r="D1489" s="90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103" t="str">
        <f>IFERROR(VLOOKUP(Abfalldokumentation!$O1489,Artikel!A:C,3,FALSE),Abfalldokumentation!$O1489)</f>
        <v>ABS MEDI-KRÄUK</v>
      </c>
      <c r="F1489" s="103" t="str">
        <f>VLOOKUP(T1489,'Liste Gründe'!A:D,2,FALSE)</f>
        <v>keinen Verwendungszweck</v>
      </c>
      <c r="G1489" s="103" t="str">
        <f>IF(ISBLANK(V1489),VLOOKUP(Abfalldokumentation!$P1489,'Liste Gründe'!A:D,3,FALSE),V1489)</f>
        <v>keinen Verwendungszweck</v>
      </c>
      <c r="H1489" s="103" t="str">
        <f>IF(ISBLANK(Abfalldokumentation!$W1489),"-",Abfalldokumentation!$W1489)</f>
        <v>-</v>
      </c>
      <c r="I1489" s="114">
        <f t="shared" si="178"/>
        <v>44</v>
      </c>
      <c r="J1489" s="103" t="str">
        <f t="shared" si="179"/>
        <v>Produkte</v>
      </c>
      <c r="K1489" s="103" t="str">
        <f t="shared" si="180"/>
        <v>BUs</v>
      </c>
      <c r="L1489" s="103" t="str">
        <f t="shared" si="181"/>
        <v>Symptome</v>
      </c>
      <c r="M1489" s="114">
        <f>IFERROR(VLOOKUP(Abfalldokumentation!$O1489,Kennzahlen!S:U,3,FALSE)*Abfalldokumentation!$B1489,"0")</f>
        <v>18</v>
      </c>
      <c r="N1489" s="103" t="str">
        <f>IF(ISBLANK(Q1489),VLOOKUP(Abfalldokumentation!$O1489,'Linien - BU'!R:S,2,FALSE),Q1489)</f>
        <v>BU4</v>
      </c>
      <c r="O1489" s="67">
        <f t="shared" si="182"/>
        <v>29500886</v>
      </c>
      <c r="P1489" s="67">
        <f t="shared" si="183"/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Z1489"/>
      <c r="AB1489" s="2"/>
      <c r="AC1489" s="2"/>
    </row>
    <row r="1490" spans="1:29" ht="30" customHeight="1" x14ac:dyDescent="0.25">
      <c r="A1490" s="104" t="str">
        <f>VLOOKUP(N1490,'Linien - BU'!A:B,2,FALSE)</f>
        <v>BU4</v>
      </c>
      <c r="B1490" s="115">
        <f t="shared" si="177"/>
        <v>6</v>
      </c>
      <c r="C1490" s="96">
        <f>Abfalldokumentation!$U1490</f>
        <v>44503</v>
      </c>
      <c r="D1490" s="90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105" t="str">
        <f>IFERROR(VLOOKUP(Abfalldokumentation!$O1490,Artikel!A:C,3,FALSE),Abfalldokumentation!$O1490)</f>
        <v>ABS MEDI-KRÄUK</v>
      </c>
      <c r="F1490" s="105" t="str">
        <f>VLOOKUP(T1490,'Liste Gründe'!A:D,2,FALSE)</f>
        <v>keinen Verwendungszweck</v>
      </c>
      <c r="G1490" s="105" t="str">
        <f>IF(ISBLANK(V1490),VLOOKUP(Abfalldokumentation!$P1490,'Liste Gründe'!A:D,3,FALSE),V1490)</f>
        <v>keinen Verwendungszweck</v>
      </c>
      <c r="H1490" s="105" t="str">
        <f>IF(ISBLANK(Abfalldokumentation!$W1490),"-",Abfalldokumentation!$W1490)</f>
        <v>-</v>
      </c>
      <c r="I1490" s="115">
        <f t="shared" si="178"/>
        <v>44</v>
      </c>
      <c r="J1490" s="105" t="str">
        <f t="shared" si="179"/>
        <v>Produkte</v>
      </c>
      <c r="K1490" s="105" t="str">
        <f t="shared" si="180"/>
        <v>BUs</v>
      </c>
      <c r="L1490" s="105" t="str">
        <f t="shared" si="181"/>
        <v>Symptome</v>
      </c>
      <c r="M1490" s="115">
        <f>IFERROR(VLOOKUP(Abfalldokumentation!$O1490,Kennzahlen!S:U,3,FALSE)*Abfalldokumentation!$B1490,"0")</f>
        <v>9</v>
      </c>
      <c r="N1490" s="105" t="str">
        <f>IF(ISBLANK(Q1490),VLOOKUP(Abfalldokumentation!$O1490,'Linien - BU'!R:S,2,FALSE),Q1490)</f>
        <v>Bu4</v>
      </c>
      <c r="O1490" s="67">
        <f t="shared" si="182"/>
        <v>29500886</v>
      </c>
      <c r="P1490" s="67">
        <f t="shared" si="183"/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Z1490"/>
      <c r="AB1490" s="2"/>
      <c r="AC1490" s="2"/>
    </row>
    <row r="1491" spans="1:29" ht="30" customHeight="1" x14ac:dyDescent="0.25">
      <c r="A1491" s="102" t="str">
        <f>VLOOKUP(N1491,'Linien - BU'!A:B,2,FALSE)</f>
        <v>BU4</v>
      </c>
      <c r="B1491" s="114">
        <f t="shared" si="177"/>
        <v>26</v>
      </c>
      <c r="C1491" s="95">
        <f>Abfalldokumentation!$U1491</f>
        <v>44503</v>
      </c>
      <c r="D1491" s="90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103" t="str">
        <f>IFERROR(VLOOKUP(Abfalldokumentation!$O1491,Artikel!A:C,3,FALSE),Abfalldokumentation!$O1491)</f>
        <v>ABS MEDI-KRÄUK</v>
      </c>
      <c r="F1491" s="103" t="str">
        <f>VLOOKUP(T1491,'Liste Gründe'!A:D,2,FALSE)</f>
        <v>keinen Verwendungszweck</v>
      </c>
      <c r="G1491" s="103" t="str">
        <f>IF(ISBLANK(V1491),VLOOKUP(Abfalldokumentation!$P1491,'Liste Gründe'!A:D,3,FALSE),V1491)</f>
        <v>keinen Verwendungszweck</v>
      </c>
      <c r="H1491" s="103" t="str">
        <f>IF(ISBLANK(Abfalldokumentation!$W1491),"-",Abfalldokumentation!$W1491)</f>
        <v>-</v>
      </c>
      <c r="I1491" s="114">
        <f t="shared" si="178"/>
        <v>44</v>
      </c>
      <c r="J1491" s="103" t="str">
        <f t="shared" si="179"/>
        <v>Produkte</v>
      </c>
      <c r="K1491" s="103" t="str">
        <f t="shared" si="180"/>
        <v>BUs</v>
      </c>
      <c r="L1491" s="103" t="str">
        <f t="shared" si="181"/>
        <v>Symptome</v>
      </c>
      <c r="M1491" s="114">
        <f>IFERROR(VLOOKUP(Abfalldokumentation!$O1491,Kennzahlen!S:U,3,FALSE)*Abfalldokumentation!$B1491,"0")</f>
        <v>39</v>
      </c>
      <c r="N1491" s="103" t="str">
        <f>IF(ISBLANK(Q1491),VLOOKUP(Abfalldokumentation!$O1491,'Linien - BU'!R:S,2,FALSE),Q1491)</f>
        <v>Bu4</v>
      </c>
      <c r="O1491" s="67">
        <f t="shared" si="182"/>
        <v>29500886</v>
      </c>
      <c r="P1491" s="67">
        <f t="shared" si="183"/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Z1491"/>
      <c r="AB1491" s="2"/>
      <c r="AC1491" s="2"/>
    </row>
    <row r="1492" spans="1:29" ht="30" customHeight="1" x14ac:dyDescent="0.25">
      <c r="A1492" s="104" t="str">
        <f>VLOOKUP(N1492,'Linien - BU'!A:B,2,FALSE)</f>
        <v>BU4</v>
      </c>
      <c r="B1492" s="115">
        <f t="shared" si="177"/>
        <v>3</v>
      </c>
      <c r="C1492" s="96">
        <f>Abfalldokumentation!$U1492</f>
        <v>44503</v>
      </c>
      <c r="D1492" s="90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105" t="str">
        <f>IFERROR(VLOOKUP(Abfalldokumentation!$O1492,Artikel!A:C,3,FALSE),Abfalldokumentation!$O1492)</f>
        <v>ABS PECO</v>
      </c>
      <c r="F1492" s="105" t="str">
        <f>VLOOKUP(T1492,'Liste Gründe'!A:D,2,FALSE)</f>
        <v>keinen Verwendungszweck</v>
      </c>
      <c r="G1492" s="105" t="str">
        <f>IF(ISBLANK(V1492),VLOOKUP(Abfalldokumentation!$P1492,'Liste Gründe'!A:D,3,FALSE),V1492)</f>
        <v>keinen Verwendungszweck</v>
      </c>
      <c r="H1492" s="105" t="str">
        <f>IF(ISBLANK(Abfalldokumentation!$W1492),"-",Abfalldokumentation!$W1492)</f>
        <v>-</v>
      </c>
      <c r="I1492" s="115">
        <f t="shared" si="178"/>
        <v>44</v>
      </c>
      <c r="J1492" s="105" t="str">
        <f t="shared" si="179"/>
        <v>Produkte</v>
      </c>
      <c r="K1492" s="105" t="str">
        <f t="shared" si="180"/>
        <v>BUs</v>
      </c>
      <c r="L1492" s="105" t="str">
        <f t="shared" si="181"/>
        <v>Symptome</v>
      </c>
      <c r="M1492" s="115">
        <f>IFERROR(VLOOKUP(Abfalldokumentation!$O1492,Kennzahlen!S:U,3,FALSE)*Abfalldokumentation!$B1492,"0")</f>
        <v>4.4117647058823533</v>
      </c>
      <c r="N1492" s="105" t="str">
        <f>IF(ISBLANK(Q1492),VLOOKUP(Abfalldokumentation!$O1492,'Linien - BU'!R:S,2,FALSE),Q1492)</f>
        <v>Bu4</v>
      </c>
      <c r="O1492" s="67">
        <f t="shared" si="182"/>
        <v>29500891</v>
      </c>
      <c r="P1492" s="67">
        <f t="shared" si="183"/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Z1492"/>
      <c r="AB1492" s="2"/>
      <c r="AC1492" s="2"/>
    </row>
    <row r="1493" spans="1:29" ht="30" customHeight="1" x14ac:dyDescent="0.25">
      <c r="A1493" s="102" t="str">
        <f>VLOOKUP(N1493,'Linien - BU'!A:B,2,FALSE)</f>
        <v>BU4</v>
      </c>
      <c r="B1493" s="114">
        <f t="shared" si="177"/>
        <v>13</v>
      </c>
      <c r="C1493" s="95">
        <f>Abfalldokumentation!$U1493</f>
        <v>44503</v>
      </c>
      <c r="D1493" s="90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103" t="str">
        <f>IFERROR(VLOOKUP(Abfalldokumentation!$O1493,Artikel!A:C,3,FALSE),Abfalldokumentation!$O1493)</f>
        <v>ABS TI-AD</v>
      </c>
      <c r="F1493" s="103" t="str">
        <f>VLOOKUP(T1493,'Liste Gründe'!A:D,2,FALSE)</f>
        <v>keinen Verwendungszweck</v>
      </c>
      <c r="G1493" s="103" t="str">
        <f>IF(ISBLANK(V1493),VLOOKUP(Abfalldokumentation!$P1493,'Liste Gründe'!A:D,3,FALSE),V1493)</f>
        <v>keinen Verwendungszweck</v>
      </c>
      <c r="H1493" s="103" t="str">
        <f>IF(ISBLANK(Abfalldokumentation!$W1493),"-",Abfalldokumentation!$W1493)</f>
        <v>-</v>
      </c>
      <c r="I1493" s="114">
        <f t="shared" si="178"/>
        <v>44</v>
      </c>
      <c r="J1493" s="103" t="str">
        <f t="shared" si="179"/>
        <v>Produkte</v>
      </c>
      <c r="K1493" s="103" t="str">
        <f t="shared" si="180"/>
        <v>BUs</v>
      </c>
      <c r="L1493" s="103" t="str">
        <f t="shared" si="181"/>
        <v>Symptome</v>
      </c>
      <c r="M1493" s="114">
        <f>IFERROR(VLOOKUP(Abfalldokumentation!$O1493,Kennzahlen!S:U,3,FALSE)*Abfalldokumentation!$B1493,"0")</f>
        <v>0.13</v>
      </c>
      <c r="N1493" s="103" t="str">
        <f>IF(ISBLANK(Q1493),VLOOKUP(Abfalldokumentation!$O1493,'Linien - BU'!R:S,2,FALSE),Q1493)</f>
        <v>Bu4</v>
      </c>
      <c r="O1493" s="67">
        <f t="shared" si="182"/>
        <v>29500904</v>
      </c>
      <c r="P1493" s="67">
        <f t="shared" si="183"/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Z1493"/>
      <c r="AB1493" s="2"/>
      <c r="AC1493" s="2"/>
    </row>
    <row r="1494" spans="1:29" ht="30" customHeight="1" x14ac:dyDescent="0.25">
      <c r="A1494" s="104" t="str">
        <f>VLOOKUP(N1494,'Linien - BU'!A:B,2,FALSE)</f>
        <v>BU4</v>
      </c>
      <c r="B1494" s="115">
        <f t="shared" si="177"/>
        <v>7</v>
      </c>
      <c r="C1494" s="96">
        <f>Abfalldokumentation!$U1494</f>
        <v>44503</v>
      </c>
      <c r="D1494" s="90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105" t="str">
        <f>IFERROR(VLOOKUP(Abfalldokumentation!$O1494,Artikel!A:C,3,FALSE),Abfalldokumentation!$O1494)</f>
        <v>ABS Unser Blütenkäse</v>
      </c>
      <c r="F1494" s="105" t="str">
        <f>VLOOKUP(T1494,'Liste Gründe'!A:D,2,FALSE)</f>
        <v>keinen Verwendungszweck</v>
      </c>
      <c r="G1494" s="105" t="str">
        <f>IF(ISBLANK(V1494),VLOOKUP(Abfalldokumentation!$P1494,'Liste Gründe'!A:D,3,FALSE),V1494)</f>
        <v>keinen Verwendungszweck</v>
      </c>
      <c r="H1494" s="105" t="str">
        <f>IF(ISBLANK(Abfalldokumentation!$W1494),"-",Abfalldokumentation!$W1494)</f>
        <v>-</v>
      </c>
      <c r="I1494" s="115">
        <f t="shared" si="178"/>
        <v>44</v>
      </c>
      <c r="J1494" s="105" t="str">
        <f t="shared" si="179"/>
        <v>Produkte</v>
      </c>
      <c r="K1494" s="105" t="str">
        <f t="shared" si="180"/>
        <v>BUs</v>
      </c>
      <c r="L1494" s="105" t="str">
        <f t="shared" si="181"/>
        <v>Symptome</v>
      </c>
      <c r="M1494" s="115">
        <f>IFERROR(VLOOKUP(Abfalldokumentation!$O1494,Kennzahlen!S:U,3,FALSE)*Abfalldokumentation!$B1494,"0")</f>
        <v>7.0000000000000007E-2</v>
      </c>
      <c r="N1494" s="105" t="str">
        <f>IF(ISBLANK(Q1494),VLOOKUP(Abfalldokumentation!$O1494,'Linien - BU'!R:S,2,FALSE),Q1494)</f>
        <v>Bu4</v>
      </c>
      <c r="O1494" s="67">
        <f t="shared" si="182"/>
        <v>29500910</v>
      </c>
      <c r="P1494" s="67">
        <f t="shared" si="183"/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Z1494"/>
      <c r="AB1494" s="2"/>
      <c r="AC1494" s="2"/>
    </row>
    <row r="1495" spans="1:29" ht="30" customHeight="1" x14ac:dyDescent="0.25">
      <c r="A1495" s="102" t="str">
        <f>VLOOKUP(N1495,'Linien - BU'!A:B,2,FALSE)</f>
        <v>BU4</v>
      </c>
      <c r="B1495" s="114">
        <f t="shared" si="177"/>
        <v>14</v>
      </c>
      <c r="C1495" s="95">
        <f>Abfalldokumentation!$U1495</f>
        <v>44503</v>
      </c>
      <c r="D1495" s="90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103" t="str">
        <f>IFERROR(VLOOKUP(Abfalldokumentation!$O1495,Artikel!A:C,3,FALSE),Abfalldokumentation!$O1495)</f>
        <v>ABS Unser Blütenkäse</v>
      </c>
      <c r="F1495" s="103" t="str">
        <f>VLOOKUP(T1495,'Liste Gründe'!A:D,2,FALSE)</f>
        <v>keinen Verwendungszweck</v>
      </c>
      <c r="G1495" s="103" t="str">
        <f>IF(ISBLANK(V1495),VLOOKUP(Abfalldokumentation!$P1495,'Liste Gründe'!A:D,3,FALSE),V1495)</f>
        <v>keinen Verwendungszweck</v>
      </c>
      <c r="H1495" s="103" t="str">
        <f>IF(ISBLANK(Abfalldokumentation!$W1495),"-",Abfalldokumentation!$W1495)</f>
        <v>-</v>
      </c>
      <c r="I1495" s="114">
        <f t="shared" si="178"/>
        <v>44</v>
      </c>
      <c r="J1495" s="103" t="str">
        <f t="shared" si="179"/>
        <v>Produkte</v>
      </c>
      <c r="K1495" s="103" t="str">
        <f t="shared" si="180"/>
        <v>BUs</v>
      </c>
      <c r="L1495" s="103" t="str">
        <f t="shared" si="181"/>
        <v>Symptome</v>
      </c>
      <c r="M1495" s="114">
        <f>IFERROR(VLOOKUP(Abfalldokumentation!$O1495,Kennzahlen!S:U,3,FALSE)*Abfalldokumentation!$B1495,"0")</f>
        <v>0.14000000000000001</v>
      </c>
      <c r="N1495" s="103" t="str">
        <f>IF(ISBLANK(Q1495),VLOOKUP(Abfalldokumentation!$O1495,'Linien - BU'!R:S,2,FALSE),Q1495)</f>
        <v>Bu4</v>
      </c>
      <c r="O1495" s="67">
        <f t="shared" si="182"/>
        <v>29500910</v>
      </c>
      <c r="P1495" s="67">
        <f t="shared" si="183"/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Z1495"/>
      <c r="AB1495" s="2"/>
      <c r="AC1495" s="2"/>
    </row>
    <row r="1496" spans="1:29" ht="30" customHeight="1" x14ac:dyDescent="0.25">
      <c r="A1496" s="104" t="str">
        <f>VLOOKUP(N1496,'Linien - BU'!A:B,2,FALSE)</f>
        <v>BU4</v>
      </c>
      <c r="B1496" s="115">
        <f t="shared" si="177"/>
        <v>2</v>
      </c>
      <c r="C1496" s="96">
        <f>Abfalldokumentation!$U1496</f>
        <v>44503</v>
      </c>
      <c r="D1496" s="90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105" t="str">
        <f>IFERROR(VLOOKUP(Abfalldokumentation!$O1496,Artikel!A:C,3,FALSE),Abfalldokumentation!$O1496)</f>
        <v>ABS Unser Blütenkäse</v>
      </c>
      <c r="F1496" s="105" t="str">
        <f>VLOOKUP(T1496,'Liste Gründe'!A:D,2,FALSE)</f>
        <v>keinen Verwendungszweck</v>
      </c>
      <c r="G1496" s="105" t="str">
        <f>IF(ISBLANK(V1496),VLOOKUP(Abfalldokumentation!$P1496,'Liste Gründe'!A:D,3,FALSE),V1496)</f>
        <v>keinen Verwendungszweck</v>
      </c>
      <c r="H1496" s="105" t="str">
        <f>IF(ISBLANK(Abfalldokumentation!$W1496),"-",Abfalldokumentation!$W1496)</f>
        <v>-</v>
      </c>
      <c r="I1496" s="115">
        <f t="shared" si="178"/>
        <v>44</v>
      </c>
      <c r="J1496" s="105" t="str">
        <f t="shared" si="179"/>
        <v>Produkte</v>
      </c>
      <c r="K1496" s="105" t="str">
        <f t="shared" si="180"/>
        <v>BUs</v>
      </c>
      <c r="L1496" s="105" t="str">
        <f t="shared" si="181"/>
        <v>Symptome</v>
      </c>
      <c r="M1496" s="115">
        <f>IFERROR(VLOOKUP(Abfalldokumentation!$O1496,Kennzahlen!S:U,3,FALSE)*Abfalldokumentation!$B1496,"0")</f>
        <v>0.02</v>
      </c>
      <c r="N1496" s="105" t="str">
        <f>IF(ISBLANK(Q1496),VLOOKUP(Abfalldokumentation!$O1496,'Linien - BU'!R:S,2,FALSE),Q1496)</f>
        <v>Bu4</v>
      </c>
      <c r="O1496" s="67">
        <f t="shared" si="182"/>
        <v>29500910</v>
      </c>
      <c r="P1496" s="67">
        <f t="shared" si="183"/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Z1496"/>
      <c r="AB1496" s="2"/>
      <c r="AC1496" s="2"/>
    </row>
    <row r="1497" spans="1:29" ht="30" customHeight="1" x14ac:dyDescent="0.25">
      <c r="A1497" s="102" t="str">
        <f>VLOOKUP(N1497,'Linien - BU'!A:B,2,FALSE)</f>
        <v>BU4</v>
      </c>
      <c r="B1497" s="114">
        <f t="shared" si="177"/>
        <v>9</v>
      </c>
      <c r="C1497" s="95">
        <f>Abfalldokumentation!$U1497</f>
        <v>44503</v>
      </c>
      <c r="D1497" s="90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103" t="str">
        <f>IFERROR(VLOOKUP(Abfalldokumentation!$O1497,Artikel!A:C,3,FALSE),Abfalldokumentation!$O1497)</f>
        <v>ABS Unser Blütenkäse</v>
      </c>
      <c r="F1497" s="103" t="str">
        <f>VLOOKUP(T1497,'Liste Gründe'!A:D,2,FALSE)</f>
        <v>keinen Verwendungszweck</v>
      </c>
      <c r="G1497" s="103" t="str">
        <f>IF(ISBLANK(V1497),VLOOKUP(Abfalldokumentation!$P1497,'Liste Gründe'!A:D,3,FALSE),V1497)</f>
        <v>keinen Verwendungszweck</v>
      </c>
      <c r="H1497" s="103" t="str">
        <f>IF(ISBLANK(Abfalldokumentation!$W1497),"-",Abfalldokumentation!$W1497)</f>
        <v>-</v>
      </c>
      <c r="I1497" s="114">
        <f t="shared" si="178"/>
        <v>44</v>
      </c>
      <c r="J1497" s="103" t="str">
        <f t="shared" si="179"/>
        <v>Produkte</v>
      </c>
      <c r="K1497" s="103" t="str">
        <f t="shared" si="180"/>
        <v>BUs</v>
      </c>
      <c r="L1497" s="103" t="str">
        <f t="shared" si="181"/>
        <v>Symptome</v>
      </c>
      <c r="M1497" s="114">
        <f>IFERROR(VLOOKUP(Abfalldokumentation!$O1497,Kennzahlen!S:U,3,FALSE)*Abfalldokumentation!$B1497,"0")</f>
        <v>0.09</v>
      </c>
      <c r="N1497" s="103" t="str">
        <f>IF(ISBLANK(Q1497),VLOOKUP(Abfalldokumentation!$O1497,'Linien - BU'!R:S,2,FALSE),Q1497)</f>
        <v>Bu4</v>
      </c>
      <c r="O1497" s="67">
        <f t="shared" si="182"/>
        <v>29500910</v>
      </c>
      <c r="P1497" s="67">
        <f t="shared" si="183"/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Z1497"/>
      <c r="AB1497" s="2"/>
      <c r="AC1497" s="2"/>
    </row>
    <row r="1498" spans="1:29" ht="30" customHeight="1" x14ac:dyDescent="0.25">
      <c r="A1498" s="104" t="str">
        <f>VLOOKUP(N1498,'Linien - BU'!A:B,2,FALSE)</f>
        <v>BU4</v>
      </c>
      <c r="B1498" s="115">
        <f t="shared" si="177"/>
        <v>6</v>
      </c>
      <c r="C1498" s="96">
        <f>Abfalldokumentation!$U1498</f>
        <v>44503</v>
      </c>
      <c r="D1498" s="90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105" t="str">
        <f>IFERROR(VLOOKUP(Abfalldokumentation!$O1498,Artikel!A:C,3,FALSE),Abfalldokumentation!$O1498)</f>
        <v>ABS Unser Blütenkäse</v>
      </c>
      <c r="F1498" s="105" t="str">
        <f>VLOOKUP(T1498,'Liste Gründe'!A:D,2,FALSE)</f>
        <v>keinen Verwendungszweck</v>
      </c>
      <c r="G1498" s="105" t="str">
        <f>IF(ISBLANK(V1498),VLOOKUP(Abfalldokumentation!$P1498,'Liste Gründe'!A:D,3,FALSE),V1498)</f>
        <v>keinen Verwendungszweck</v>
      </c>
      <c r="H1498" s="105" t="str">
        <f>IF(ISBLANK(Abfalldokumentation!$W1498),"-",Abfalldokumentation!$W1498)</f>
        <v>-</v>
      </c>
      <c r="I1498" s="115">
        <f t="shared" si="178"/>
        <v>44</v>
      </c>
      <c r="J1498" s="105" t="str">
        <f t="shared" si="179"/>
        <v>Produkte</v>
      </c>
      <c r="K1498" s="105" t="str">
        <f t="shared" si="180"/>
        <v>BUs</v>
      </c>
      <c r="L1498" s="105" t="str">
        <f t="shared" si="181"/>
        <v>Symptome</v>
      </c>
      <c r="M1498" s="115">
        <f>IFERROR(VLOOKUP(Abfalldokumentation!$O1498,Kennzahlen!S:U,3,FALSE)*Abfalldokumentation!$B1498,"0")</f>
        <v>0.06</v>
      </c>
      <c r="N1498" s="105" t="str">
        <f>IF(ISBLANK(Q1498),VLOOKUP(Abfalldokumentation!$O1498,'Linien - BU'!R:S,2,FALSE),Q1498)</f>
        <v>Bu4</v>
      </c>
      <c r="O1498" s="67">
        <f t="shared" si="182"/>
        <v>29500910</v>
      </c>
      <c r="P1498" s="67">
        <f t="shared" si="183"/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Z1498"/>
      <c r="AB1498" s="2"/>
      <c r="AC1498" s="2"/>
    </row>
    <row r="1499" spans="1:29" ht="30" customHeight="1" x14ac:dyDescent="0.25">
      <c r="A1499" s="102" t="str">
        <f>VLOOKUP(N1499,'Linien - BU'!A:B,2,FALSE)</f>
        <v>BU1</v>
      </c>
      <c r="B1499" s="114">
        <f t="shared" si="177"/>
        <v>25</v>
      </c>
      <c r="C1499" s="95">
        <f>Abfalldokumentation!$U1499</f>
        <v>44503</v>
      </c>
      <c r="D1499" s="90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103" t="str">
        <f>IFERROR(VLOOKUP(Abfalldokumentation!$O1499,Artikel!A:C,3,FALSE),Abfalldokumentation!$O1499)</f>
        <v>VOS-ABS ENTSORGUNG</v>
      </c>
      <c r="F1499" s="103" t="str">
        <f>VLOOKUP(T1499,'Liste Gründe'!A:D,2,FALSE)</f>
        <v>Schimmel</v>
      </c>
      <c r="G1499" s="103" t="str">
        <f>IF(ISBLANK(V1499),VLOOKUP(Abfalldokumentation!$P1499,'Liste Gründe'!A:D,3,FALSE),V1499)</f>
        <v>Schimmel</v>
      </c>
      <c r="H1499" s="103" t="str">
        <f>IF(ISBLANK(Abfalldokumentation!$W1499),"-",Abfalldokumentation!$W1499)</f>
        <v>-</v>
      </c>
      <c r="I1499" s="114">
        <f t="shared" si="178"/>
        <v>44</v>
      </c>
      <c r="J1499" s="103" t="str">
        <f t="shared" si="179"/>
        <v>Produkte</v>
      </c>
      <c r="K1499" s="103" t="str">
        <f t="shared" si="180"/>
        <v>BUs</v>
      </c>
      <c r="L1499" s="103" t="str">
        <f t="shared" si="181"/>
        <v>Symptome</v>
      </c>
      <c r="M1499" s="114">
        <f>IFERROR(VLOOKUP(Abfalldokumentation!$O1499,Kennzahlen!S:U,3,FALSE)*Abfalldokumentation!$B1499,"0")</f>
        <v>0.25</v>
      </c>
      <c r="N1499" s="103" t="str">
        <f>IF(ISBLANK(Q1499),VLOOKUP(Abfalldokumentation!$O1499,'Linien - BU'!R:S,2,FALSE),Q1499)</f>
        <v>Abfüllung</v>
      </c>
      <c r="O1499" s="67">
        <f t="shared" si="182"/>
        <v>29500917</v>
      </c>
      <c r="P1499" s="67">
        <f t="shared" si="183"/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Z1499"/>
      <c r="AB1499" s="2"/>
      <c r="AC1499" s="2"/>
    </row>
    <row r="1500" spans="1:29" ht="30" customHeight="1" x14ac:dyDescent="0.25">
      <c r="A1500" s="104" t="str">
        <f>VLOOKUP(N1500,'Linien - BU'!A:B,2,FALSE)</f>
        <v>BU1</v>
      </c>
      <c r="B1500" s="115">
        <f t="shared" si="177"/>
        <v>10</v>
      </c>
      <c r="C1500" s="96">
        <f>Abfalldokumentation!$U1500</f>
        <v>44503</v>
      </c>
      <c r="D1500" s="90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105" t="str">
        <f>IFERROR(VLOOKUP(Abfalldokumentation!$O1500,Artikel!A:C,3,FALSE),Abfalldokumentation!$O1500)</f>
        <v>VOS-ABS ENTSORGUNG</v>
      </c>
      <c r="F1500" s="105" t="str">
        <f>VLOOKUP(T1500,'Liste Gründe'!A:D,2,FALSE)</f>
        <v>Schimmel</v>
      </c>
      <c r="G1500" s="105" t="str">
        <f>IF(ISBLANK(V1500),VLOOKUP(Abfalldokumentation!$P1500,'Liste Gründe'!A:D,3,FALSE),V1500)</f>
        <v>Schimmel</v>
      </c>
      <c r="H1500" s="105" t="str">
        <f>IF(ISBLANK(Abfalldokumentation!$W1500),"-",Abfalldokumentation!$W1500)</f>
        <v>-</v>
      </c>
      <c r="I1500" s="115">
        <f t="shared" si="178"/>
        <v>44</v>
      </c>
      <c r="J1500" s="105" t="str">
        <f t="shared" si="179"/>
        <v>Produkte</v>
      </c>
      <c r="K1500" s="105" t="str">
        <f t="shared" si="180"/>
        <v>BUs</v>
      </c>
      <c r="L1500" s="105" t="str">
        <f t="shared" si="181"/>
        <v>Symptome</v>
      </c>
      <c r="M1500" s="115">
        <f>IFERROR(VLOOKUP(Abfalldokumentation!$O1500,Kennzahlen!S:U,3,FALSE)*Abfalldokumentation!$B1500,"0")</f>
        <v>0.1</v>
      </c>
      <c r="N1500" s="105" t="str">
        <f>IF(ISBLANK(Q1500),VLOOKUP(Abfalldokumentation!$O1500,'Linien - BU'!R:S,2,FALSE),Q1500)</f>
        <v>Abfüllung</v>
      </c>
      <c r="O1500" s="67">
        <f t="shared" si="182"/>
        <v>29500917</v>
      </c>
      <c r="P1500" s="67">
        <f t="shared" si="183"/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Z1500"/>
      <c r="AB1500" s="2"/>
      <c r="AC1500" s="2"/>
    </row>
    <row r="1501" spans="1:29" ht="30" customHeight="1" x14ac:dyDescent="0.25">
      <c r="A1501" s="102" t="str">
        <f>VLOOKUP(N1501,'Linien - BU'!A:B,2,FALSE)</f>
        <v>BU1</v>
      </c>
      <c r="B1501" s="114">
        <f t="shared" si="177"/>
        <v>33</v>
      </c>
      <c r="C1501" s="95">
        <f>Abfalldokumentation!$U1501</f>
        <v>44503</v>
      </c>
      <c r="D1501" s="90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103" t="str">
        <f>IFERROR(VLOOKUP(Abfalldokumentation!$O1501,Artikel!A:C,3,FALSE),Abfalldokumentation!$O1501)</f>
        <v>VOS-ABS ENTSORGUNG</v>
      </c>
      <c r="F1501" s="103" t="str">
        <f>VLOOKUP(T1501,'Liste Gründe'!A:D,2,FALSE)</f>
        <v>Schimmel</v>
      </c>
      <c r="G1501" s="103" t="str">
        <f>IF(ISBLANK(V1501),VLOOKUP(Abfalldokumentation!$P1501,'Liste Gründe'!A:D,3,FALSE),V1501)</f>
        <v>Schimmel</v>
      </c>
      <c r="H1501" s="103" t="str">
        <f>IF(ISBLANK(Abfalldokumentation!$W1501),"-",Abfalldokumentation!$W1501)</f>
        <v>-</v>
      </c>
      <c r="I1501" s="114">
        <f t="shared" si="178"/>
        <v>44</v>
      </c>
      <c r="J1501" s="103" t="str">
        <f t="shared" si="179"/>
        <v>Produkte</v>
      </c>
      <c r="K1501" s="103" t="str">
        <f t="shared" si="180"/>
        <v>BUs</v>
      </c>
      <c r="L1501" s="103" t="str">
        <f t="shared" si="181"/>
        <v>Symptome</v>
      </c>
      <c r="M1501" s="114">
        <f>IFERROR(VLOOKUP(Abfalldokumentation!$O1501,Kennzahlen!S:U,3,FALSE)*Abfalldokumentation!$B1501,"0")</f>
        <v>0.33</v>
      </c>
      <c r="N1501" s="103" t="str">
        <f>IF(ISBLANK(Q1501),VLOOKUP(Abfalldokumentation!$O1501,'Linien - BU'!R:S,2,FALSE),Q1501)</f>
        <v>Abfüllung</v>
      </c>
      <c r="O1501" s="67">
        <f t="shared" si="182"/>
        <v>29500917</v>
      </c>
      <c r="P1501" s="67">
        <f t="shared" si="183"/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Z1501"/>
      <c r="AB1501" s="2"/>
      <c r="AC1501" s="2"/>
    </row>
    <row r="1502" spans="1:29" ht="30" customHeight="1" x14ac:dyDescent="0.25">
      <c r="A1502" s="104" t="str">
        <f>VLOOKUP(N1502,'Linien - BU'!A:B,2,FALSE)</f>
        <v>BU1</v>
      </c>
      <c r="B1502" s="115">
        <f t="shared" si="177"/>
        <v>33</v>
      </c>
      <c r="C1502" s="96">
        <f>Abfalldokumentation!$U1502</f>
        <v>44503</v>
      </c>
      <c r="D1502" s="90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105" t="str">
        <f>IFERROR(VLOOKUP(Abfalldokumentation!$O1502,Artikel!A:C,3,FALSE),Abfalldokumentation!$O1502)</f>
        <v>VOS-ABS ENTSORGUNG</v>
      </c>
      <c r="F1502" s="105" t="str">
        <f>VLOOKUP(T1502,'Liste Gründe'!A:D,2,FALSE)</f>
        <v>Rest</v>
      </c>
      <c r="G1502" s="105" t="str">
        <f>IF(ISBLANK(V1502),VLOOKUP(Abfalldokumentation!$P1502,'Liste Gründe'!A:D,3,FALSE),V1502)</f>
        <v>geschälte Rinde</v>
      </c>
      <c r="H1502" s="105" t="str">
        <f>IF(ISBLANK(Abfalldokumentation!$W1502),"-",Abfalldokumentation!$W1502)</f>
        <v>-</v>
      </c>
      <c r="I1502" s="115">
        <f t="shared" si="178"/>
        <v>44</v>
      </c>
      <c r="J1502" s="105" t="str">
        <f t="shared" si="179"/>
        <v>Produkte</v>
      </c>
      <c r="K1502" s="105" t="str">
        <f t="shared" si="180"/>
        <v>BUs</v>
      </c>
      <c r="L1502" s="105" t="str">
        <f t="shared" si="181"/>
        <v>Symptome</v>
      </c>
      <c r="M1502" s="115">
        <f>IFERROR(VLOOKUP(Abfalldokumentation!$O1502,Kennzahlen!S:U,3,FALSE)*Abfalldokumentation!$B1502,"0")</f>
        <v>0.33</v>
      </c>
      <c r="N1502" s="105" t="str">
        <f>IF(ISBLANK(Q1502),VLOOKUP(Abfalldokumentation!$O1502,'Linien - BU'!R:S,2,FALSE),Q1502)</f>
        <v>RWV</v>
      </c>
      <c r="O1502" s="67">
        <f t="shared" si="182"/>
        <v>29500917</v>
      </c>
      <c r="P1502" s="67">
        <f t="shared" si="183"/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Z1502"/>
      <c r="AB1502" s="2"/>
      <c r="AC1502" s="2"/>
    </row>
    <row r="1503" spans="1:29" ht="30" customHeight="1" x14ac:dyDescent="0.25">
      <c r="A1503" s="102" t="str">
        <f>VLOOKUP(N1503,'Linien - BU'!A:B,2,FALSE)</f>
        <v>BU1</v>
      </c>
      <c r="B1503" s="114">
        <f t="shared" si="177"/>
        <v>25</v>
      </c>
      <c r="C1503" s="95">
        <f>Abfalldokumentation!$U1503</f>
        <v>44503</v>
      </c>
      <c r="D1503" s="90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103" t="str">
        <f>IFERROR(VLOOKUP(Abfalldokumentation!$O1503,Artikel!A:C,3,FALSE),Abfalldokumentation!$O1503)</f>
        <v>VOS SKZ-GOU</v>
      </c>
      <c r="F1503" s="103" t="str">
        <f>VLOOKUP(T1503,'Liste Gründe'!A:D,2,FALSE)</f>
        <v>Schimmel</v>
      </c>
      <c r="G1503" s="103" t="str">
        <f>IF(ISBLANK(V1503),VLOOKUP(Abfalldokumentation!$P1503,'Liste Gründe'!A:D,3,FALSE),V1503)</f>
        <v>Schimmel</v>
      </c>
      <c r="H1503" s="103" t="str">
        <f>IF(ISBLANK(Abfalldokumentation!$W1503),"-",Abfalldokumentation!$W1503)</f>
        <v>-</v>
      </c>
      <c r="I1503" s="114">
        <f t="shared" si="178"/>
        <v>44</v>
      </c>
      <c r="J1503" s="103" t="str">
        <f t="shared" si="179"/>
        <v>Produkte</v>
      </c>
      <c r="K1503" s="103" t="str">
        <f t="shared" si="180"/>
        <v>BUs</v>
      </c>
      <c r="L1503" s="103" t="str">
        <f t="shared" si="181"/>
        <v>Symptome</v>
      </c>
      <c r="M1503" s="114">
        <f>IFERROR(VLOOKUP(Abfalldokumentation!$O1503,Kennzahlen!S:U,3,FALSE)*Abfalldokumentation!$B1503,"0")</f>
        <v>12.5</v>
      </c>
      <c r="N1503" s="103" t="str">
        <f>IF(ISBLANK(Q1503),VLOOKUP(Abfalldokumentation!$O1503,'Linien - BU'!R:S,2,FALSE),Q1503)</f>
        <v>Abfüllung</v>
      </c>
      <c r="O1503" s="67">
        <f t="shared" si="182"/>
        <v>29500918</v>
      </c>
      <c r="P1503" s="67">
        <f t="shared" si="183"/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Z1503"/>
      <c r="AB1503" s="2"/>
      <c r="AC1503" s="2"/>
    </row>
    <row r="1504" spans="1:29" ht="30" customHeight="1" x14ac:dyDescent="0.25">
      <c r="A1504" s="104" t="str">
        <f>VLOOKUP(N1504,'Linien - BU'!A:B,2,FALSE)</f>
        <v>BU1</v>
      </c>
      <c r="B1504" s="115">
        <f t="shared" si="177"/>
        <v>23</v>
      </c>
      <c r="C1504" s="96">
        <f>Abfalldokumentation!$U1504</f>
        <v>44503</v>
      </c>
      <c r="D1504" s="90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105" t="str">
        <f>IFERROR(VLOOKUP(Abfalldokumentation!$O1504,Artikel!A:C,3,FALSE),Abfalldokumentation!$O1504)</f>
        <v>VOS SKZ-GOU</v>
      </c>
      <c r="F1504" s="105" t="str">
        <f>VLOOKUP(T1504,'Liste Gründe'!A:D,2,FALSE)</f>
        <v>Schimmel</v>
      </c>
      <c r="G1504" s="105" t="str">
        <f>IF(ISBLANK(V1504),VLOOKUP(Abfalldokumentation!$P1504,'Liste Gründe'!A:D,3,FALSE),V1504)</f>
        <v>Schimmel</v>
      </c>
      <c r="H1504" s="105" t="str">
        <f>IF(ISBLANK(Abfalldokumentation!$W1504),"-",Abfalldokumentation!$W1504)</f>
        <v>-</v>
      </c>
      <c r="I1504" s="115">
        <f t="shared" si="178"/>
        <v>44</v>
      </c>
      <c r="J1504" s="105" t="str">
        <f t="shared" si="179"/>
        <v>Produkte</v>
      </c>
      <c r="K1504" s="105" t="str">
        <f t="shared" si="180"/>
        <v>BUs</v>
      </c>
      <c r="L1504" s="105" t="str">
        <f t="shared" si="181"/>
        <v>Symptome</v>
      </c>
      <c r="M1504" s="115">
        <f>IFERROR(VLOOKUP(Abfalldokumentation!$O1504,Kennzahlen!S:U,3,FALSE)*Abfalldokumentation!$B1504,"0")</f>
        <v>11.5</v>
      </c>
      <c r="N1504" s="105" t="str">
        <f>IF(ISBLANK(Q1504),VLOOKUP(Abfalldokumentation!$O1504,'Linien - BU'!R:S,2,FALSE),Q1504)</f>
        <v>Abfüllung</v>
      </c>
      <c r="O1504" s="67">
        <f t="shared" si="182"/>
        <v>29500918</v>
      </c>
      <c r="P1504" s="67">
        <f t="shared" si="183"/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Z1504"/>
      <c r="AB1504" s="2"/>
      <c r="AC1504" s="2"/>
    </row>
    <row r="1505" spans="1:29" ht="30" customHeight="1" x14ac:dyDescent="0.25">
      <c r="A1505" s="102" t="str">
        <f>VLOOKUP(N1505,'Linien - BU'!A:B,2,FALSE)</f>
        <v>BU3</v>
      </c>
      <c r="B1505" s="114">
        <f t="shared" si="177"/>
        <v>42</v>
      </c>
      <c r="C1505" s="95">
        <f>Abfalldokumentation!$U1505</f>
        <v>44503</v>
      </c>
      <c r="D1505" s="90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103" t="str">
        <f>IFERROR(VLOOKUP(Abfalldokumentation!$O1505,Artikel!A:C,3,FALSE),Abfalldokumentation!$O1505)</f>
        <v>VOS RW-NUSS-ZIPFEL</v>
      </c>
      <c r="F1505" s="103" t="str">
        <f>VLOOKUP(T1505,'Liste Gründe'!A:D,2,FALSE)</f>
        <v>keinen Verwendungszweck</v>
      </c>
      <c r="G1505" s="103" t="str">
        <f>IF(ISBLANK(V1505),VLOOKUP(Abfalldokumentation!$P1505,'Liste Gründe'!A:D,3,FALSE),V1505)</f>
        <v>keinen Verwendungszweck</v>
      </c>
      <c r="H1505" s="103" t="str">
        <f>IF(ISBLANK(Abfalldokumentation!$W1505),"-",Abfalldokumentation!$W1505)</f>
        <v>-</v>
      </c>
      <c r="I1505" s="114">
        <f t="shared" si="178"/>
        <v>44</v>
      </c>
      <c r="J1505" s="103" t="str">
        <f t="shared" si="179"/>
        <v>Produkte</v>
      </c>
      <c r="K1505" s="103" t="str">
        <f t="shared" si="180"/>
        <v>BUs</v>
      </c>
      <c r="L1505" s="103" t="str">
        <f t="shared" si="181"/>
        <v>Symptome</v>
      </c>
      <c r="M1505" s="114">
        <f>IFERROR(VLOOKUP(Abfalldokumentation!$O1505,Kennzahlen!S:U,3,FALSE)*Abfalldokumentation!$B1505,"0")</f>
        <v>21</v>
      </c>
      <c r="N1505" s="103" t="str">
        <f>IF(ISBLANK(Q1505),VLOOKUP(Abfalldokumentation!$O1505,'Linien - BU'!R:S,2,FALSE),Q1505)</f>
        <v>Bu3</v>
      </c>
      <c r="O1505" s="67">
        <f t="shared" si="182"/>
        <v>29501073</v>
      </c>
      <c r="P1505" s="67">
        <f t="shared" si="183"/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Z1505"/>
      <c r="AB1505" s="2"/>
      <c r="AC1505" s="2"/>
    </row>
    <row r="1506" spans="1:29" ht="30" customHeight="1" x14ac:dyDescent="0.25">
      <c r="A1506" s="104" t="str">
        <f>VLOOKUP(N1506,'Linien - BU'!A:B,2,FALSE)</f>
        <v>BU3</v>
      </c>
      <c r="B1506" s="115">
        <f t="shared" si="177"/>
        <v>21</v>
      </c>
      <c r="C1506" s="96">
        <f>Abfalldokumentation!$U1506</f>
        <v>44503</v>
      </c>
      <c r="D1506" s="90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105" t="str">
        <f>IFERROR(VLOOKUP(Abfalldokumentation!$O1506,Artikel!A:C,3,FALSE),Abfalldokumentation!$O1506)</f>
        <v>VOS RW-NUSS-ENDSTÜCK</v>
      </c>
      <c r="F1506" s="105" t="str">
        <f>VLOOKUP(T1506,'Liste Gründe'!A:D,2,FALSE)</f>
        <v>keinen Verwendungszweck</v>
      </c>
      <c r="G1506" s="105" t="str">
        <f>IF(ISBLANK(V1506),VLOOKUP(Abfalldokumentation!$P1506,'Liste Gründe'!A:D,3,FALSE),V1506)</f>
        <v>keinen Verwendungszweck</v>
      </c>
      <c r="H1506" s="105" t="str">
        <f>IF(ISBLANK(Abfalldokumentation!$W1506),"-",Abfalldokumentation!$W1506)</f>
        <v>-</v>
      </c>
      <c r="I1506" s="115">
        <f t="shared" si="178"/>
        <v>44</v>
      </c>
      <c r="J1506" s="105" t="str">
        <f t="shared" si="179"/>
        <v>Produkte</v>
      </c>
      <c r="K1506" s="105" t="str">
        <f t="shared" si="180"/>
        <v>BUs</v>
      </c>
      <c r="L1506" s="105" t="str">
        <f t="shared" si="181"/>
        <v>Symptome</v>
      </c>
      <c r="M1506" s="115">
        <f>IFERROR(VLOOKUP(Abfalldokumentation!$O1506,Kennzahlen!S:U,3,FALSE)*Abfalldokumentation!$B1506,"0")</f>
        <v>10.5</v>
      </c>
      <c r="N1506" s="105" t="str">
        <f>IF(ISBLANK(Q1506),VLOOKUP(Abfalldokumentation!$O1506,'Linien - BU'!R:S,2,FALSE),Q1506)</f>
        <v>Bu3</v>
      </c>
      <c r="O1506" s="67">
        <f t="shared" si="182"/>
        <v>29501076</v>
      </c>
      <c r="P1506" s="67">
        <f t="shared" si="183"/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Z1506"/>
      <c r="AB1506" s="2"/>
      <c r="AC1506" s="2"/>
    </row>
    <row r="1507" spans="1:29" ht="30" customHeight="1" x14ac:dyDescent="0.25">
      <c r="A1507" s="102" t="str">
        <f>VLOOKUP(N1507,'Linien - BU'!A:B,2,FALSE)</f>
        <v>BU1</v>
      </c>
      <c r="B1507" s="114">
        <f t="shared" si="177"/>
        <v>48.6</v>
      </c>
      <c r="C1507" s="95">
        <f>Abfalldokumentation!$U1507</f>
        <v>44503</v>
      </c>
      <c r="D1507" s="90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103" t="str">
        <f>IFERROR(VLOOKUP(Abfalldokumentation!$O1507,Artikel!A:C,3,FALSE),Abfalldokumentation!$O1507)</f>
        <v>VOS SKZ MF-GOU-VAKU</v>
      </c>
      <c r="F1507" s="103" t="str">
        <f>VLOOKUP(T1507,'Liste Gründe'!A:D,2,FALSE)</f>
        <v>Schimmel</v>
      </c>
      <c r="G1507" s="103" t="str">
        <f>IF(ISBLANK(V1507),VLOOKUP(Abfalldokumentation!$P1507,'Liste Gründe'!A:D,3,FALSE),V1507)</f>
        <v>Schimmel</v>
      </c>
      <c r="H1507" s="103" t="str">
        <f>IF(ISBLANK(Abfalldokumentation!$W1507),"-",Abfalldokumentation!$W1507)</f>
        <v>-</v>
      </c>
      <c r="I1507" s="114">
        <f t="shared" si="178"/>
        <v>44</v>
      </c>
      <c r="J1507" s="103" t="str">
        <f t="shared" si="179"/>
        <v>Produkte</v>
      </c>
      <c r="K1507" s="103" t="str">
        <f t="shared" si="180"/>
        <v>BUs</v>
      </c>
      <c r="L1507" s="103" t="str">
        <f t="shared" si="181"/>
        <v>Symptome</v>
      </c>
      <c r="M1507" s="114" t="str">
        <f>IFERROR(VLOOKUP(Abfalldokumentation!$O1507,Kennzahlen!S:U,3,FALSE)*Abfalldokumentation!$B1507,"0")</f>
        <v>0</v>
      </c>
      <c r="N1507" s="103" t="str">
        <f>IF(ISBLANK(Q1507),VLOOKUP(Abfalldokumentation!$O1507,'Linien - BU'!R:S,2,FALSE),Q1507)</f>
        <v>Abfüllung</v>
      </c>
      <c r="O1507" s="67">
        <f t="shared" si="182"/>
        <v>49500102</v>
      </c>
      <c r="P1507" s="67">
        <f t="shared" si="183"/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Z1507"/>
      <c r="AB1507" s="2"/>
      <c r="AC1507" s="2"/>
    </row>
    <row r="1508" spans="1:29" ht="30" customHeight="1" x14ac:dyDescent="0.25">
      <c r="A1508" s="104" t="str">
        <f>VLOOKUP(N1508,'Linien - BU'!A:B,2,FALSE)</f>
        <v>BU1</v>
      </c>
      <c r="B1508" s="115">
        <f t="shared" si="177"/>
        <v>75</v>
      </c>
      <c r="C1508" s="96">
        <f>Abfalldokumentation!$U1508</f>
        <v>44503</v>
      </c>
      <c r="D1508" s="90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105" t="str">
        <f>IFERROR(VLOOKUP(Abfalldokumentation!$O1508,Artikel!A:C,3,FALSE),Abfalldokumentation!$O1508)</f>
        <v>VOS SKZ MF-GOU-VAKU</v>
      </c>
      <c r="F1508" s="105" t="str">
        <f>VLOOKUP(T1508,'Liste Gründe'!A:D,2,FALSE)</f>
        <v>Schimmel</v>
      </c>
      <c r="G1508" s="105" t="str">
        <f>IF(ISBLANK(V1508),VLOOKUP(Abfalldokumentation!$P1508,'Liste Gründe'!A:D,3,FALSE),V1508)</f>
        <v>Schimmel</v>
      </c>
      <c r="H1508" s="105" t="str">
        <f>IF(ISBLANK(Abfalldokumentation!$W1508),"-",Abfalldokumentation!$W1508)</f>
        <v>-</v>
      </c>
      <c r="I1508" s="115">
        <f t="shared" si="178"/>
        <v>44</v>
      </c>
      <c r="J1508" s="105" t="str">
        <f t="shared" si="179"/>
        <v>Produkte</v>
      </c>
      <c r="K1508" s="105" t="str">
        <f t="shared" si="180"/>
        <v>BUs</v>
      </c>
      <c r="L1508" s="105" t="str">
        <f t="shared" si="181"/>
        <v>Symptome</v>
      </c>
      <c r="M1508" s="115" t="str">
        <f>IFERROR(VLOOKUP(Abfalldokumentation!$O1508,Kennzahlen!S:U,3,FALSE)*Abfalldokumentation!$B1508,"0")</f>
        <v>0</v>
      </c>
      <c r="N1508" s="105" t="str">
        <f>IF(ISBLANK(Q1508),VLOOKUP(Abfalldokumentation!$O1508,'Linien - BU'!R:S,2,FALSE),Q1508)</f>
        <v>RWV</v>
      </c>
      <c r="O1508" s="67">
        <f t="shared" si="182"/>
        <v>49500102</v>
      </c>
      <c r="P1508" s="67">
        <f t="shared" si="183"/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Z1508"/>
      <c r="AB1508" s="2"/>
      <c r="AC1508" s="2"/>
    </row>
    <row r="1509" spans="1:29" ht="30" customHeight="1" x14ac:dyDescent="0.25">
      <c r="A1509" s="102" t="str">
        <f>VLOOKUP(N1509,'Linien - BU'!A:B,2,FALSE)</f>
        <v>BU1</v>
      </c>
      <c r="B1509" s="114">
        <f t="shared" si="177"/>
        <v>131</v>
      </c>
      <c r="C1509" s="95">
        <f>Abfalldokumentation!$U1509</f>
        <v>44503</v>
      </c>
      <c r="D1509" s="90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103" t="str">
        <f>IFERROR(VLOOKUP(Abfalldokumentation!$O1509,Artikel!A:C,3,FALSE),Abfalldokumentation!$O1509)</f>
        <v>-</v>
      </c>
      <c r="F1509" s="103" t="str">
        <f>VLOOKUP(T1509,'Liste Gründe'!A:D,2,FALSE)</f>
        <v>Linienbezogen</v>
      </c>
      <c r="G1509" s="103" t="str">
        <f>IF(ISBLANK(V1509),VLOOKUP(Abfalldokumentation!$P1509,'Liste Gründe'!A:D,3,FALSE),V1509)</f>
        <v>Reinigung</v>
      </c>
      <c r="H1509" s="103" t="str">
        <f>IF(ISBLANK(Abfalldokumentation!$W1509),"-",Abfalldokumentation!$W1509)</f>
        <v>-</v>
      </c>
      <c r="I1509" s="114">
        <f t="shared" si="178"/>
        <v>44</v>
      </c>
      <c r="J1509" s="103" t="str">
        <f t="shared" si="179"/>
        <v>Produkte</v>
      </c>
      <c r="K1509" s="103" t="str">
        <f t="shared" si="180"/>
        <v>BUs</v>
      </c>
      <c r="L1509" s="103" t="str">
        <f t="shared" si="181"/>
        <v>Symptome</v>
      </c>
      <c r="M1509" s="114" t="str">
        <f>IFERROR(VLOOKUP(Abfalldokumentation!$O1509,Kennzahlen!S:U,3,FALSE)*Abfalldokumentation!$B1509,"0")</f>
        <v>0</v>
      </c>
      <c r="N1509" s="103" t="str">
        <f>IF(ISBLANK(Q1509),VLOOKUP(Abfalldokumentation!$O1509,'Linien - BU'!R:S,2,FALSE),Q1509)</f>
        <v>Strudelline</v>
      </c>
      <c r="O1509" s="67" t="str">
        <f t="shared" si="182"/>
        <v>-</v>
      </c>
      <c r="P1509" s="67">
        <f t="shared" si="183"/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Z1509"/>
      <c r="AB1509" s="2"/>
      <c r="AC1509" s="2"/>
    </row>
    <row r="1510" spans="1:29" ht="30" customHeight="1" x14ac:dyDescent="0.25">
      <c r="A1510" s="104" t="str">
        <f>VLOOKUP(N1510,'Linien - BU'!A:B,2,FALSE)</f>
        <v>BU1</v>
      </c>
      <c r="B1510" s="115">
        <f t="shared" si="177"/>
        <v>65</v>
      </c>
      <c r="C1510" s="96">
        <f>Abfalldokumentation!$U1510</f>
        <v>44503</v>
      </c>
      <c r="D1510" s="90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105" t="str">
        <f>IFERROR(VLOOKUP(Abfalldokumentation!$O1510,Artikel!A:C,3,FALSE),Abfalldokumentation!$O1510)</f>
        <v>-</v>
      </c>
      <c r="F1510" s="105" t="str">
        <f>VLOOKUP(T1510,'Liste Gründe'!A:D,2,FALSE)</f>
        <v>Qualitätsprobleme</v>
      </c>
      <c r="G1510" s="105" t="str">
        <f>IF(ISBLANK(V1510),VLOOKUP(Abfalldokumentation!$P1510,'Liste Gründe'!A:D,3,FALSE),V1510)</f>
        <v>Rohware zu weich</v>
      </c>
      <c r="H1510" s="105" t="str">
        <f>IF(ISBLANK(Abfalldokumentation!$W1510),"-",Abfalldokumentation!$W1510)</f>
        <v>-</v>
      </c>
      <c r="I1510" s="115">
        <f t="shared" si="178"/>
        <v>44</v>
      </c>
      <c r="J1510" s="105" t="str">
        <f t="shared" si="179"/>
        <v>Produkte</v>
      </c>
      <c r="K1510" s="105" t="str">
        <f t="shared" si="180"/>
        <v>BUs</v>
      </c>
      <c r="L1510" s="105" t="str">
        <f t="shared" si="181"/>
        <v>Symptome</v>
      </c>
      <c r="M1510" s="115" t="str">
        <f>IFERROR(VLOOKUP(Abfalldokumentation!$O1510,Kennzahlen!S:U,3,FALSE)*Abfalldokumentation!$B1510,"0")</f>
        <v>0</v>
      </c>
      <c r="N1510" s="105" t="str">
        <f>IF(ISBLANK(Q1510),VLOOKUP(Abfalldokumentation!$O1510,'Linien - BU'!R:S,2,FALSE),Q1510)</f>
        <v>Strudelline</v>
      </c>
      <c r="O1510" s="67" t="str">
        <f t="shared" si="182"/>
        <v>-</v>
      </c>
      <c r="P1510" s="67">
        <f t="shared" si="183"/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Z1510"/>
      <c r="AB1510" s="2"/>
      <c r="AC1510" s="2"/>
    </row>
    <row r="1511" spans="1:29" ht="30" customHeight="1" x14ac:dyDescent="0.25">
      <c r="A1511" s="102" t="str">
        <f>VLOOKUP(N1511,'Linien - BU'!A:B,2,FALSE)</f>
        <v>BU1</v>
      </c>
      <c r="B1511" s="114">
        <f t="shared" si="177"/>
        <v>65</v>
      </c>
      <c r="C1511" s="95">
        <f>Abfalldokumentation!$U1511</f>
        <v>44503</v>
      </c>
      <c r="D1511" s="90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103" t="str">
        <f>IFERROR(VLOOKUP(Abfalldokumentation!$O1511,Artikel!A:C,3,FALSE),Abfalldokumentation!$O1511)</f>
        <v>-</v>
      </c>
      <c r="F1511" s="103" t="str">
        <f>VLOOKUP(T1511,'Liste Gründe'!A:D,2,FALSE)</f>
        <v>Linienbezogen</v>
      </c>
      <c r="G1511" s="103" t="str">
        <f>IF(ISBLANK(V1511),VLOOKUP(Abfalldokumentation!$P1511,'Liste Gründe'!A:D,3,FALSE),V1511)</f>
        <v>Reinigung</v>
      </c>
      <c r="H1511" s="103" t="str">
        <f>IF(ISBLANK(Abfalldokumentation!$W1511),"-",Abfalldokumentation!$W1511)</f>
        <v>-</v>
      </c>
      <c r="I1511" s="114">
        <f t="shared" si="178"/>
        <v>44</v>
      </c>
      <c r="J1511" s="103" t="str">
        <f t="shared" si="179"/>
        <v>Produkte</v>
      </c>
      <c r="K1511" s="103" t="str">
        <f t="shared" si="180"/>
        <v>BUs</v>
      </c>
      <c r="L1511" s="103" t="str">
        <f t="shared" si="181"/>
        <v>Symptome</v>
      </c>
      <c r="M1511" s="114" t="str">
        <f>IFERROR(VLOOKUP(Abfalldokumentation!$O1511,Kennzahlen!S:U,3,FALSE)*Abfalldokumentation!$B1511,"0")</f>
        <v>0</v>
      </c>
      <c r="N1511" s="103" t="str">
        <f>IF(ISBLANK(Q1511),VLOOKUP(Abfalldokumentation!$O1511,'Linien - BU'!R:S,2,FALSE),Q1511)</f>
        <v>Schmelze</v>
      </c>
      <c r="O1511" s="67" t="str">
        <f t="shared" si="182"/>
        <v>-</v>
      </c>
      <c r="P1511" s="67">
        <f t="shared" si="183"/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Z1511"/>
      <c r="AB1511" s="2"/>
      <c r="AC1511" s="2"/>
    </row>
    <row r="1512" spans="1:29" ht="30" customHeight="1" x14ac:dyDescent="0.25">
      <c r="A1512" s="104" t="str">
        <f>VLOOKUP(N1512,'Linien - BU'!A:B,2,FALSE)</f>
        <v>BU1</v>
      </c>
      <c r="B1512" s="115">
        <f t="shared" si="177"/>
        <v>128</v>
      </c>
      <c r="C1512" s="96">
        <f>Abfalldokumentation!$U1512</f>
        <v>44503</v>
      </c>
      <c r="D1512" s="90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105" t="str">
        <f>IFERROR(VLOOKUP(Abfalldokumentation!$O1512,Artikel!A:C,3,FALSE),Abfalldokumentation!$O1512)</f>
        <v>-</v>
      </c>
      <c r="F1512" s="105" t="str">
        <f>VLOOKUP(T1512,'Liste Gründe'!A:D,2,FALSE)</f>
        <v>Linienbezogen</v>
      </c>
      <c r="G1512" s="105" t="str">
        <f>IF(ISBLANK(V1512),VLOOKUP(Abfalldokumentation!$P1512,'Liste Gründe'!A:D,3,FALSE),V1512)</f>
        <v>Maschinenabfall</v>
      </c>
      <c r="H1512" s="105" t="str">
        <f>IF(ISBLANK(Abfalldokumentation!$W1512),"-",Abfalldokumentation!$W1512)</f>
        <v>-</v>
      </c>
      <c r="I1512" s="115">
        <f t="shared" si="178"/>
        <v>44</v>
      </c>
      <c r="J1512" s="105" t="str">
        <f t="shared" si="179"/>
        <v>Produkte</v>
      </c>
      <c r="K1512" s="105" t="str">
        <f t="shared" si="180"/>
        <v>BUs</v>
      </c>
      <c r="L1512" s="105" t="str">
        <f t="shared" si="181"/>
        <v>Symptome</v>
      </c>
      <c r="M1512" s="115" t="str">
        <f>IFERROR(VLOOKUP(Abfalldokumentation!$O1512,Kennzahlen!S:U,3,FALSE)*Abfalldokumentation!$B1512,"0")</f>
        <v>0</v>
      </c>
      <c r="N1512" s="105" t="str">
        <f>IF(ISBLANK(Q1512),VLOOKUP(Abfalldokumentation!$O1512,'Linien - BU'!R:S,2,FALSE),Q1512)</f>
        <v>Abfüllung</v>
      </c>
      <c r="O1512" s="67" t="str">
        <f t="shared" si="182"/>
        <v>-</v>
      </c>
      <c r="P1512" s="67">
        <f t="shared" si="183"/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Z1512"/>
      <c r="AB1512" s="2"/>
      <c r="AC1512" s="2"/>
    </row>
    <row r="1513" spans="1:29" ht="30" customHeight="1" x14ac:dyDescent="0.25">
      <c r="A1513" s="102" t="str">
        <f>VLOOKUP(N1513,'Linien - BU'!A:B,2,FALSE)</f>
        <v>BU3</v>
      </c>
      <c r="B1513" s="114">
        <f t="shared" si="177"/>
        <v>16</v>
      </c>
      <c r="C1513" s="95">
        <f>Abfalldokumentation!$U1513</f>
        <v>44503</v>
      </c>
      <c r="D1513" s="90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103" t="str">
        <f>IFERROR(VLOOKUP(Abfalldokumentation!$O1513,Artikel!A:C,3,FALSE),Abfalldokumentation!$O1513)</f>
        <v>-</v>
      </c>
      <c r="F1513" s="103" t="str">
        <f>VLOOKUP(T1513,'Liste Gründe'!A:D,2,FALSE)</f>
        <v>Linienbezogen</v>
      </c>
      <c r="G1513" s="103" t="str">
        <f>IF(ISBLANK(V1513),VLOOKUP(Abfalldokumentation!$P1513,'Liste Gründe'!A:D,3,FALSE),V1513)</f>
        <v>Maschinenabfall</v>
      </c>
      <c r="H1513" s="103" t="str">
        <f>IF(ISBLANK(Abfalldokumentation!$W1513),"-",Abfalldokumentation!$W1513)</f>
        <v>-</v>
      </c>
      <c r="I1513" s="114">
        <f t="shared" si="178"/>
        <v>44</v>
      </c>
      <c r="J1513" s="103" t="str">
        <f t="shared" si="179"/>
        <v>Produkte</v>
      </c>
      <c r="K1513" s="103" t="str">
        <f t="shared" si="180"/>
        <v>BUs</v>
      </c>
      <c r="L1513" s="103" t="str">
        <f t="shared" si="181"/>
        <v>Symptome</v>
      </c>
      <c r="M1513" s="114" t="str">
        <f>IFERROR(VLOOKUP(Abfalldokumentation!$O1513,Kennzahlen!S:U,3,FALSE)*Abfalldokumentation!$B1513,"0")</f>
        <v>0</v>
      </c>
      <c r="N1513" s="103" t="str">
        <f>IF(ISBLANK(Q1513),VLOOKUP(Abfalldokumentation!$O1513,'Linien - BU'!R:S,2,FALSE),Q1513)</f>
        <v>BU3</v>
      </c>
      <c r="O1513" s="67" t="str">
        <f t="shared" si="182"/>
        <v>-</v>
      </c>
      <c r="P1513" s="67">
        <f t="shared" si="183"/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Z1513"/>
      <c r="AB1513" s="2"/>
      <c r="AC1513" s="2"/>
    </row>
    <row r="1514" spans="1:29" ht="30" customHeight="1" x14ac:dyDescent="0.25">
      <c r="A1514" s="104" t="str">
        <f>VLOOKUP(N1514,'Linien - BU'!A:B,2,FALSE)</f>
        <v>Rest</v>
      </c>
      <c r="B1514" s="115">
        <f t="shared" si="177"/>
        <v>30</v>
      </c>
      <c r="C1514" s="96">
        <f>Abfalldokumentation!$U1514</f>
        <v>44503</v>
      </c>
      <c r="D1514" s="90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105" t="str">
        <f>IFERROR(VLOOKUP(Abfalldokumentation!$O1514,Artikel!A:C,3,FALSE),Abfalldokumentation!$O1514)</f>
        <v>-</v>
      </c>
      <c r="F1514" s="105" t="str">
        <f>VLOOKUP(T1514,'Liste Gründe'!A:D,2,FALSE)</f>
        <v>Qualitätssicherung</v>
      </c>
      <c r="G1514" s="105" t="str">
        <f>IF(ISBLANK(V1514),VLOOKUP(Abfalldokumentation!$P1514,'Liste Gründe'!A:D,3,FALSE),V1514)</f>
        <v>Laborproben</v>
      </c>
      <c r="H1514" s="105" t="str">
        <f>IF(ISBLANK(Abfalldokumentation!$W1514),"-",Abfalldokumentation!$W1514)</f>
        <v>-</v>
      </c>
      <c r="I1514" s="115">
        <f t="shared" si="178"/>
        <v>44</v>
      </c>
      <c r="J1514" s="105" t="str">
        <f t="shared" si="179"/>
        <v>Produkte</v>
      </c>
      <c r="K1514" s="105" t="str">
        <f t="shared" si="180"/>
        <v>BUs</v>
      </c>
      <c r="L1514" s="105" t="str">
        <f t="shared" si="181"/>
        <v>Symptome</v>
      </c>
      <c r="M1514" s="115" t="str">
        <f>IFERROR(VLOOKUP(Abfalldokumentation!$O1514,Kennzahlen!S:U,3,FALSE)*Abfalldokumentation!$B1514,"0")</f>
        <v>0</v>
      </c>
      <c r="N1514" s="105" t="str">
        <f>IF(ISBLANK(Q1514),VLOOKUP(Abfalldokumentation!$O1514,'Linien - BU'!R:S,2,FALSE),Q1514)</f>
        <v>Labor</v>
      </c>
      <c r="O1514" s="67" t="str">
        <f t="shared" si="182"/>
        <v>-</v>
      </c>
      <c r="P1514" s="67">
        <f t="shared" si="183"/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Z1514"/>
      <c r="AB1514" s="2"/>
      <c r="AC1514" s="2"/>
    </row>
    <row r="1515" spans="1:29" ht="30" customHeight="1" x14ac:dyDescent="0.25">
      <c r="A1515" s="102" t="str">
        <f>VLOOKUP(N1515,'Linien - BU'!A:B,2,FALSE)</f>
        <v>Rest</v>
      </c>
      <c r="B1515" s="114">
        <f t="shared" si="177"/>
        <v>9.8000000000000007</v>
      </c>
      <c r="C1515" s="95">
        <f>Abfalldokumentation!$U1515</f>
        <v>44503</v>
      </c>
      <c r="D1515" s="90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103" t="str">
        <f>IFERROR(VLOOKUP(Abfalldokumentation!$O1515,Artikel!A:C,3,FALSE),Abfalldokumentation!$O1515)</f>
        <v>-</v>
      </c>
      <c r="F1515" s="103" t="str">
        <f>VLOOKUP(T1515,'Liste Gründe'!A:D,2,FALSE)</f>
        <v>Qualitätssicherung</v>
      </c>
      <c r="G1515" s="103" t="str">
        <f>IF(ISBLANK(V1515),VLOOKUP(Abfalldokumentation!$P1515,'Liste Gründe'!A:D,3,FALSE),V1515)</f>
        <v>Sensorik</v>
      </c>
      <c r="H1515" s="103" t="str">
        <f>IF(ISBLANK(Abfalldokumentation!$W1515),"-",Abfalldokumentation!$W1515)</f>
        <v>-</v>
      </c>
      <c r="I1515" s="114">
        <f t="shared" si="178"/>
        <v>44</v>
      </c>
      <c r="J1515" s="103" t="str">
        <f t="shared" si="179"/>
        <v>Produkte</v>
      </c>
      <c r="K1515" s="103" t="str">
        <f t="shared" si="180"/>
        <v>BUs</v>
      </c>
      <c r="L1515" s="103" t="str">
        <f t="shared" si="181"/>
        <v>Symptome</v>
      </c>
      <c r="M1515" s="114" t="str">
        <f>IFERROR(VLOOKUP(Abfalldokumentation!$O1515,Kennzahlen!S:U,3,FALSE)*Abfalldokumentation!$B1515,"0")</f>
        <v>0</v>
      </c>
      <c r="N1515" s="103" t="str">
        <f>IF(ISBLANK(Q1515),VLOOKUP(Abfalldokumentation!$O1515,'Linien - BU'!R:S,2,FALSE),Q1515)</f>
        <v>QM</v>
      </c>
      <c r="O1515" s="67" t="str">
        <f t="shared" si="182"/>
        <v>-</v>
      </c>
      <c r="P1515" s="67">
        <f t="shared" si="183"/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Z1515"/>
      <c r="AB1515" s="2"/>
      <c r="AC1515" s="2"/>
    </row>
    <row r="1516" spans="1:29" ht="30" customHeight="1" x14ac:dyDescent="0.25">
      <c r="A1516" s="104" t="str">
        <f>VLOOKUP(N1516,'Linien - BU'!A:B,2,FALSE)</f>
        <v>BU3</v>
      </c>
      <c r="B1516" s="115">
        <f t="shared" si="177"/>
        <v>28</v>
      </c>
      <c r="C1516" s="96">
        <f>Abfalldokumentation!$U1516</f>
        <v>44503</v>
      </c>
      <c r="D1516" s="90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105" t="str">
        <f>IFERROR(VLOOKUP(Abfalldokumentation!$O1516,Artikel!A:C,3,FALSE),Abfalldokumentation!$O1516)</f>
        <v>-</v>
      </c>
      <c r="F1516" s="105" t="str">
        <f>VLOOKUP(T1516,'Liste Gründe'!A:D,2,FALSE)</f>
        <v>Linienbezogen</v>
      </c>
      <c r="G1516" s="105" t="str">
        <f>IF(ISBLANK(V1516),VLOOKUP(Abfalldokumentation!$P1516,'Liste Gründe'!A:D,3,FALSE),V1516)</f>
        <v>Maschinenabfall</v>
      </c>
      <c r="H1516" s="105" t="str">
        <f>IF(ISBLANK(Abfalldokumentation!$W1516),"-",Abfalldokumentation!$W1516)</f>
        <v>-</v>
      </c>
      <c r="I1516" s="115">
        <f t="shared" si="178"/>
        <v>44</v>
      </c>
      <c r="J1516" s="105" t="str">
        <f t="shared" si="179"/>
        <v>Produkte</v>
      </c>
      <c r="K1516" s="105" t="str">
        <f t="shared" si="180"/>
        <v>BUs</v>
      </c>
      <c r="L1516" s="105" t="str">
        <f t="shared" si="181"/>
        <v>Symptome</v>
      </c>
      <c r="M1516" s="115" t="str">
        <f>IFERROR(VLOOKUP(Abfalldokumentation!$O1516,Kennzahlen!S:U,3,FALSE)*Abfalldokumentation!$B1516,"0")</f>
        <v>0</v>
      </c>
      <c r="N1516" s="105" t="str">
        <f>IF(ISBLANK(Q1516),VLOOKUP(Abfalldokumentation!$O1516,'Linien - BU'!R:S,2,FALSE),Q1516)</f>
        <v>L9</v>
      </c>
      <c r="O1516" s="67" t="str">
        <f t="shared" si="182"/>
        <v>-</v>
      </c>
      <c r="P1516" s="67">
        <f t="shared" si="183"/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Z1516"/>
      <c r="AB1516" s="2"/>
      <c r="AC1516" s="2"/>
    </row>
    <row r="1517" spans="1:29" ht="30" customHeight="1" x14ac:dyDescent="0.25">
      <c r="A1517" s="102" t="str">
        <f>VLOOKUP(N1517,'Linien - BU'!A:B,2,FALSE)</f>
        <v>BU3</v>
      </c>
      <c r="B1517" s="114">
        <f t="shared" si="177"/>
        <v>20</v>
      </c>
      <c r="C1517" s="95">
        <f>Abfalldokumentation!$U1517</f>
        <v>44503</v>
      </c>
      <c r="D1517" s="90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103" t="str">
        <f>IFERROR(VLOOKUP(Abfalldokumentation!$O1517,Artikel!A:C,3,FALSE),Abfalldokumentation!$O1517)</f>
        <v>-</v>
      </c>
      <c r="F1517" s="103" t="str">
        <f>VLOOKUP(T1517,'Liste Gründe'!A:D,2,FALSE)</f>
        <v>keinen Verwendungszweck</v>
      </c>
      <c r="G1517" s="103" t="str">
        <f>IF(ISBLANK(V1517),VLOOKUP(Abfalldokumentation!$P1517,'Liste Gründe'!A:D,3,FALSE),V1517)</f>
        <v>keinen Verwendungszweck</v>
      </c>
      <c r="H1517" s="103" t="str">
        <f>IF(ISBLANK(Abfalldokumentation!$W1517),"-",Abfalldokumentation!$W1517)</f>
        <v>-</v>
      </c>
      <c r="I1517" s="114">
        <f t="shared" si="178"/>
        <v>44</v>
      </c>
      <c r="J1517" s="103" t="str">
        <f t="shared" si="179"/>
        <v>Produkte</v>
      </c>
      <c r="K1517" s="103" t="str">
        <f t="shared" si="180"/>
        <v>BUs</v>
      </c>
      <c r="L1517" s="103" t="str">
        <f t="shared" si="181"/>
        <v>Symptome</v>
      </c>
      <c r="M1517" s="114" t="str">
        <f>IFERROR(VLOOKUP(Abfalldokumentation!$O1517,Kennzahlen!S:U,3,FALSE)*Abfalldokumentation!$B1517,"0")</f>
        <v>0</v>
      </c>
      <c r="N1517" s="103" t="str">
        <f>IF(ISBLANK(Q1517),VLOOKUP(Abfalldokumentation!$O1517,'Linien - BU'!R:S,2,FALSE),Q1517)</f>
        <v>WVP</v>
      </c>
      <c r="O1517" s="67" t="str">
        <f t="shared" si="182"/>
        <v>-</v>
      </c>
      <c r="P1517" s="67">
        <f t="shared" si="183"/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Z1517"/>
      <c r="AB1517" s="2"/>
      <c r="AC1517" s="2"/>
    </row>
    <row r="1518" spans="1:29" ht="30" customHeight="1" x14ac:dyDescent="0.25">
      <c r="A1518" s="104" t="str">
        <f>VLOOKUP(N1518,'Linien - BU'!A:B,2,FALSE)</f>
        <v>Rest</v>
      </c>
      <c r="B1518" s="115">
        <f t="shared" si="177"/>
        <v>4.2</v>
      </c>
      <c r="C1518" s="96">
        <f>Abfalldokumentation!$U1518</f>
        <v>44503</v>
      </c>
      <c r="D1518" s="90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105" t="str">
        <f>IFERROR(VLOOKUP(Abfalldokumentation!$O1518,Artikel!A:C,3,FALSE),Abfalldokumentation!$O1518)</f>
        <v>-</v>
      </c>
      <c r="F1518" s="105" t="str">
        <f>VLOOKUP(T1518,'Liste Gründe'!A:D,2,FALSE)</f>
        <v>Qualitätssicherung</v>
      </c>
      <c r="G1518" s="105" t="str">
        <f>IF(ISBLANK(V1518),VLOOKUP(Abfalldokumentation!$P1518,'Liste Gründe'!A:D,3,FALSE),V1518)</f>
        <v>Sensorik</v>
      </c>
      <c r="H1518" s="105" t="str">
        <f>IF(ISBLANK(Abfalldokumentation!$W1518),"-",Abfalldokumentation!$W1518)</f>
        <v>-</v>
      </c>
      <c r="I1518" s="115">
        <f t="shared" si="178"/>
        <v>44</v>
      </c>
      <c r="J1518" s="105" t="str">
        <f t="shared" si="179"/>
        <v>Produkte</v>
      </c>
      <c r="K1518" s="105" t="str">
        <f t="shared" si="180"/>
        <v>BUs</v>
      </c>
      <c r="L1518" s="105" t="str">
        <f t="shared" si="181"/>
        <v>Symptome</v>
      </c>
      <c r="M1518" s="115" t="str">
        <f>IFERROR(VLOOKUP(Abfalldokumentation!$O1518,Kennzahlen!S:U,3,FALSE)*Abfalldokumentation!$B1518,"0")</f>
        <v>0</v>
      </c>
      <c r="N1518" s="105" t="str">
        <f>IF(ISBLANK(Q1518),VLOOKUP(Abfalldokumentation!$O1518,'Linien - BU'!R:S,2,FALSE),Q1518)</f>
        <v>Labor</v>
      </c>
      <c r="O1518" s="67" t="str">
        <f t="shared" si="182"/>
        <v>-</v>
      </c>
      <c r="P1518" s="67">
        <f t="shared" si="183"/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Z1518"/>
      <c r="AB1518" s="2"/>
      <c r="AC1518" s="2"/>
    </row>
    <row r="1519" spans="1:29" ht="30" customHeight="1" x14ac:dyDescent="0.25">
      <c r="A1519" s="102" t="str">
        <f>VLOOKUP(N1519,'Linien - BU'!A:B,2,FALSE)</f>
        <v>Rest</v>
      </c>
      <c r="B1519" s="114">
        <f t="shared" si="177"/>
        <v>33.5</v>
      </c>
      <c r="C1519" s="95">
        <f>Abfalldokumentation!$U1519</f>
        <v>44503</v>
      </c>
      <c r="D1519" s="90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103" t="str">
        <f>IFERROR(VLOOKUP(Abfalldokumentation!$O1519,Artikel!A:C,3,FALSE),Abfalldokumentation!$O1519)</f>
        <v>-</v>
      </c>
      <c r="F1519" s="103" t="str">
        <f>VLOOKUP(T1519,'Liste Gründe'!A:D,2,FALSE)</f>
        <v>Qualitätssicherung</v>
      </c>
      <c r="G1519" s="103" t="str">
        <f>IF(ISBLANK(V1519),VLOOKUP(Abfalldokumentation!$P1519,'Liste Gründe'!A:D,3,FALSE),V1519)</f>
        <v>Rückstellproben</v>
      </c>
      <c r="H1519" s="103" t="str">
        <f>IF(ISBLANK(Abfalldokumentation!$W1519),"-",Abfalldokumentation!$W1519)</f>
        <v>-</v>
      </c>
      <c r="I1519" s="114">
        <f t="shared" si="178"/>
        <v>44</v>
      </c>
      <c r="J1519" s="103" t="str">
        <f t="shared" si="179"/>
        <v>Produkte</v>
      </c>
      <c r="K1519" s="103" t="str">
        <f t="shared" si="180"/>
        <v>BUs</v>
      </c>
      <c r="L1519" s="103" t="str">
        <f t="shared" si="181"/>
        <v>Symptome</v>
      </c>
      <c r="M1519" s="114" t="str">
        <f>IFERROR(VLOOKUP(Abfalldokumentation!$O1519,Kennzahlen!S:U,3,FALSE)*Abfalldokumentation!$B1519,"0")</f>
        <v>0</v>
      </c>
      <c r="N1519" s="103" t="str">
        <f>IF(ISBLANK(Q1519),VLOOKUP(Abfalldokumentation!$O1519,'Linien - BU'!R:S,2,FALSE),Q1519)</f>
        <v>Labor</v>
      </c>
      <c r="O1519" s="67" t="str">
        <f t="shared" si="182"/>
        <v>-</v>
      </c>
      <c r="P1519" s="67">
        <f t="shared" si="183"/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Z1519"/>
      <c r="AB1519" s="2"/>
      <c r="AC1519" s="2"/>
    </row>
    <row r="1520" spans="1:29" ht="30" customHeight="1" x14ac:dyDescent="0.25">
      <c r="A1520" s="104" t="str">
        <f>VLOOKUP(N1520,'Linien - BU'!A:B,2,FALSE)</f>
        <v>BU3</v>
      </c>
      <c r="B1520" s="115">
        <f t="shared" si="177"/>
        <v>12</v>
      </c>
      <c r="C1520" s="96">
        <f>Abfalldokumentation!$U1520</f>
        <v>44503</v>
      </c>
      <c r="D1520" s="90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105" t="str">
        <f>IFERROR(VLOOKUP(Abfalldokumentation!$O1520,Artikel!A:C,3,FALSE),Abfalldokumentation!$O1520)</f>
        <v>RW Räucher</v>
      </c>
      <c r="F1520" s="105" t="str">
        <f>VLOOKUP(T1520,'Liste Gründe'!A:D,2,FALSE)</f>
        <v>Linienbezogen</v>
      </c>
      <c r="G1520" s="105" t="str">
        <f>IF(ISBLANK(V1520),VLOOKUP(Abfalldokumentation!$P1520,'Liste Gründe'!A:D,3,FALSE),V1520)</f>
        <v>Maschinenabfall</v>
      </c>
      <c r="H1520" s="105" t="str">
        <f>IF(ISBLANK(Abfalldokumentation!$W1520),"-",Abfalldokumentation!$W1520)</f>
        <v>-</v>
      </c>
      <c r="I1520" s="115">
        <f t="shared" si="178"/>
        <v>44</v>
      </c>
      <c r="J1520" s="105" t="str">
        <f t="shared" si="179"/>
        <v>Produkte</v>
      </c>
      <c r="K1520" s="105" t="str">
        <f t="shared" si="180"/>
        <v>BUs</v>
      </c>
      <c r="L1520" s="105" t="str">
        <f t="shared" si="181"/>
        <v>Symptome</v>
      </c>
      <c r="M1520" s="115" t="str">
        <f>IFERROR(VLOOKUP(Abfalldokumentation!$O1520,Kennzahlen!S:U,3,FALSE)*Abfalldokumentation!$B1520,"0")</f>
        <v>0</v>
      </c>
      <c r="N1520" s="105" t="str">
        <f>IF(ISBLANK(Q1520),VLOOKUP(Abfalldokumentation!$O1520,'Linien - BU'!R:S,2,FALSE),Q1520)</f>
        <v>WVP</v>
      </c>
      <c r="O1520" s="67" t="str">
        <f t="shared" si="182"/>
        <v>RW Räucher</v>
      </c>
      <c r="P1520" s="67">
        <f t="shared" si="183"/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Z1520"/>
      <c r="AB1520" s="2"/>
      <c r="AC1520" s="2"/>
    </row>
    <row r="1521" spans="1:29" ht="30" customHeight="1" x14ac:dyDescent="0.25">
      <c r="A1521" s="102" t="str">
        <f>VLOOKUP(N1521,'Linien - BU'!A:B,2,FALSE)</f>
        <v>BU1</v>
      </c>
      <c r="B1521" s="114">
        <f t="shared" si="177"/>
        <v>8.4</v>
      </c>
      <c r="C1521" s="95">
        <f>Abfalldokumentation!$U1521</f>
        <v>44503</v>
      </c>
      <c r="D1521" s="90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103" t="str">
        <f>IFERROR(VLOOKUP(Abfalldokumentation!$O1521,Artikel!A:C,3,FALSE),Abfalldokumentation!$O1521)</f>
        <v>Soft Cheese</v>
      </c>
      <c r="F1521" s="103" t="str">
        <f>VLOOKUP(T1521,'Liste Gründe'!A:D,2,FALSE)</f>
        <v>Qualitätsprobleme</v>
      </c>
      <c r="G1521" s="103" t="str">
        <f>IF(ISBLANK(V1521),VLOOKUP(Abfalldokumentation!$P1521,'Liste Gründe'!A:D,3,FALSE),V1521)</f>
        <v>über/unterfüllt</v>
      </c>
      <c r="H1521" s="103" t="str">
        <f>IF(ISBLANK(Abfalldokumentation!$W1521),"-",Abfalldokumentation!$W1521)</f>
        <v>-</v>
      </c>
      <c r="I1521" s="114">
        <f t="shared" si="178"/>
        <v>44</v>
      </c>
      <c r="J1521" s="103" t="str">
        <f t="shared" si="179"/>
        <v>Produkte</v>
      </c>
      <c r="K1521" s="103" t="str">
        <f t="shared" si="180"/>
        <v>BUs</v>
      </c>
      <c r="L1521" s="103" t="str">
        <f t="shared" si="181"/>
        <v>Symptome</v>
      </c>
      <c r="M1521" s="114" t="str">
        <f>IFERROR(VLOOKUP(Abfalldokumentation!$O1521,Kennzahlen!S:U,3,FALSE)*Abfalldokumentation!$B1521,"0")</f>
        <v>0</v>
      </c>
      <c r="N1521" s="103" t="str">
        <f>IF(ISBLANK(Q1521),VLOOKUP(Abfalldokumentation!$O1521,'Linien - BU'!R:S,2,FALSE),Q1521)</f>
        <v>Strudelline</v>
      </c>
      <c r="O1521" s="67" t="str">
        <f t="shared" si="182"/>
        <v>Soft Cheese</v>
      </c>
      <c r="P1521" s="67">
        <f t="shared" si="183"/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Z1521"/>
      <c r="AB1521" s="2"/>
      <c r="AC1521" s="2"/>
    </row>
    <row r="1522" spans="1:29" ht="30" customHeight="1" x14ac:dyDescent="0.25">
      <c r="A1522" s="104" t="str">
        <f>VLOOKUP(N1522,'Linien - BU'!A:B,2,FALSE)</f>
        <v>BU1</v>
      </c>
      <c r="B1522" s="115">
        <f t="shared" si="177"/>
        <v>97</v>
      </c>
      <c r="C1522" s="96">
        <f>Abfalldokumentation!$U1522</f>
        <v>44504</v>
      </c>
      <c r="D1522" s="90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105" t="str">
        <f>IFERROR(VLOOKUP(Abfalldokumentation!$O1522,Artikel!A:C,3,FALSE),Abfalldokumentation!$O1522)</f>
        <v>WALNUSS GEWOLFT 13MM</v>
      </c>
      <c r="F1522" s="105" t="str">
        <f>VLOOKUP(T1522,'Liste Gründe'!A:D,2,FALSE)</f>
        <v>Schimmel</v>
      </c>
      <c r="G1522" s="105" t="str">
        <f>IF(ISBLANK(V1522),VLOOKUP(Abfalldokumentation!$P1522,'Liste Gründe'!A:D,3,FALSE),V1522)</f>
        <v>Produktion ausgefallen</v>
      </c>
      <c r="H1522" s="105" t="str">
        <f>IF(ISBLANK(Abfalldokumentation!$W1522),"-",Abfalldokumentation!$W1522)</f>
        <v>-</v>
      </c>
      <c r="I1522" s="115">
        <f t="shared" si="178"/>
        <v>44</v>
      </c>
      <c r="J1522" s="105" t="str">
        <f t="shared" si="179"/>
        <v>Produkte</v>
      </c>
      <c r="K1522" s="105" t="str">
        <f t="shared" si="180"/>
        <v>BUs</v>
      </c>
      <c r="L1522" s="105" t="str">
        <f t="shared" si="181"/>
        <v>Symptome</v>
      </c>
      <c r="M1522" s="115" t="str">
        <f>IFERROR(VLOOKUP(Abfalldokumentation!$O1522,Kennzahlen!S:U,3,FALSE)*Abfalldokumentation!$B1522,"0")</f>
        <v>0</v>
      </c>
      <c r="N1522" s="105" t="str">
        <f>IF(ISBLANK(Q1522),VLOOKUP(Abfalldokumentation!$O1522,'Linien - BU'!R:S,2,FALSE),Q1522)</f>
        <v>Abfüllung</v>
      </c>
      <c r="O1522" s="67">
        <f t="shared" si="182"/>
        <v>23500286</v>
      </c>
      <c r="P1522" s="67">
        <f t="shared" si="183"/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Z1522"/>
      <c r="AB1522" s="2"/>
      <c r="AC1522" s="2"/>
    </row>
    <row r="1523" spans="1:29" ht="30" customHeight="1" x14ac:dyDescent="0.25">
      <c r="A1523" s="102" t="str">
        <f>VLOOKUP(N1523,'Linien - BU'!A:B,2,FALSE)</f>
        <v>BU3</v>
      </c>
      <c r="B1523" s="114">
        <f t="shared" si="177"/>
        <v>135</v>
      </c>
      <c r="C1523" s="95">
        <f>Abfalldokumentation!$U1523</f>
        <v>44504</v>
      </c>
      <c r="D1523" s="90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103" t="str">
        <f>IFERROR(VLOOKUP(Abfalldokumentation!$O1523,Artikel!A:C,3,FALSE),Abfalldokumentation!$O1523)</f>
        <v>ABS CHED-PF-KRÄUK gemis</v>
      </c>
      <c r="F1523" s="103" t="str">
        <f>VLOOKUP(T1523,'Liste Gründe'!A:D,2,FALSE)</f>
        <v>Linienbezogen</v>
      </c>
      <c r="G1523" s="103" t="str">
        <f>IF(ISBLANK(V1523),VLOOKUP(Abfalldokumentation!$P1523,'Liste Gründe'!A:D,3,FALSE),V1523)</f>
        <v>gemischtes Produkt</v>
      </c>
      <c r="H1523" s="103" t="str">
        <f>IF(ISBLANK(Abfalldokumentation!$W1523),"-",Abfalldokumentation!$W1523)</f>
        <v>-</v>
      </c>
      <c r="I1523" s="114">
        <f t="shared" si="178"/>
        <v>44</v>
      </c>
      <c r="J1523" s="103" t="str">
        <f t="shared" si="179"/>
        <v>Produkte</v>
      </c>
      <c r="K1523" s="103" t="str">
        <f t="shared" si="180"/>
        <v>BUs</v>
      </c>
      <c r="L1523" s="103" t="str">
        <f t="shared" si="181"/>
        <v>Symptome</v>
      </c>
      <c r="M1523" s="114">
        <f>IFERROR(VLOOKUP(Abfalldokumentation!$O1523,Kennzahlen!S:U,3,FALSE)*Abfalldokumentation!$B1523,"0")</f>
        <v>135</v>
      </c>
      <c r="N1523" s="103" t="str">
        <f>IF(ISBLANK(Q1523),VLOOKUP(Abfalldokumentation!$O1523,'Linien - BU'!R:S,2,FALSE),Q1523)</f>
        <v>BU3</v>
      </c>
      <c r="O1523" s="67">
        <f t="shared" si="182"/>
        <v>29501003</v>
      </c>
      <c r="P1523" s="67">
        <f t="shared" si="183"/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Z1523"/>
      <c r="AB1523" s="2"/>
      <c r="AC1523" s="2"/>
    </row>
    <row r="1524" spans="1:29" ht="30" customHeight="1" x14ac:dyDescent="0.25">
      <c r="A1524" s="104" t="str">
        <f>VLOOKUP(N1524,'Linien - BU'!A:B,2,FALSE)</f>
        <v>BU3</v>
      </c>
      <c r="B1524" s="115">
        <f t="shared" si="177"/>
        <v>16</v>
      </c>
      <c r="C1524" s="96">
        <f>Abfalldokumentation!$U1524</f>
        <v>44504</v>
      </c>
      <c r="D1524" s="90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105" t="str">
        <f>IFERROR(VLOOKUP(Abfalldokumentation!$O1524,Artikel!A:C,3,FALSE),Abfalldokumentation!$O1524)</f>
        <v>ABS Pfeffer-Bruch</v>
      </c>
      <c r="F1524" s="105" t="str">
        <f>VLOOKUP(T1524,'Liste Gründe'!A:D,2,FALSE)</f>
        <v>keinen Verwendungszweck</v>
      </c>
      <c r="G1524" s="105" t="str">
        <f>IF(ISBLANK(V1524),VLOOKUP(Abfalldokumentation!$P1524,'Liste Gründe'!A:D,3,FALSE),V1524)</f>
        <v>keinen Verwendungszweck</v>
      </c>
      <c r="H1524" s="105" t="str">
        <f>IF(ISBLANK(Abfalldokumentation!$W1524),"-",Abfalldokumentation!$W1524)</f>
        <v>-</v>
      </c>
      <c r="I1524" s="115">
        <f t="shared" si="178"/>
        <v>44</v>
      </c>
      <c r="J1524" s="105" t="str">
        <f t="shared" si="179"/>
        <v>Produkte</v>
      </c>
      <c r="K1524" s="105" t="str">
        <f t="shared" si="180"/>
        <v>BUs</v>
      </c>
      <c r="L1524" s="105" t="str">
        <f t="shared" si="181"/>
        <v>Symptome</v>
      </c>
      <c r="M1524" s="115">
        <f>IFERROR(VLOOKUP(Abfalldokumentation!$O1524,Kennzahlen!S:U,3,FALSE)*Abfalldokumentation!$B1524,"0")</f>
        <v>1.6000000000000001E-3</v>
      </c>
      <c r="N1524" s="105" t="str">
        <f>IF(ISBLANK(Q1524),VLOOKUP(Abfalldokumentation!$O1524,'Linien - BU'!R:S,2,FALSE),Q1524)</f>
        <v>Spezialitäten</v>
      </c>
      <c r="O1524" s="67">
        <f t="shared" si="182"/>
        <v>29501017</v>
      </c>
      <c r="P1524" s="67">
        <f t="shared" si="183"/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Z1524"/>
      <c r="AB1524" s="2"/>
      <c r="AC1524" s="2"/>
    </row>
    <row r="1525" spans="1:29" ht="30" customHeight="1" x14ac:dyDescent="0.25">
      <c r="A1525" s="102" t="str">
        <f>VLOOKUP(N1525,'Linien - BU'!A:B,2,FALSE)</f>
        <v>BU1</v>
      </c>
      <c r="B1525" s="114">
        <f t="shared" si="177"/>
        <v>22</v>
      </c>
      <c r="C1525" s="95">
        <f>Abfalldokumentation!$U1525</f>
        <v>44504</v>
      </c>
      <c r="D1525" s="90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103" t="str">
        <f>IFERROR(VLOOKUP(Abfalldokumentation!$O1525,Artikel!A:C,3,FALSE),Abfalldokumentation!$O1525)</f>
        <v>Würste 8400g Schinkenrä</v>
      </c>
      <c r="F1525" s="103" t="str">
        <f>VLOOKUP(T1525,'Liste Gründe'!A:D,2,FALSE)</f>
        <v>Rest</v>
      </c>
      <c r="G1525" s="103" t="str">
        <f>IF(ISBLANK(V1525),VLOOKUP(Abfalldokumentation!$P1525,'Liste Gründe'!A:D,3,FALSE),V1525)</f>
        <v>Metall</v>
      </c>
      <c r="H1525" s="103" t="str">
        <f>IF(ISBLANK(Abfalldokumentation!$W1525),"-",Abfalldokumentation!$W1525)</f>
        <v>-</v>
      </c>
      <c r="I1525" s="114">
        <f t="shared" si="178"/>
        <v>44</v>
      </c>
      <c r="J1525" s="103" t="str">
        <f t="shared" si="179"/>
        <v>Produkte</v>
      </c>
      <c r="K1525" s="103" t="str">
        <f t="shared" si="180"/>
        <v>BUs</v>
      </c>
      <c r="L1525" s="103" t="str">
        <f t="shared" si="181"/>
        <v>Symptome</v>
      </c>
      <c r="M1525" s="114" t="str">
        <f>IFERROR(VLOOKUP(Abfalldokumentation!$O1525,Kennzahlen!S:U,3,FALSE)*Abfalldokumentation!$B1525,"0")</f>
        <v>0</v>
      </c>
      <c r="N1525" s="103">
        <f>IF(ISBLANK(Q1525),VLOOKUP(Abfalldokumentation!$O1525,'Linien - BU'!R:S,2,FALSE),Q1525)</f>
        <v>3020</v>
      </c>
      <c r="O1525" s="67">
        <f t="shared" si="182"/>
        <v>32000036</v>
      </c>
      <c r="P1525" s="67">
        <f t="shared" si="183"/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Z1525"/>
      <c r="AB1525" s="2"/>
      <c r="AC1525" s="2"/>
    </row>
    <row r="1526" spans="1:29" ht="30" customHeight="1" x14ac:dyDescent="0.25">
      <c r="A1526" s="104" t="str">
        <f>VLOOKUP(N1526,'Linien - BU'!A:B,2,FALSE)</f>
        <v>BU1</v>
      </c>
      <c r="B1526" s="115">
        <f t="shared" si="177"/>
        <v>66</v>
      </c>
      <c r="C1526" s="96">
        <f>Abfalldokumentation!$U1526</f>
        <v>44504</v>
      </c>
      <c r="D1526" s="90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105" t="str">
        <f>IFERROR(VLOOKUP(Abfalldokumentation!$O1526,Artikel!A:C,3,FALSE),Abfalldokumentation!$O1526)</f>
        <v>RW NATUR 10,0KG AN</v>
      </c>
      <c r="F1526" s="105" t="str">
        <f>VLOOKUP(T1526,'Liste Gründe'!A:D,2,FALSE)</f>
        <v>Linienbezogen</v>
      </c>
      <c r="G1526" s="105" t="str">
        <f>IF(ISBLANK(V1526),VLOOKUP(Abfalldokumentation!$P1526,'Liste Gründe'!A:D,3,FALSE),V1526)</f>
        <v>aus Hand gerutscht</v>
      </c>
      <c r="H1526" s="105" t="str">
        <f>IF(ISBLANK(Abfalldokumentation!$W1526),"-",Abfalldokumentation!$W1526)</f>
        <v>-</v>
      </c>
      <c r="I1526" s="115">
        <f t="shared" si="178"/>
        <v>44</v>
      </c>
      <c r="J1526" s="105" t="str">
        <f t="shared" si="179"/>
        <v>Produkte</v>
      </c>
      <c r="K1526" s="105" t="str">
        <f t="shared" si="180"/>
        <v>BUs</v>
      </c>
      <c r="L1526" s="105" t="str">
        <f t="shared" si="181"/>
        <v>Symptome</v>
      </c>
      <c r="M1526" s="115" t="str">
        <f>IFERROR(VLOOKUP(Abfalldokumentation!$O1526,Kennzahlen!S:U,3,FALSE)*Abfalldokumentation!$B1526,"0")</f>
        <v>0</v>
      </c>
      <c r="N1526" s="105">
        <f>IF(ISBLANK(Q1526),VLOOKUP(Abfalldokumentation!$O1526,'Linien - BU'!R:S,2,FALSE),Q1526)</f>
        <v>3020</v>
      </c>
      <c r="O1526" s="67">
        <f t="shared" si="182"/>
        <v>32000067</v>
      </c>
      <c r="P1526" s="67">
        <f t="shared" si="183"/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Z1526"/>
      <c r="AB1526" s="2"/>
      <c r="AC1526" s="2"/>
    </row>
    <row r="1527" spans="1:29" ht="30" customHeight="1" x14ac:dyDescent="0.25">
      <c r="A1527" s="102" t="str">
        <f>VLOOKUP(N1527,'Linien - BU'!A:B,2,FALSE)</f>
        <v>BU1</v>
      </c>
      <c r="B1527" s="114">
        <f t="shared" si="177"/>
        <v>22</v>
      </c>
      <c r="C1527" s="95">
        <f>Abfalldokumentation!$U1527</f>
        <v>44504</v>
      </c>
      <c r="D1527" s="90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103" t="str">
        <f>IFERROR(VLOOKUP(Abfalldokumentation!$O1527,Artikel!A:C,3,FALSE),Abfalldokumentation!$O1527)</f>
        <v>-</v>
      </c>
      <c r="F1527" s="103" t="str">
        <f>VLOOKUP(T1527,'Liste Gründe'!A:D,2,FALSE)</f>
        <v>Linienbezogen</v>
      </c>
      <c r="G1527" s="103" t="str">
        <f>IF(ISBLANK(V1527),VLOOKUP(Abfalldokumentation!$P1527,'Liste Gründe'!A:D,3,FALSE),V1527)</f>
        <v>Füllkopf tropft (vegan)</v>
      </c>
      <c r="H1527" s="103" t="str">
        <f>IF(ISBLANK(Abfalldokumentation!$W1527),"-",Abfalldokumentation!$W1527)</f>
        <v>-</v>
      </c>
      <c r="I1527" s="114">
        <f t="shared" si="178"/>
        <v>44</v>
      </c>
      <c r="J1527" s="103" t="str">
        <f t="shared" si="179"/>
        <v>Produkte</v>
      </c>
      <c r="K1527" s="103" t="str">
        <f t="shared" si="180"/>
        <v>BUs</v>
      </c>
      <c r="L1527" s="103" t="str">
        <f t="shared" si="181"/>
        <v>Symptome</v>
      </c>
      <c r="M1527" s="114" t="str">
        <f>IFERROR(VLOOKUP(Abfalldokumentation!$O1527,Kennzahlen!S:U,3,FALSE)*Abfalldokumentation!$B1527,"0")</f>
        <v>0</v>
      </c>
      <c r="N1527" s="103">
        <f>IF(ISBLANK(Q1527),VLOOKUP(Abfalldokumentation!$O1527,'Linien - BU'!R:S,2,FALSE),Q1527)</f>
        <v>3100</v>
      </c>
      <c r="O1527" s="67" t="str">
        <f t="shared" si="182"/>
        <v>-</v>
      </c>
      <c r="P1527" s="67">
        <f t="shared" si="183"/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Z1527"/>
      <c r="AB1527" s="2"/>
      <c r="AC1527" s="2"/>
    </row>
    <row r="1528" spans="1:29" ht="30" customHeight="1" x14ac:dyDescent="0.25">
      <c r="A1528" s="104" t="str">
        <f>VLOOKUP(N1528,'Linien - BU'!A:B,2,FALSE)</f>
        <v>BU1</v>
      </c>
      <c r="B1528" s="115">
        <f t="shared" si="177"/>
        <v>132</v>
      </c>
      <c r="C1528" s="96">
        <f>Abfalldokumentation!$U1528</f>
        <v>44504</v>
      </c>
      <c r="D1528" s="90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105" t="str">
        <f>IFERROR(VLOOKUP(Abfalldokumentation!$O1528,Artikel!A:C,3,FALSE),Abfalldokumentation!$O1528)</f>
        <v>-</v>
      </c>
      <c r="F1528" s="105" t="str">
        <f>VLOOKUP(T1528,'Liste Gründe'!A:D,2,FALSE)</f>
        <v>Linienbezogen</v>
      </c>
      <c r="G1528" s="105" t="str">
        <f>IF(ISBLANK(V1528),VLOOKUP(Abfalldokumentation!$P1528,'Liste Gründe'!A:D,3,FALSE),V1528)</f>
        <v>Maschinenabfall</v>
      </c>
      <c r="H1528" s="105" t="str">
        <f>IF(ISBLANK(Abfalldokumentation!$W1528),"-",Abfalldokumentation!$W1528)</f>
        <v>-</v>
      </c>
      <c r="I1528" s="115">
        <f t="shared" si="178"/>
        <v>44</v>
      </c>
      <c r="J1528" s="105" t="str">
        <f t="shared" si="179"/>
        <v>Produkte</v>
      </c>
      <c r="K1528" s="105" t="str">
        <f t="shared" si="180"/>
        <v>BUs</v>
      </c>
      <c r="L1528" s="105" t="str">
        <f t="shared" si="181"/>
        <v>Symptome</v>
      </c>
      <c r="M1528" s="115" t="str">
        <f>IFERROR(VLOOKUP(Abfalldokumentation!$O1528,Kennzahlen!S:U,3,FALSE)*Abfalldokumentation!$B1528,"0")</f>
        <v>0</v>
      </c>
      <c r="N1528" s="105" t="str">
        <f>IF(ISBLANK(Q1528),VLOOKUP(Abfalldokumentation!$O1528,'Linien - BU'!R:S,2,FALSE),Q1528)</f>
        <v>Abfüllung</v>
      </c>
      <c r="O1528" s="67" t="str">
        <f t="shared" si="182"/>
        <v>-</v>
      </c>
      <c r="P1528" s="67">
        <f t="shared" si="183"/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Z1528"/>
      <c r="AB1528" s="2"/>
      <c r="AC1528" s="2"/>
    </row>
    <row r="1529" spans="1:29" ht="30" customHeight="1" x14ac:dyDescent="0.25">
      <c r="A1529" s="102" t="str">
        <f>VLOOKUP(N1529,'Linien - BU'!A:B,2,FALSE)</f>
        <v>BU1</v>
      </c>
      <c r="B1529" s="114">
        <f t="shared" si="177"/>
        <v>67.2</v>
      </c>
      <c r="C1529" s="95">
        <f>Abfalldokumentation!$U1529</f>
        <v>44504</v>
      </c>
      <c r="D1529" s="90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103" t="str">
        <f>IFERROR(VLOOKUP(Abfalldokumentation!$O1529,Artikel!A:C,3,FALSE),Abfalldokumentation!$O1529)</f>
        <v>-</v>
      </c>
      <c r="F1529" s="103" t="str">
        <f>VLOOKUP(T1529,'Liste Gründe'!A:D,2,FALSE)</f>
        <v>Linienbezogen</v>
      </c>
      <c r="G1529" s="103" t="str">
        <f>IF(ISBLANK(V1529),VLOOKUP(Abfalldokumentation!$P1529,'Liste Gründe'!A:D,3,FALSE),V1529)</f>
        <v>Reinigung</v>
      </c>
      <c r="H1529" s="103" t="str">
        <f>IF(ISBLANK(Abfalldokumentation!$W1529),"-",Abfalldokumentation!$W1529)</f>
        <v>-</v>
      </c>
      <c r="I1529" s="114">
        <f t="shared" si="178"/>
        <v>44</v>
      </c>
      <c r="J1529" s="103" t="str">
        <f t="shared" si="179"/>
        <v>Produkte</v>
      </c>
      <c r="K1529" s="103" t="str">
        <f t="shared" si="180"/>
        <v>BUs</v>
      </c>
      <c r="L1529" s="103" t="str">
        <f t="shared" si="181"/>
        <v>Symptome</v>
      </c>
      <c r="M1529" s="114" t="str">
        <f>IFERROR(VLOOKUP(Abfalldokumentation!$O1529,Kennzahlen!S:U,3,FALSE)*Abfalldokumentation!$B1529,"0")</f>
        <v>0</v>
      </c>
      <c r="N1529" s="103" t="str">
        <f>IF(ISBLANK(Q1529),VLOOKUP(Abfalldokumentation!$O1529,'Linien - BU'!R:S,2,FALSE),Q1529)</f>
        <v>Schmelze</v>
      </c>
      <c r="O1529" s="67" t="str">
        <f t="shared" si="182"/>
        <v>-</v>
      </c>
      <c r="P1529" s="67">
        <f t="shared" si="183"/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Z1529"/>
      <c r="AB1529" s="2"/>
      <c r="AC1529" s="2"/>
    </row>
    <row r="1530" spans="1:29" ht="30" customHeight="1" x14ac:dyDescent="0.25">
      <c r="A1530" s="104" t="str">
        <f>VLOOKUP(N1530,'Linien - BU'!A:B,2,FALSE)</f>
        <v>BU3</v>
      </c>
      <c r="B1530" s="115">
        <f t="shared" si="177"/>
        <v>37.200000000000003</v>
      </c>
      <c r="C1530" s="96">
        <f>Abfalldokumentation!$U1530</f>
        <v>44504</v>
      </c>
      <c r="D1530" s="90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105" t="str">
        <f>IFERROR(VLOOKUP(Abfalldokumentation!$O1530,Artikel!A:C,3,FALSE),Abfalldokumentation!$O1530)</f>
        <v>-</v>
      </c>
      <c r="F1530" s="105" t="str">
        <f>VLOOKUP(T1530,'Liste Gründe'!A:D,2,FALSE)</f>
        <v>Linienbezogen</v>
      </c>
      <c r="G1530" s="105" t="str">
        <f>IF(ISBLANK(V1530),VLOOKUP(Abfalldokumentation!$P1530,'Liste Gründe'!A:D,3,FALSE),V1530)</f>
        <v>Maschinenabfall</v>
      </c>
      <c r="H1530" s="105" t="str">
        <f>IF(ISBLANK(Abfalldokumentation!$W1530),"-",Abfalldokumentation!$W1530)</f>
        <v>-</v>
      </c>
      <c r="I1530" s="115">
        <f t="shared" si="178"/>
        <v>44</v>
      </c>
      <c r="J1530" s="105" t="str">
        <f t="shared" si="179"/>
        <v>Produkte</v>
      </c>
      <c r="K1530" s="105" t="str">
        <f t="shared" si="180"/>
        <v>BUs</v>
      </c>
      <c r="L1530" s="105" t="str">
        <f t="shared" si="181"/>
        <v>Symptome</v>
      </c>
      <c r="M1530" s="115" t="str">
        <f>IFERROR(VLOOKUP(Abfalldokumentation!$O1530,Kennzahlen!S:U,3,FALSE)*Abfalldokumentation!$B1530,"0")</f>
        <v>0</v>
      </c>
      <c r="N1530" s="105" t="str">
        <f>IF(ISBLANK(Q1530),VLOOKUP(Abfalldokumentation!$O1530,'Linien - BU'!R:S,2,FALSE),Q1530)</f>
        <v>BU3</v>
      </c>
      <c r="O1530" s="67" t="str">
        <f t="shared" si="182"/>
        <v>-</v>
      </c>
      <c r="P1530" s="67">
        <f t="shared" si="183"/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Z1530"/>
      <c r="AB1530" s="2"/>
      <c r="AC1530" s="2"/>
    </row>
    <row r="1531" spans="1:29" ht="30" customHeight="1" x14ac:dyDescent="0.25">
      <c r="A1531" s="102" t="str">
        <f>VLOOKUP(N1531,'Linien - BU'!A:B,2,FALSE)</f>
        <v>BU4</v>
      </c>
      <c r="B1531" s="114">
        <f t="shared" si="177"/>
        <v>44.2</v>
      </c>
      <c r="C1531" s="95">
        <f>Abfalldokumentation!$U1531</f>
        <v>44504</v>
      </c>
      <c r="D1531" s="90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103" t="str">
        <f>IFERROR(VLOOKUP(Abfalldokumentation!$O1531,Artikel!A:C,3,FALSE),Abfalldokumentation!$O1531)</f>
        <v>-</v>
      </c>
      <c r="F1531" s="103" t="str">
        <f>VLOOKUP(T1531,'Liste Gründe'!A:D,2,FALSE)</f>
        <v>Linienbezogen</v>
      </c>
      <c r="G1531" s="103" t="str">
        <f>IF(ISBLANK(V1531),VLOOKUP(Abfalldokumentation!$P1531,'Liste Gründe'!A:D,3,FALSE),V1531)</f>
        <v>Maschinenabfall</v>
      </c>
      <c r="H1531" s="103" t="str">
        <f>IF(ISBLANK(Abfalldokumentation!$W1531),"-",Abfalldokumentation!$W1531)</f>
        <v>-</v>
      </c>
      <c r="I1531" s="114">
        <f t="shared" si="178"/>
        <v>44</v>
      </c>
      <c r="J1531" s="103" t="str">
        <f t="shared" si="179"/>
        <v>Produkte</v>
      </c>
      <c r="K1531" s="103" t="str">
        <f t="shared" si="180"/>
        <v>BUs</v>
      </c>
      <c r="L1531" s="103" t="str">
        <f t="shared" si="181"/>
        <v>Symptome</v>
      </c>
      <c r="M1531" s="114" t="str">
        <f>IFERROR(VLOOKUP(Abfalldokumentation!$O1531,Kennzahlen!S:U,3,FALSE)*Abfalldokumentation!$B1531,"0")</f>
        <v>0</v>
      </c>
      <c r="N1531" s="103" t="str">
        <f>IF(ISBLANK(Q1531),VLOOKUP(Abfalldokumentation!$O1531,'Linien - BU'!R:S,2,FALSE),Q1531)</f>
        <v>BU4</v>
      </c>
      <c r="O1531" s="67" t="str">
        <f t="shared" si="182"/>
        <v>-</v>
      </c>
      <c r="P1531" s="67">
        <f t="shared" si="183"/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Z1531"/>
      <c r="AB1531" s="2"/>
      <c r="AC1531" s="2"/>
    </row>
    <row r="1532" spans="1:29" ht="30" customHeight="1" x14ac:dyDescent="0.25">
      <c r="A1532" s="104" t="str">
        <f>VLOOKUP(N1532,'Linien - BU'!A:B,2,FALSE)</f>
        <v>Rest</v>
      </c>
      <c r="B1532" s="115">
        <f t="shared" si="177"/>
        <v>14.2</v>
      </c>
      <c r="C1532" s="96">
        <f>Abfalldokumentation!$U1532</f>
        <v>44504</v>
      </c>
      <c r="D1532" s="90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105" t="str">
        <f>IFERROR(VLOOKUP(Abfalldokumentation!$O1532,Artikel!A:C,3,FALSE),Abfalldokumentation!$O1532)</f>
        <v>-</v>
      </c>
      <c r="F1532" s="105" t="str">
        <f>VLOOKUP(T1532,'Liste Gründe'!A:D,2,FALSE)</f>
        <v>Qualitätssicherung</v>
      </c>
      <c r="G1532" s="105" t="str">
        <f>IF(ISBLANK(V1532),VLOOKUP(Abfalldokumentation!$P1532,'Liste Gründe'!A:D,3,FALSE),V1532)</f>
        <v>Sensorik</v>
      </c>
      <c r="H1532" s="105" t="str">
        <f>IF(ISBLANK(Abfalldokumentation!$W1532),"-",Abfalldokumentation!$W1532)</f>
        <v>-</v>
      </c>
      <c r="I1532" s="115">
        <f t="shared" si="178"/>
        <v>44</v>
      </c>
      <c r="J1532" s="105" t="str">
        <f t="shared" si="179"/>
        <v>Produkte</v>
      </c>
      <c r="K1532" s="105" t="str">
        <f t="shared" si="180"/>
        <v>BUs</v>
      </c>
      <c r="L1532" s="105" t="str">
        <f t="shared" si="181"/>
        <v>Symptome</v>
      </c>
      <c r="M1532" s="115" t="str">
        <f>IFERROR(VLOOKUP(Abfalldokumentation!$O1532,Kennzahlen!S:U,3,FALSE)*Abfalldokumentation!$B1532,"0")</f>
        <v>0</v>
      </c>
      <c r="N1532" s="105" t="str">
        <f>IF(ISBLANK(Q1532),VLOOKUP(Abfalldokumentation!$O1532,'Linien - BU'!R:S,2,FALSE),Q1532)</f>
        <v>QM</v>
      </c>
      <c r="O1532" s="67" t="str">
        <f t="shared" si="182"/>
        <v>-</v>
      </c>
      <c r="P1532" s="67">
        <f t="shared" si="183"/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Z1532"/>
      <c r="AB1532" s="2"/>
      <c r="AC1532" s="2"/>
    </row>
    <row r="1533" spans="1:29" ht="30" customHeight="1" x14ac:dyDescent="0.25">
      <c r="A1533" s="102" t="str">
        <f>VLOOKUP(N1533,'Linien - BU'!A:B,2,FALSE)</f>
        <v>BU3</v>
      </c>
      <c r="B1533" s="114">
        <f t="shared" si="177"/>
        <v>63</v>
      </c>
      <c r="C1533" s="95">
        <f>Abfalldokumentation!$U1533</f>
        <v>44504</v>
      </c>
      <c r="D1533" s="90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103" t="str">
        <f>IFERROR(VLOOKUP(Abfalldokumentation!$O1533,Artikel!A:C,3,FALSE),Abfalldokumentation!$O1533)</f>
        <v>-</v>
      </c>
      <c r="F1533" s="103" t="str">
        <f>VLOOKUP(T1533,'Liste Gründe'!A:D,2,FALSE)</f>
        <v>keinen Verwendungszweck</v>
      </c>
      <c r="G1533" s="103" t="str">
        <f>IF(ISBLANK(V1533),VLOOKUP(Abfalldokumentation!$P1533,'Liste Gründe'!A:D,3,FALSE),V1533)</f>
        <v>keinen Verwendungszweck</v>
      </c>
      <c r="H1533" s="103" t="str">
        <f>IF(ISBLANK(Abfalldokumentation!$W1533),"-",Abfalldokumentation!$W1533)</f>
        <v>-</v>
      </c>
      <c r="I1533" s="114">
        <f t="shared" si="178"/>
        <v>44</v>
      </c>
      <c r="J1533" s="103" t="str">
        <f t="shared" si="179"/>
        <v>Produkte</v>
      </c>
      <c r="K1533" s="103" t="str">
        <f t="shared" si="180"/>
        <v>BUs</v>
      </c>
      <c r="L1533" s="103" t="str">
        <f t="shared" si="181"/>
        <v>Symptome</v>
      </c>
      <c r="M1533" s="114" t="str">
        <f>IFERROR(VLOOKUP(Abfalldokumentation!$O1533,Kennzahlen!S:U,3,FALSE)*Abfalldokumentation!$B1533,"0")</f>
        <v>0</v>
      </c>
      <c r="N1533" s="103" t="str">
        <f>IF(ISBLANK(Q1533),VLOOKUP(Abfalldokumentation!$O1533,'Linien - BU'!R:S,2,FALSE),Q1533)</f>
        <v>WVP</v>
      </c>
      <c r="O1533" s="67" t="str">
        <f t="shared" si="182"/>
        <v>-</v>
      </c>
      <c r="P1533" s="67">
        <f t="shared" si="183"/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Z1533"/>
      <c r="AB1533" s="2"/>
      <c r="AC1533" s="2"/>
    </row>
    <row r="1534" spans="1:29" ht="30" customHeight="1" x14ac:dyDescent="0.25">
      <c r="A1534" s="104" t="str">
        <f>VLOOKUP(N1534,'Linien - BU'!A:B,2,FALSE)</f>
        <v>Rest</v>
      </c>
      <c r="B1534" s="115">
        <f t="shared" si="177"/>
        <v>55.8</v>
      </c>
      <c r="C1534" s="96">
        <f>Abfalldokumentation!$U1534</f>
        <v>44504</v>
      </c>
      <c r="D1534" s="90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105" t="str">
        <f>IFERROR(VLOOKUP(Abfalldokumentation!$O1534,Artikel!A:C,3,FALSE),Abfalldokumentation!$O1534)</f>
        <v>-</v>
      </c>
      <c r="F1534" s="105" t="str">
        <f>VLOOKUP(T1534,'Liste Gründe'!A:D,2,FALSE)</f>
        <v>Qualitätssicherung</v>
      </c>
      <c r="G1534" s="105" t="str">
        <f>IF(ISBLANK(V1534),VLOOKUP(Abfalldokumentation!$P1534,'Liste Gründe'!A:D,3,FALSE),V1534)</f>
        <v>Laborproben</v>
      </c>
      <c r="H1534" s="105" t="str">
        <f>IF(ISBLANK(Abfalldokumentation!$W1534),"-",Abfalldokumentation!$W1534)</f>
        <v>-</v>
      </c>
      <c r="I1534" s="115">
        <f t="shared" si="178"/>
        <v>44</v>
      </c>
      <c r="J1534" s="105" t="str">
        <f t="shared" si="179"/>
        <v>Produkte</v>
      </c>
      <c r="K1534" s="105" t="str">
        <f t="shared" si="180"/>
        <v>BUs</v>
      </c>
      <c r="L1534" s="105" t="str">
        <f t="shared" si="181"/>
        <v>Symptome</v>
      </c>
      <c r="M1534" s="115" t="str">
        <f>IFERROR(VLOOKUP(Abfalldokumentation!$O1534,Kennzahlen!S:U,3,FALSE)*Abfalldokumentation!$B1534,"0")</f>
        <v>0</v>
      </c>
      <c r="N1534" s="105" t="str">
        <f>IF(ISBLANK(Q1534),VLOOKUP(Abfalldokumentation!$O1534,'Linien - BU'!R:S,2,FALSE),Q1534)</f>
        <v>Labor</v>
      </c>
      <c r="O1534" s="67" t="str">
        <f t="shared" si="182"/>
        <v>-</v>
      </c>
      <c r="P1534" s="67">
        <f t="shared" si="183"/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Z1534"/>
      <c r="AB1534" s="2"/>
      <c r="AC1534" s="2"/>
    </row>
    <row r="1535" spans="1:29" ht="30" customHeight="1" x14ac:dyDescent="0.25">
      <c r="A1535" s="102" t="str">
        <f>VLOOKUP(N1535,'Linien - BU'!A:B,2,FALSE)</f>
        <v>BU3</v>
      </c>
      <c r="B1535" s="114">
        <f t="shared" si="177"/>
        <v>41</v>
      </c>
      <c r="C1535" s="95">
        <f>Abfalldokumentation!$U1535</f>
        <v>44504</v>
      </c>
      <c r="D1535" s="90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103" t="str">
        <f>IFERROR(VLOOKUP(Abfalldokumentation!$O1535,Artikel!A:C,3,FALSE),Abfalldokumentation!$O1535)</f>
        <v>-</v>
      </c>
      <c r="F1535" s="103" t="str">
        <f>VLOOKUP(T1535,'Liste Gründe'!A:D,2,FALSE)</f>
        <v>Linienbezogen</v>
      </c>
      <c r="G1535" s="103" t="str">
        <f>IF(ISBLANK(V1535),VLOOKUP(Abfalldokumentation!$P1535,'Liste Gründe'!A:D,3,FALSE),V1535)</f>
        <v>Maschinenabfall</v>
      </c>
      <c r="H1535" s="103" t="str">
        <f>IF(ISBLANK(Abfalldokumentation!$W1535),"-",Abfalldokumentation!$W1535)</f>
        <v>-</v>
      </c>
      <c r="I1535" s="114">
        <f t="shared" si="178"/>
        <v>44</v>
      </c>
      <c r="J1535" s="103" t="str">
        <f t="shared" si="179"/>
        <v>Produkte</v>
      </c>
      <c r="K1535" s="103" t="str">
        <f t="shared" si="180"/>
        <v>BUs</v>
      </c>
      <c r="L1535" s="103" t="str">
        <f t="shared" si="181"/>
        <v>Symptome</v>
      </c>
      <c r="M1535" s="114" t="str">
        <f>IFERROR(VLOOKUP(Abfalldokumentation!$O1535,Kennzahlen!S:U,3,FALSE)*Abfalldokumentation!$B1535,"0")</f>
        <v>0</v>
      </c>
      <c r="N1535" s="103" t="str">
        <f>IF(ISBLANK(Q1535),VLOOKUP(Abfalldokumentation!$O1535,'Linien - BU'!R:S,2,FALSE),Q1535)</f>
        <v>BU3</v>
      </c>
      <c r="O1535" s="67" t="str">
        <f t="shared" si="182"/>
        <v>-</v>
      </c>
      <c r="P1535" s="67">
        <f t="shared" si="183"/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Z1535"/>
      <c r="AB1535" s="2"/>
      <c r="AC1535" s="2"/>
    </row>
    <row r="1536" spans="1:29" ht="30" customHeight="1" x14ac:dyDescent="0.25">
      <c r="A1536" s="104" t="str">
        <f>VLOOKUP(N1536,'Linien - BU'!A:B,2,FALSE)</f>
        <v>BU2</v>
      </c>
      <c r="B1536" s="115">
        <f t="shared" si="177"/>
        <v>37.799999999999997</v>
      </c>
      <c r="C1536" s="96">
        <f>Abfalldokumentation!$U1536</f>
        <v>44504</v>
      </c>
      <c r="D1536" s="90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105" t="str">
        <f>IFERROR(VLOOKUP(Abfalldokumentation!$O1536,Artikel!A:C,3,FALSE),Abfalldokumentation!$O1536)</f>
        <v>-</v>
      </c>
      <c r="F1536" s="105" t="str">
        <f>VLOOKUP(T1536,'Liste Gründe'!A:D,2,FALSE)</f>
        <v>Linienbezogen</v>
      </c>
      <c r="G1536" s="105" t="str">
        <f>IF(ISBLANK(V1536),VLOOKUP(Abfalldokumentation!$P1536,'Liste Gründe'!A:D,3,FALSE),V1536)</f>
        <v>Maschinenabfall</v>
      </c>
      <c r="H1536" s="105" t="str">
        <f>IF(ISBLANK(Abfalldokumentation!$W1536),"-",Abfalldokumentation!$W1536)</f>
        <v>-</v>
      </c>
      <c r="I1536" s="115">
        <f t="shared" si="178"/>
        <v>44</v>
      </c>
      <c r="J1536" s="105" t="str">
        <f t="shared" si="179"/>
        <v>Produkte</v>
      </c>
      <c r="K1536" s="105" t="str">
        <f t="shared" si="180"/>
        <v>BUs</v>
      </c>
      <c r="L1536" s="105" t="str">
        <f t="shared" si="181"/>
        <v>Symptome</v>
      </c>
      <c r="M1536" s="115" t="str">
        <f>IFERROR(VLOOKUP(Abfalldokumentation!$O1536,Kennzahlen!S:U,3,FALSE)*Abfalldokumentation!$B1536,"0")</f>
        <v>0</v>
      </c>
      <c r="N1536" s="105" t="str">
        <f>IF(ISBLANK(Q1536),VLOOKUP(Abfalldokumentation!$O1536,'Linien - BU'!R:S,2,FALSE),Q1536)</f>
        <v>BU2</v>
      </c>
      <c r="O1536" s="67" t="str">
        <f t="shared" si="182"/>
        <v>-</v>
      </c>
      <c r="P1536" s="67">
        <f t="shared" si="183"/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Z1536"/>
      <c r="AB1536" s="2"/>
      <c r="AC1536" s="2"/>
    </row>
    <row r="1537" spans="1:29" ht="30" customHeight="1" x14ac:dyDescent="0.25">
      <c r="A1537" s="102" t="str">
        <f>VLOOKUP(N1537,'Linien - BU'!A:B,2,FALSE)</f>
        <v>Rest</v>
      </c>
      <c r="B1537" s="114">
        <f t="shared" si="177"/>
        <v>68.8</v>
      </c>
      <c r="C1537" s="95">
        <f>Abfalldokumentation!$U1537</f>
        <v>44504</v>
      </c>
      <c r="D1537" s="90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103" t="str">
        <f>IFERROR(VLOOKUP(Abfalldokumentation!$O1537,Artikel!A:C,3,FALSE),Abfalldokumentation!$O1537)</f>
        <v>-</v>
      </c>
      <c r="F1537" s="103" t="str">
        <f>VLOOKUP(T1537,'Liste Gründe'!A:D,2,FALSE)</f>
        <v>Qualitätssicherung</v>
      </c>
      <c r="G1537" s="103" t="str">
        <f>IF(ISBLANK(V1537),VLOOKUP(Abfalldokumentation!$P1537,'Liste Gründe'!A:D,3,FALSE),V1537)</f>
        <v>Rückstellproben</v>
      </c>
      <c r="H1537" s="103" t="str">
        <f>IF(ISBLANK(Abfalldokumentation!$W1537),"-",Abfalldokumentation!$W1537)</f>
        <v>-</v>
      </c>
      <c r="I1537" s="114">
        <f t="shared" si="178"/>
        <v>44</v>
      </c>
      <c r="J1537" s="103" t="str">
        <f t="shared" si="179"/>
        <v>Produkte</v>
      </c>
      <c r="K1537" s="103" t="str">
        <f t="shared" si="180"/>
        <v>BUs</v>
      </c>
      <c r="L1537" s="103" t="str">
        <f t="shared" si="181"/>
        <v>Symptome</v>
      </c>
      <c r="M1537" s="114" t="str">
        <f>IFERROR(VLOOKUP(Abfalldokumentation!$O1537,Kennzahlen!S:U,3,FALSE)*Abfalldokumentation!$B1537,"0")</f>
        <v>0</v>
      </c>
      <c r="N1537" s="103" t="str">
        <f>IF(ISBLANK(Q1537),VLOOKUP(Abfalldokumentation!$O1537,'Linien - BU'!R:S,2,FALSE),Q1537)</f>
        <v>Labor</v>
      </c>
      <c r="O1537" s="67" t="str">
        <f t="shared" si="182"/>
        <v>-</v>
      </c>
      <c r="P1537" s="67">
        <f t="shared" si="183"/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Z1537"/>
      <c r="AB1537" s="2"/>
      <c r="AC1537" s="2"/>
    </row>
    <row r="1538" spans="1:29" ht="30" customHeight="1" x14ac:dyDescent="0.25">
      <c r="A1538" s="104" t="str">
        <f>VLOOKUP(N1538,'Linien - BU'!A:B,2,FALSE)</f>
        <v>Rest</v>
      </c>
      <c r="B1538" s="115">
        <f t="shared" ref="B1538:B1601" si="184">S1538</f>
        <v>2.6</v>
      </c>
      <c r="C1538" s="96">
        <f>Abfalldokumentation!$U1538</f>
        <v>44504</v>
      </c>
      <c r="D1538" s="90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105" t="str">
        <f>IFERROR(VLOOKUP(Abfalldokumentation!$O1538,Artikel!A:C,3,FALSE),Abfalldokumentation!$O1538)</f>
        <v>-</v>
      </c>
      <c r="F1538" s="105" t="str">
        <f>VLOOKUP(T1538,'Liste Gründe'!A:D,2,FALSE)</f>
        <v>Qualitätssicherung</v>
      </c>
      <c r="G1538" s="105" t="str">
        <f>IF(ISBLANK(V1538),VLOOKUP(Abfalldokumentation!$P1538,'Liste Gründe'!A:D,3,FALSE),V1538)</f>
        <v>Sensorik</v>
      </c>
      <c r="H1538" s="105" t="str">
        <f>IF(ISBLANK(Abfalldokumentation!$W1538),"-",Abfalldokumentation!$W1538)</f>
        <v>-</v>
      </c>
      <c r="I1538" s="115">
        <f t="shared" ref="I1538:I1601" si="185">_xlfn.ISOWEEKNUM(C1538)</f>
        <v>44</v>
      </c>
      <c r="J1538" s="105" t="str">
        <f t="shared" ref="J1538:J1601" si="186">"Produkte"</f>
        <v>Produkte</v>
      </c>
      <c r="K1538" s="105" t="str">
        <f t="shared" ref="K1538:K1601" si="187">"BUs"</f>
        <v>BUs</v>
      </c>
      <c r="L1538" s="105" t="str">
        <f t="shared" ref="L1538:L1601" si="188">"Symptome"</f>
        <v>Symptome</v>
      </c>
      <c r="M1538" s="115" t="str">
        <f>IFERROR(VLOOKUP(Abfalldokumentation!$O1538,Kennzahlen!S:U,3,FALSE)*Abfalldokumentation!$B1538,"0")</f>
        <v>0</v>
      </c>
      <c r="N1538" s="105" t="str">
        <f>IF(ISBLANK(Q1538),VLOOKUP(Abfalldokumentation!$O1538,'Linien - BU'!R:S,2,FALSE),Q1538)</f>
        <v>Labor</v>
      </c>
      <c r="O1538" s="67" t="str">
        <f t="shared" ref="O1538:O1601" si="189">R1538</f>
        <v>-</v>
      </c>
      <c r="P1538" s="67">
        <f t="shared" ref="P1538:P1601" si="190"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Z1538"/>
      <c r="AB1538" s="2"/>
      <c r="AC1538" s="2"/>
    </row>
    <row r="1539" spans="1:29" ht="30" customHeight="1" x14ac:dyDescent="0.25">
      <c r="A1539" s="102" t="str">
        <f>VLOOKUP(N1539,'Linien - BU'!A:B,2,FALSE)</f>
        <v>BU3</v>
      </c>
      <c r="B1539" s="114">
        <f t="shared" si="184"/>
        <v>10</v>
      </c>
      <c r="C1539" s="95">
        <f>Abfalldokumentation!$U1539</f>
        <v>44504</v>
      </c>
      <c r="D1539" s="90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103" t="str">
        <f>IFERROR(VLOOKUP(Abfalldokumentation!$O1539,Artikel!A:C,3,FALSE),Abfalldokumentation!$O1539)</f>
        <v>-</v>
      </c>
      <c r="F1539" s="103" t="str">
        <f>VLOOKUP(T1539,'Liste Gründe'!A:D,2,FALSE)</f>
        <v>keinen Verwendungszweck</v>
      </c>
      <c r="G1539" s="103" t="str">
        <f>IF(ISBLANK(V1539),VLOOKUP(Abfalldokumentation!$P1539,'Liste Gründe'!A:D,3,FALSE),V1539)</f>
        <v>keinen Verwendungszweck</v>
      </c>
      <c r="H1539" s="103" t="str">
        <f>IF(ISBLANK(Abfalldokumentation!$W1539),"-",Abfalldokumentation!$W1539)</f>
        <v>-</v>
      </c>
      <c r="I1539" s="114">
        <f t="shared" si="185"/>
        <v>44</v>
      </c>
      <c r="J1539" s="103" t="str">
        <f t="shared" si="186"/>
        <v>Produkte</v>
      </c>
      <c r="K1539" s="103" t="str">
        <f t="shared" si="187"/>
        <v>BUs</v>
      </c>
      <c r="L1539" s="103" t="str">
        <f t="shared" si="188"/>
        <v>Symptome</v>
      </c>
      <c r="M1539" s="114" t="str">
        <f>IFERROR(VLOOKUP(Abfalldokumentation!$O1539,Kennzahlen!S:U,3,FALSE)*Abfalldokumentation!$B1539,"0")</f>
        <v>0</v>
      </c>
      <c r="N1539" s="103" t="str">
        <f>IF(ISBLANK(Q1539),VLOOKUP(Abfalldokumentation!$O1539,'Linien - BU'!R:S,2,FALSE),Q1539)</f>
        <v>WVP</v>
      </c>
      <c r="O1539" s="67" t="str">
        <f t="shared" si="189"/>
        <v>-</v>
      </c>
      <c r="P1539" s="67">
        <f t="shared" si="190"/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Z1539"/>
      <c r="AB1539" s="2"/>
      <c r="AC1539" s="2"/>
    </row>
    <row r="1540" spans="1:29" ht="30" customHeight="1" x14ac:dyDescent="0.25">
      <c r="A1540" s="104" t="str">
        <f>VLOOKUP(N1540,'Linien - BU'!A:B,2,FALSE)</f>
        <v>BU1</v>
      </c>
      <c r="B1540" s="115">
        <f t="shared" si="184"/>
        <v>15</v>
      </c>
      <c r="C1540" s="96">
        <f>Abfalldokumentation!$U1540</f>
        <v>44505</v>
      </c>
      <c r="D1540" s="90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105" t="str">
        <f>IFERROR(VLOOKUP(Abfalldokumentation!$O1540,Artikel!A:C,3,FALSE),Abfalldokumentation!$O1540)</f>
        <v>Gorgonzola Dolce DOP</v>
      </c>
      <c r="F1540" s="105" t="str">
        <f>VLOOKUP(T1540,'Liste Gründe'!A:D,2,FALSE)</f>
        <v>Linienbezogen</v>
      </c>
      <c r="G1540" s="105" t="str">
        <f>IF(ISBLANK(V1540),VLOOKUP(Abfalldokumentation!$P1540,'Liste Gründe'!A:D,3,FALSE),V1540)</f>
        <v>aus Hand gerutscht</v>
      </c>
      <c r="H1540" s="105" t="str">
        <f>IF(ISBLANK(Abfalldokumentation!$W1540),"-",Abfalldokumentation!$W1540)</f>
        <v>-</v>
      </c>
      <c r="I1540" s="115">
        <f t="shared" si="185"/>
        <v>44</v>
      </c>
      <c r="J1540" s="105" t="str">
        <f t="shared" si="186"/>
        <v>Produkte</v>
      </c>
      <c r="K1540" s="105" t="str">
        <f t="shared" si="187"/>
        <v>BUs</v>
      </c>
      <c r="L1540" s="105" t="str">
        <f t="shared" si="188"/>
        <v>Symptome</v>
      </c>
      <c r="M1540" s="115" t="str">
        <f>IFERROR(VLOOKUP(Abfalldokumentation!$O1540,Kennzahlen!S:U,3,FALSE)*Abfalldokumentation!$B1540,"0")</f>
        <v>0</v>
      </c>
      <c r="N1540" s="105" t="str">
        <f>IF(ISBLANK(Q1540),VLOOKUP(Abfalldokumentation!$O1540,'Linien - BU'!R:S,2,FALSE),Q1540)</f>
        <v>RWV</v>
      </c>
      <c r="O1540" s="67">
        <f t="shared" si="189"/>
        <v>23000052</v>
      </c>
      <c r="P1540" s="67">
        <f t="shared" si="190"/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Z1540"/>
      <c r="AB1540" s="2"/>
      <c r="AC1540" s="2"/>
    </row>
    <row r="1541" spans="1:29" ht="30" customHeight="1" x14ac:dyDescent="0.25">
      <c r="A1541" s="102" t="str">
        <f>VLOOKUP(N1541,'Linien - BU'!A:B,2,FALSE)</f>
        <v>BU3</v>
      </c>
      <c r="B1541" s="114">
        <f t="shared" si="184"/>
        <v>282</v>
      </c>
      <c r="C1541" s="95">
        <f>Abfalldokumentation!$U1541</f>
        <v>44505</v>
      </c>
      <c r="D1541" s="90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103" t="str">
        <f>IFERROR(VLOOKUP(Abfalldokumentation!$O1541,Artikel!A:C,3,FALSE),Abfalldokumentation!$O1541)</f>
        <v>ABS Mozzarella 46%</v>
      </c>
      <c r="F1541" s="103" t="str">
        <f>VLOOKUP(T1541,'Liste Gründe'!A:D,2,FALSE)</f>
        <v>Schimmel</v>
      </c>
      <c r="G1541" s="103" t="str">
        <f>IF(ISBLANK(V1541),VLOOKUP(Abfalldokumentation!$P1541,'Liste Gründe'!A:D,3,FALSE),V1541)</f>
        <v>Schimmel</v>
      </c>
      <c r="H1541" s="103" t="str">
        <f>IF(ISBLANK(Abfalldokumentation!$W1541),"-",Abfalldokumentation!$W1541)</f>
        <v>-</v>
      </c>
      <c r="I1541" s="114">
        <f t="shared" si="185"/>
        <v>44</v>
      </c>
      <c r="J1541" s="103" t="str">
        <f t="shared" si="186"/>
        <v>Produkte</v>
      </c>
      <c r="K1541" s="103" t="str">
        <f t="shared" si="187"/>
        <v>BUs</v>
      </c>
      <c r="L1541" s="103" t="str">
        <f t="shared" si="188"/>
        <v>Symptome</v>
      </c>
      <c r="M1541" s="114" t="str">
        <f>IFERROR(VLOOKUP(Abfalldokumentation!$O1541,Kennzahlen!S:U,3,FALSE)*Abfalldokumentation!$B1541,"0")</f>
        <v>0</v>
      </c>
      <c r="N1541" s="103" t="str">
        <f>IF(ISBLANK(Q1541),VLOOKUP(Abfalldokumentation!$O1541,'Linien - BU'!R:S,2,FALSE),Q1541)</f>
        <v>BU3</v>
      </c>
      <c r="O1541" s="67">
        <f t="shared" si="189"/>
        <v>29500730</v>
      </c>
      <c r="P1541" s="67">
        <f t="shared" si="190"/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Z1541"/>
      <c r="AB1541" s="2"/>
      <c r="AC1541" s="2"/>
    </row>
    <row r="1542" spans="1:29" ht="30" customHeight="1" x14ac:dyDescent="0.25">
      <c r="A1542" s="104" t="str">
        <f>VLOOKUP(N1542,'Linien - BU'!A:B,2,FALSE)</f>
        <v>BU3</v>
      </c>
      <c r="B1542" s="115">
        <f t="shared" si="184"/>
        <v>14</v>
      </c>
      <c r="C1542" s="96">
        <f>Abfalldokumentation!$U1542</f>
        <v>44505</v>
      </c>
      <c r="D1542" s="90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105" t="str">
        <f>IFERROR(VLOOKUP(Abfalldokumentation!$O1542,Artikel!A:C,3,FALSE),Abfalldokumentation!$O1542)</f>
        <v>ABS CHED-PF-KRÄUK gemis</v>
      </c>
      <c r="F1542" s="105" t="str">
        <f>VLOOKUP(T1542,'Liste Gründe'!A:D,2,FALSE)</f>
        <v>Linienbezogen</v>
      </c>
      <c r="G1542" s="105" t="str">
        <f>IF(ISBLANK(V1542),VLOOKUP(Abfalldokumentation!$P1542,'Liste Gründe'!A:D,3,FALSE),V1542)</f>
        <v>gemischtes Produkt</v>
      </c>
      <c r="H1542" s="105" t="str">
        <f>IF(ISBLANK(Abfalldokumentation!$W1542),"-",Abfalldokumentation!$W1542)</f>
        <v>-</v>
      </c>
      <c r="I1542" s="115">
        <f t="shared" si="185"/>
        <v>44</v>
      </c>
      <c r="J1542" s="105" t="str">
        <f t="shared" si="186"/>
        <v>Produkte</v>
      </c>
      <c r="K1542" s="105" t="str">
        <f t="shared" si="187"/>
        <v>BUs</v>
      </c>
      <c r="L1542" s="105" t="str">
        <f t="shared" si="188"/>
        <v>Symptome</v>
      </c>
      <c r="M1542" s="115">
        <f>IFERROR(VLOOKUP(Abfalldokumentation!$O1542,Kennzahlen!S:U,3,FALSE)*Abfalldokumentation!$B1542,"0")</f>
        <v>14</v>
      </c>
      <c r="N1542" s="105" t="str">
        <f>IF(ISBLANK(Q1542),VLOOKUP(Abfalldokumentation!$O1542,'Linien - BU'!R:S,2,FALSE),Q1542)</f>
        <v>BU3</v>
      </c>
      <c r="O1542" s="67">
        <f t="shared" si="189"/>
        <v>29501003</v>
      </c>
      <c r="P1542" s="67">
        <f t="shared" si="190"/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Z1542"/>
      <c r="AB1542" s="2"/>
      <c r="AC1542" s="2"/>
    </row>
    <row r="1543" spans="1:29" ht="30" customHeight="1" x14ac:dyDescent="0.25">
      <c r="A1543" s="102" t="str">
        <f>VLOOKUP(N1543,'Linien - BU'!A:B,2,FALSE)</f>
        <v>BU3</v>
      </c>
      <c r="B1543" s="114">
        <f t="shared" si="184"/>
        <v>32</v>
      </c>
      <c r="C1543" s="95">
        <f>Abfalldokumentation!$U1543</f>
        <v>44505</v>
      </c>
      <c r="D1543" s="90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103" t="str">
        <f>IFERROR(VLOOKUP(Abfalldokumentation!$O1543,Artikel!A:C,3,FALSE),Abfalldokumentation!$O1543)</f>
        <v>ABS CHED-ROT MIT ß-CARO</v>
      </c>
      <c r="F1543" s="103" t="str">
        <f>VLOOKUP(T1543,'Liste Gründe'!A:D,2,FALSE)</f>
        <v>Rest</v>
      </c>
      <c r="G1543" s="103" t="str">
        <f>IF(ISBLANK(V1543),VLOOKUP(Abfalldokumentation!$P1543,'Liste Gründe'!A:D,3,FALSE),V1543)</f>
        <v>Schmutz</v>
      </c>
      <c r="H1543" s="103" t="str">
        <f>IF(ISBLANK(Abfalldokumentation!$W1543),"-",Abfalldokumentation!$W1543)</f>
        <v>-</v>
      </c>
      <c r="I1543" s="114">
        <f t="shared" si="185"/>
        <v>44</v>
      </c>
      <c r="J1543" s="103" t="str">
        <f t="shared" si="186"/>
        <v>Produkte</v>
      </c>
      <c r="K1543" s="103" t="str">
        <f t="shared" si="187"/>
        <v>BUs</v>
      </c>
      <c r="L1543" s="103" t="str">
        <f t="shared" si="188"/>
        <v>Symptome</v>
      </c>
      <c r="M1543" s="114">
        <f>IFERROR(VLOOKUP(Abfalldokumentation!$O1543,Kennzahlen!S:U,3,FALSE)*Abfalldokumentation!$B1543,"0")</f>
        <v>32</v>
      </c>
      <c r="N1543" s="103" t="str">
        <f>IF(ISBLANK(Q1543),VLOOKUP(Abfalldokumentation!$O1543,'Linien - BU'!R:S,2,FALSE),Q1543)</f>
        <v>BU3</v>
      </c>
      <c r="O1543" s="67">
        <f t="shared" si="189"/>
        <v>29501032</v>
      </c>
      <c r="P1543" s="67">
        <f t="shared" si="190"/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Z1543"/>
      <c r="AB1543" s="2"/>
      <c r="AC1543" s="2"/>
    </row>
    <row r="1544" spans="1:29" ht="30" customHeight="1" x14ac:dyDescent="0.25">
      <c r="A1544" s="104" t="str">
        <f>VLOOKUP(N1544,'Linien - BU'!A:B,2,FALSE)</f>
        <v>BU1</v>
      </c>
      <c r="B1544" s="115">
        <f t="shared" si="184"/>
        <v>40</v>
      </c>
      <c r="C1544" s="96">
        <f>Abfalldokumentation!$U1544</f>
        <v>44505</v>
      </c>
      <c r="D1544" s="90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105" t="str">
        <f>IFERROR(VLOOKUP(Abfalldokumentation!$O1544,Artikel!A:C,3,FALSE),Abfalldokumentation!$O1544)</f>
        <v>VEG-SCH WÜRZIG  7,2KG</v>
      </c>
      <c r="F1544" s="105" t="str">
        <f>VLOOKUP(T1544,'Liste Gründe'!A:D,2,FALSE)</f>
        <v>Linienbezogen</v>
      </c>
      <c r="G1544" s="105" t="str">
        <f>IF(ISBLANK(V1544),VLOOKUP(Abfalldokumentation!$P1544,'Liste Gründe'!A:D,3,FALSE),V1544)</f>
        <v>Füllkopf tropft (vegan)</v>
      </c>
      <c r="H1544" s="105" t="str">
        <f>IF(ISBLANK(Abfalldokumentation!$W1544),"-",Abfalldokumentation!$W1544)</f>
        <v>-</v>
      </c>
      <c r="I1544" s="115">
        <f t="shared" si="185"/>
        <v>44</v>
      </c>
      <c r="J1544" s="105" t="str">
        <f t="shared" si="186"/>
        <v>Produkte</v>
      </c>
      <c r="K1544" s="105" t="str">
        <f t="shared" si="187"/>
        <v>BUs</v>
      </c>
      <c r="L1544" s="105" t="str">
        <f t="shared" si="188"/>
        <v>Symptome</v>
      </c>
      <c r="M1544" s="115">
        <f>IFERROR(VLOOKUP(Abfalldokumentation!$O1544,Kennzahlen!S:U,3,FALSE)*Abfalldokumentation!$B1544,"0")</f>
        <v>719.59199999999998</v>
      </c>
      <c r="N1544" s="105">
        <f>IF(ISBLANK(Q1544),VLOOKUP(Abfalldokumentation!$O1544,'Linien - BU'!R:S,2,FALSE),Q1544)</f>
        <v>3100</v>
      </c>
      <c r="O1544" s="67">
        <f t="shared" si="189"/>
        <v>31900002</v>
      </c>
      <c r="P1544" s="67">
        <f t="shared" si="190"/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Z1544"/>
      <c r="AB1544" s="2"/>
      <c r="AC1544" s="2"/>
    </row>
    <row r="1545" spans="1:29" ht="30" customHeight="1" x14ac:dyDescent="0.25">
      <c r="A1545" s="102" t="str">
        <f>VLOOKUP(N1545,'Linien - BU'!A:B,2,FALSE)</f>
        <v>BU1</v>
      </c>
      <c r="B1545" s="114">
        <f t="shared" si="184"/>
        <v>40</v>
      </c>
      <c r="C1545" s="95">
        <f>Abfalldokumentation!$U1545</f>
        <v>44505</v>
      </c>
      <c r="D1545" s="90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103" t="str">
        <f>IFERROR(VLOOKUP(Abfalldokumentation!$O1545,Artikel!A:C,3,FALSE),Abfalldokumentation!$O1545)</f>
        <v>Würste 9100g USA- Räuch</v>
      </c>
      <c r="F1545" s="103" t="str">
        <f>VLOOKUP(T1545,'Liste Gründe'!A:D,2,FALSE)</f>
        <v>Linienbezogen</v>
      </c>
      <c r="G1545" s="103" t="str">
        <f>IF(ISBLANK(V1545),VLOOKUP(Abfalldokumentation!$P1545,'Liste Gründe'!A:D,3,FALSE),V1545)</f>
        <v>Clip gerissen</v>
      </c>
      <c r="H1545" s="103" t="str">
        <f>IF(ISBLANK(Abfalldokumentation!$W1545),"-",Abfalldokumentation!$W1545)</f>
        <v>-</v>
      </c>
      <c r="I1545" s="114">
        <f t="shared" si="185"/>
        <v>44</v>
      </c>
      <c r="J1545" s="103" t="str">
        <f t="shared" si="186"/>
        <v>Produkte</v>
      </c>
      <c r="K1545" s="103" t="str">
        <f t="shared" si="187"/>
        <v>BUs</v>
      </c>
      <c r="L1545" s="103" t="str">
        <f t="shared" si="188"/>
        <v>Symptome</v>
      </c>
      <c r="M1545" s="114" t="str">
        <f>IFERROR(VLOOKUP(Abfalldokumentation!$O1545,Kennzahlen!S:U,3,FALSE)*Abfalldokumentation!$B1545,"0")</f>
        <v>0</v>
      </c>
      <c r="N1545" s="103">
        <f>IF(ISBLANK(Q1545),VLOOKUP(Abfalldokumentation!$O1545,'Linien - BU'!R:S,2,FALSE),Q1545)</f>
        <v>3010</v>
      </c>
      <c r="O1545" s="67">
        <f t="shared" si="189"/>
        <v>32000020</v>
      </c>
      <c r="P1545" s="67">
        <f t="shared" si="190"/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Z1545"/>
      <c r="AB1545" s="2"/>
      <c r="AC1545" s="2"/>
    </row>
    <row r="1546" spans="1:29" ht="30" customHeight="1" x14ac:dyDescent="0.25">
      <c r="A1546" s="104" t="str">
        <f>VLOOKUP(N1546,'Linien - BU'!A:B,2,FALSE)</f>
        <v>BU3</v>
      </c>
      <c r="B1546" s="115">
        <f t="shared" si="184"/>
        <v>19</v>
      </c>
      <c r="C1546" s="96">
        <f>Abfalldokumentation!$U1546</f>
        <v>44505</v>
      </c>
      <c r="D1546" s="90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105" t="str">
        <f>IFERROR(VLOOKUP(Abfalldokumentation!$O1546,Artikel!A:C,3,FALSE),Abfalldokumentation!$O1546)</f>
        <v>-</v>
      </c>
      <c r="F1546" s="105" t="str">
        <f>VLOOKUP(T1546,'Liste Gründe'!A:D,2,FALSE)</f>
        <v>Linienbezogen</v>
      </c>
      <c r="G1546" s="105" t="str">
        <f>IF(ISBLANK(V1546),VLOOKUP(Abfalldokumentation!$P1546,'Liste Gründe'!A:D,3,FALSE),V1546)</f>
        <v>Maschinenabfall</v>
      </c>
      <c r="H1546" s="105" t="str">
        <f>IF(ISBLANK(Abfalldokumentation!$W1546),"-",Abfalldokumentation!$W1546)</f>
        <v>-</v>
      </c>
      <c r="I1546" s="115">
        <f t="shared" si="185"/>
        <v>44</v>
      </c>
      <c r="J1546" s="105" t="str">
        <f t="shared" si="186"/>
        <v>Produkte</v>
      </c>
      <c r="K1546" s="105" t="str">
        <f t="shared" si="187"/>
        <v>BUs</v>
      </c>
      <c r="L1546" s="105" t="str">
        <f t="shared" si="188"/>
        <v>Symptome</v>
      </c>
      <c r="M1546" s="115" t="str">
        <f>IFERROR(VLOOKUP(Abfalldokumentation!$O1546,Kennzahlen!S:U,3,FALSE)*Abfalldokumentation!$B1546,"0")</f>
        <v>0</v>
      </c>
      <c r="N1546" s="105" t="str">
        <f>IF(ISBLANK(Q1546),VLOOKUP(Abfalldokumentation!$O1546,'Linien - BU'!R:S,2,FALSE),Q1546)</f>
        <v>L16</v>
      </c>
      <c r="O1546" s="67" t="str">
        <f t="shared" si="189"/>
        <v>-</v>
      </c>
      <c r="P1546" s="67">
        <f t="shared" si="190"/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Z1546"/>
      <c r="AB1546" s="2"/>
      <c r="AC1546" s="2"/>
    </row>
    <row r="1547" spans="1:29" ht="30" customHeight="1" x14ac:dyDescent="0.25">
      <c r="A1547" s="102" t="str">
        <f>VLOOKUP(N1547,'Linien - BU'!A:B,2,FALSE)</f>
        <v>BU1</v>
      </c>
      <c r="B1547" s="114">
        <f t="shared" si="184"/>
        <v>91</v>
      </c>
      <c r="C1547" s="95">
        <f>Abfalldokumentation!$U1547</f>
        <v>44505</v>
      </c>
      <c r="D1547" s="90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103" t="str">
        <f>IFERROR(VLOOKUP(Abfalldokumentation!$O1547,Artikel!A:C,3,FALSE),Abfalldokumentation!$O1547)</f>
        <v>-</v>
      </c>
      <c r="F1547" s="103" t="str">
        <f>VLOOKUP(T1547,'Liste Gründe'!A:D,2,FALSE)</f>
        <v>Linienbezogen</v>
      </c>
      <c r="G1547" s="103" t="str">
        <f>IF(ISBLANK(V1547),VLOOKUP(Abfalldokumentation!$P1547,'Liste Gründe'!A:D,3,FALSE),V1547)</f>
        <v>Reinigung</v>
      </c>
      <c r="H1547" s="103" t="str">
        <f>IF(ISBLANK(Abfalldokumentation!$W1547),"-",Abfalldokumentation!$W1547)</f>
        <v>-</v>
      </c>
      <c r="I1547" s="114">
        <f t="shared" si="185"/>
        <v>44</v>
      </c>
      <c r="J1547" s="103" t="str">
        <f t="shared" si="186"/>
        <v>Produkte</v>
      </c>
      <c r="K1547" s="103" t="str">
        <f t="shared" si="187"/>
        <v>BUs</v>
      </c>
      <c r="L1547" s="103" t="str">
        <f t="shared" si="188"/>
        <v>Symptome</v>
      </c>
      <c r="M1547" s="114" t="str">
        <f>IFERROR(VLOOKUP(Abfalldokumentation!$O1547,Kennzahlen!S:U,3,FALSE)*Abfalldokumentation!$B1547,"0")</f>
        <v>0</v>
      </c>
      <c r="N1547" s="103" t="str">
        <f>IF(ISBLANK(Q1547),VLOOKUP(Abfalldokumentation!$O1547,'Linien - BU'!R:S,2,FALSE),Q1547)</f>
        <v>Schmelze</v>
      </c>
      <c r="O1547" s="67" t="str">
        <f t="shared" si="189"/>
        <v>-</v>
      </c>
      <c r="P1547" s="67">
        <f t="shared" si="190"/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Z1547"/>
      <c r="AB1547" s="2"/>
      <c r="AC1547" s="2"/>
    </row>
    <row r="1548" spans="1:29" ht="30" customHeight="1" x14ac:dyDescent="0.25">
      <c r="A1548" s="104" t="str">
        <f>VLOOKUP(N1548,'Linien - BU'!A:B,2,FALSE)</f>
        <v>BU1</v>
      </c>
      <c r="B1548" s="115">
        <f t="shared" si="184"/>
        <v>228</v>
      </c>
      <c r="C1548" s="96">
        <f>Abfalldokumentation!$U1548</f>
        <v>44505</v>
      </c>
      <c r="D1548" s="90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105" t="str">
        <f>IFERROR(VLOOKUP(Abfalldokumentation!$O1548,Artikel!A:C,3,FALSE),Abfalldokumentation!$O1548)</f>
        <v>-</v>
      </c>
      <c r="F1548" s="105" t="str">
        <f>VLOOKUP(T1548,'Liste Gründe'!A:D,2,FALSE)</f>
        <v>Linienbezogen</v>
      </c>
      <c r="G1548" s="105" t="str">
        <f>IF(ISBLANK(V1548),VLOOKUP(Abfalldokumentation!$P1548,'Liste Gründe'!A:D,3,FALSE),V1548)</f>
        <v>Maschinenabfall</v>
      </c>
      <c r="H1548" s="105" t="str">
        <f>IF(ISBLANK(Abfalldokumentation!$W1548),"-",Abfalldokumentation!$W1548)</f>
        <v>-</v>
      </c>
      <c r="I1548" s="115">
        <f t="shared" si="185"/>
        <v>44</v>
      </c>
      <c r="J1548" s="105" t="str">
        <f t="shared" si="186"/>
        <v>Produkte</v>
      </c>
      <c r="K1548" s="105" t="str">
        <f t="shared" si="187"/>
        <v>BUs</v>
      </c>
      <c r="L1548" s="105" t="str">
        <f t="shared" si="188"/>
        <v>Symptome</v>
      </c>
      <c r="M1548" s="115" t="str">
        <f>IFERROR(VLOOKUP(Abfalldokumentation!$O1548,Kennzahlen!S:U,3,FALSE)*Abfalldokumentation!$B1548,"0")</f>
        <v>0</v>
      </c>
      <c r="N1548" s="105" t="str">
        <f>IF(ISBLANK(Q1548),VLOOKUP(Abfalldokumentation!$O1548,'Linien - BU'!R:S,2,FALSE),Q1548)</f>
        <v>Abfüllung</v>
      </c>
      <c r="O1548" s="67" t="str">
        <f t="shared" si="189"/>
        <v>-</v>
      </c>
      <c r="P1548" s="67">
        <f t="shared" si="190"/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Z1548"/>
      <c r="AB1548" s="2"/>
      <c r="AC1548" s="2"/>
    </row>
    <row r="1549" spans="1:29" ht="30" customHeight="1" x14ac:dyDescent="0.25">
      <c r="A1549" s="102" t="str">
        <f>VLOOKUP(N1549,'Linien - BU'!A:B,2,FALSE)</f>
        <v>BU3</v>
      </c>
      <c r="B1549" s="114">
        <f t="shared" si="184"/>
        <v>25</v>
      </c>
      <c r="C1549" s="95">
        <f>Abfalldokumentation!$U1549</f>
        <v>44505</v>
      </c>
      <c r="D1549" s="90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103" t="str">
        <f>IFERROR(VLOOKUP(Abfalldokumentation!$O1549,Artikel!A:C,3,FALSE),Abfalldokumentation!$O1549)</f>
        <v>-</v>
      </c>
      <c r="F1549" s="103" t="str">
        <f>VLOOKUP(T1549,'Liste Gründe'!A:D,2,FALSE)</f>
        <v>Linienbezogen</v>
      </c>
      <c r="G1549" s="103" t="str">
        <f>IF(ISBLANK(V1549),VLOOKUP(Abfalldokumentation!$P1549,'Liste Gründe'!A:D,3,FALSE),V1549)</f>
        <v>Maschinenabfall</v>
      </c>
      <c r="H1549" s="103" t="str">
        <f>IF(ISBLANK(Abfalldokumentation!$W1549),"-",Abfalldokumentation!$W1549)</f>
        <v>-</v>
      </c>
      <c r="I1549" s="114">
        <f t="shared" si="185"/>
        <v>44</v>
      </c>
      <c r="J1549" s="103" t="str">
        <f t="shared" si="186"/>
        <v>Produkte</v>
      </c>
      <c r="K1549" s="103" t="str">
        <f t="shared" si="187"/>
        <v>BUs</v>
      </c>
      <c r="L1549" s="103" t="str">
        <f t="shared" si="188"/>
        <v>Symptome</v>
      </c>
      <c r="M1549" s="114" t="str">
        <f>IFERROR(VLOOKUP(Abfalldokumentation!$O1549,Kennzahlen!S:U,3,FALSE)*Abfalldokumentation!$B1549,"0")</f>
        <v>0</v>
      </c>
      <c r="N1549" s="103" t="str">
        <f>IF(ISBLANK(Q1549),VLOOKUP(Abfalldokumentation!$O1549,'Linien - BU'!R:S,2,FALSE),Q1549)</f>
        <v>BU3</v>
      </c>
      <c r="O1549" s="67" t="str">
        <f t="shared" si="189"/>
        <v>-</v>
      </c>
      <c r="P1549" s="67">
        <f t="shared" si="190"/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Z1549"/>
      <c r="AB1549" s="2"/>
      <c r="AC1549" s="2"/>
    </row>
    <row r="1550" spans="1:29" ht="30" customHeight="1" x14ac:dyDescent="0.25">
      <c r="A1550" s="104" t="str">
        <f>VLOOKUP(N1550,'Linien - BU'!A:B,2,FALSE)</f>
        <v>BU4</v>
      </c>
      <c r="B1550" s="115">
        <f t="shared" si="184"/>
        <v>2</v>
      </c>
      <c r="C1550" s="96">
        <f>Abfalldokumentation!$U1550</f>
        <v>44508</v>
      </c>
      <c r="D1550" s="90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105" t="str">
        <f>IFERROR(VLOOKUP(Abfalldokumentation!$O1550,Artikel!A:C,3,FALSE),Abfalldokumentation!$O1550)</f>
        <v>VOS Schwarzer Pfeffer R</v>
      </c>
      <c r="F1550" s="105" t="str">
        <f>VLOOKUP(T1550,'Liste Gründe'!A:D,2,FALSE)</f>
        <v>keinen Verwendungszweck</v>
      </c>
      <c r="G1550" s="105" t="str">
        <f>IF(ISBLANK(V1550),VLOOKUP(Abfalldokumentation!$P1550,'Liste Gründe'!A:D,3,FALSE),V1550)</f>
        <v>keinen Verwendungszweck</v>
      </c>
      <c r="H1550" s="105" t="str">
        <f>IF(ISBLANK(Abfalldokumentation!$W1550),"-",Abfalldokumentation!$W1550)</f>
        <v>-</v>
      </c>
      <c r="I1550" s="115">
        <f t="shared" si="185"/>
        <v>45</v>
      </c>
      <c r="J1550" s="105" t="str">
        <f t="shared" si="186"/>
        <v>Produkte</v>
      </c>
      <c r="K1550" s="105" t="str">
        <f t="shared" si="187"/>
        <v>BUs</v>
      </c>
      <c r="L1550" s="105" t="str">
        <f t="shared" si="188"/>
        <v>Symptome</v>
      </c>
      <c r="M1550" s="115">
        <f>IFERROR(VLOOKUP(Abfalldokumentation!$O1550,Kennzahlen!S:U,3,FALSE)*Abfalldokumentation!$B1550,"0")</f>
        <v>1</v>
      </c>
      <c r="N1550" s="105" t="str">
        <f>IF(ISBLANK(Q1550),VLOOKUP(Abfalldokumentation!$O1550,'Linien - BU'!R:S,2,FALSE),Q1550)</f>
        <v>BU4</v>
      </c>
      <c r="O1550" s="67">
        <f t="shared" si="189"/>
        <v>29500482</v>
      </c>
      <c r="P1550" s="67">
        <f t="shared" si="190"/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AA1550" s="2"/>
      <c r="AB1550" s="2"/>
      <c r="AC1550" s="2"/>
    </row>
    <row r="1551" spans="1:29" ht="30" customHeight="1" x14ac:dyDescent="0.25">
      <c r="A1551" s="102" t="str">
        <f>VLOOKUP(N1551,'Linien - BU'!A:B,2,FALSE)</f>
        <v>BU3</v>
      </c>
      <c r="B1551" s="114">
        <f t="shared" si="184"/>
        <v>45</v>
      </c>
      <c r="C1551" s="95">
        <f>Abfalldokumentation!$U1551</f>
        <v>44508</v>
      </c>
      <c r="D1551" s="90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103" t="str">
        <f>IFERROR(VLOOKUP(Abfalldokumentation!$O1551,Artikel!A:C,3,FALSE),Abfalldokumentation!$O1551)</f>
        <v>VOS Räucher Natur Natri</v>
      </c>
      <c r="F1551" s="103" t="str">
        <f>VLOOKUP(T1551,'Liste Gründe'!A:D,2,FALSE)</f>
        <v>Schimmel</v>
      </c>
      <c r="G1551" s="103" t="str">
        <f>IF(ISBLANK(V1551),VLOOKUP(Abfalldokumentation!$P1551,'Liste Gründe'!A:D,3,FALSE),V1551)</f>
        <v>Schimmel</v>
      </c>
      <c r="H1551" s="103" t="str">
        <f>IF(ISBLANK(Abfalldokumentation!$W1551),"-",Abfalldokumentation!$W1551)</f>
        <v>-</v>
      </c>
      <c r="I1551" s="114">
        <f t="shared" si="185"/>
        <v>45</v>
      </c>
      <c r="J1551" s="103" t="str">
        <f t="shared" si="186"/>
        <v>Produkte</v>
      </c>
      <c r="K1551" s="103" t="str">
        <f t="shared" si="187"/>
        <v>BUs</v>
      </c>
      <c r="L1551" s="103" t="str">
        <f t="shared" si="188"/>
        <v>Symptome</v>
      </c>
      <c r="M1551" s="114">
        <f>IFERROR(VLOOKUP(Abfalldokumentation!$O1551,Kennzahlen!S:U,3,FALSE)*Abfalldokumentation!$B1551,"0")</f>
        <v>22.5</v>
      </c>
      <c r="N1551" s="103" t="str">
        <f>IF(ISBLANK(Q1551),VLOOKUP(Abfalldokumentation!$O1551,'Linien - BU'!R:S,2,FALSE),Q1551)</f>
        <v>BU3</v>
      </c>
      <c r="O1551" s="67">
        <f t="shared" si="189"/>
        <v>29500498</v>
      </c>
      <c r="P1551" s="67">
        <f t="shared" si="190"/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AA1551" s="2"/>
      <c r="AB1551" s="2"/>
      <c r="AC1551" s="2"/>
    </row>
    <row r="1552" spans="1:29" ht="30" customHeight="1" x14ac:dyDescent="0.25">
      <c r="A1552" s="104" t="str">
        <f>VLOOKUP(N1552,'Linien - BU'!A:B,2,FALSE)</f>
        <v>BU3</v>
      </c>
      <c r="B1552" s="115">
        <f t="shared" si="184"/>
        <v>20</v>
      </c>
      <c r="C1552" s="96">
        <f>Abfalldokumentation!$U1552</f>
        <v>44508</v>
      </c>
      <c r="D1552" s="90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105" t="str">
        <f>IFERROR(VLOOKUP(Abfalldokumentation!$O1552,Artikel!A:C,3,FALSE),Abfalldokumentation!$O1552)</f>
        <v>VOS Räucher Natur Natri</v>
      </c>
      <c r="F1552" s="105" t="str">
        <f>VLOOKUP(T1552,'Liste Gründe'!A:D,2,FALSE)</f>
        <v>Schimmel</v>
      </c>
      <c r="G1552" s="105" t="str">
        <f>IF(ISBLANK(V1552),VLOOKUP(Abfalldokumentation!$P1552,'Liste Gründe'!A:D,3,FALSE),V1552)</f>
        <v>Schimmel</v>
      </c>
      <c r="H1552" s="105" t="str">
        <f>IF(ISBLANK(Abfalldokumentation!$W1552),"-",Abfalldokumentation!$W1552)</f>
        <v>-</v>
      </c>
      <c r="I1552" s="115">
        <f t="shared" si="185"/>
        <v>45</v>
      </c>
      <c r="J1552" s="105" t="str">
        <f t="shared" si="186"/>
        <v>Produkte</v>
      </c>
      <c r="K1552" s="105" t="str">
        <f t="shared" si="187"/>
        <v>BUs</v>
      </c>
      <c r="L1552" s="105" t="str">
        <f t="shared" si="188"/>
        <v>Symptome</v>
      </c>
      <c r="M1552" s="115">
        <f>IFERROR(VLOOKUP(Abfalldokumentation!$O1552,Kennzahlen!S:U,3,FALSE)*Abfalldokumentation!$B1552,"0")</f>
        <v>10</v>
      </c>
      <c r="N1552" s="105" t="str">
        <f>IF(ISBLANK(Q1552),VLOOKUP(Abfalldokumentation!$O1552,'Linien - BU'!R:S,2,FALSE),Q1552)</f>
        <v>BU3</v>
      </c>
      <c r="O1552" s="67">
        <f t="shared" si="189"/>
        <v>29500498</v>
      </c>
      <c r="P1552" s="67">
        <f t="shared" si="190"/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AA1552" s="2"/>
      <c r="AB1552" s="2"/>
      <c r="AC1552" s="2"/>
    </row>
    <row r="1553" spans="1:29" ht="30" customHeight="1" x14ac:dyDescent="0.25">
      <c r="A1553" s="102" t="str">
        <f>VLOOKUP(N1553,'Linien - BU'!A:B,2,FALSE)</f>
        <v>BU3</v>
      </c>
      <c r="B1553" s="114">
        <f t="shared" si="184"/>
        <v>35</v>
      </c>
      <c r="C1553" s="95">
        <f>Abfalldokumentation!$U1553</f>
        <v>44508</v>
      </c>
      <c r="D1553" s="90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103" t="str">
        <f>IFERROR(VLOOKUP(Abfalldokumentation!$O1553,Artikel!A:C,3,FALSE),Abfalldokumentation!$O1553)</f>
        <v>VOS Räucher Natur Natri</v>
      </c>
      <c r="F1553" s="103" t="str">
        <f>VLOOKUP(T1553,'Liste Gründe'!A:D,2,FALSE)</f>
        <v>Schimmel</v>
      </c>
      <c r="G1553" s="103" t="str">
        <f>IF(ISBLANK(V1553),VLOOKUP(Abfalldokumentation!$P1553,'Liste Gründe'!A:D,3,FALSE),V1553)</f>
        <v>Schimmel</v>
      </c>
      <c r="H1553" s="103" t="str">
        <f>IF(ISBLANK(Abfalldokumentation!$W1553),"-",Abfalldokumentation!$W1553)</f>
        <v>-</v>
      </c>
      <c r="I1553" s="114">
        <f t="shared" si="185"/>
        <v>45</v>
      </c>
      <c r="J1553" s="103" t="str">
        <f t="shared" si="186"/>
        <v>Produkte</v>
      </c>
      <c r="K1553" s="103" t="str">
        <f t="shared" si="187"/>
        <v>BUs</v>
      </c>
      <c r="L1553" s="103" t="str">
        <f t="shared" si="188"/>
        <v>Symptome</v>
      </c>
      <c r="M1553" s="114">
        <f>IFERROR(VLOOKUP(Abfalldokumentation!$O1553,Kennzahlen!S:U,3,FALSE)*Abfalldokumentation!$B1553,"0")</f>
        <v>17.5</v>
      </c>
      <c r="N1553" s="103" t="str">
        <f>IF(ISBLANK(Q1553),VLOOKUP(Abfalldokumentation!$O1553,'Linien - BU'!R:S,2,FALSE),Q1553)</f>
        <v>BU3</v>
      </c>
      <c r="O1553" s="67">
        <f t="shared" si="189"/>
        <v>29500498</v>
      </c>
      <c r="P1553" s="67">
        <f t="shared" si="190"/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AA1553" s="2"/>
      <c r="AB1553" s="2"/>
      <c r="AC1553" s="2"/>
    </row>
    <row r="1554" spans="1:29" ht="30" customHeight="1" x14ac:dyDescent="0.25">
      <c r="A1554" s="104" t="str">
        <f>VLOOKUP(N1554,'Linien - BU'!A:B,2,FALSE)</f>
        <v>BU3</v>
      </c>
      <c r="B1554" s="115">
        <f t="shared" si="184"/>
        <v>55</v>
      </c>
      <c r="C1554" s="96">
        <f>Abfalldokumentation!$U1554</f>
        <v>44508</v>
      </c>
      <c r="D1554" s="90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105" t="str">
        <f>IFERROR(VLOOKUP(Abfalldokumentation!$O1554,Artikel!A:C,3,FALSE),Abfalldokumentation!$O1554)</f>
        <v>VOS Räucher Natur Natri</v>
      </c>
      <c r="F1554" s="105" t="str">
        <f>VLOOKUP(T1554,'Liste Gründe'!A:D,2,FALSE)</f>
        <v>Schimmel</v>
      </c>
      <c r="G1554" s="105" t="str">
        <f>IF(ISBLANK(V1554),VLOOKUP(Abfalldokumentation!$P1554,'Liste Gründe'!A:D,3,FALSE),V1554)</f>
        <v>Schimmel</v>
      </c>
      <c r="H1554" s="105" t="str">
        <f>IF(ISBLANK(Abfalldokumentation!$W1554),"-",Abfalldokumentation!$W1554)</f>
        <v>-</v>
      </c>
      <c r="I1554" s="115">
        <f t="shared" si="185"/>
        <v>45</v>
      </c>
      <c r="J1554" s="105" t="str">
        <f t="shared" si="186"/>
        <v>Produkte</v>
      </c>
      <c r="K1554" s="105" t="str">
        <f t="shared" si="187"/>
        <v>BUs</v>
      </c>
      <c r="L1554" s="105" t="str">
        <f t="shared" si="188"/>
        <v>Symptome</v>
      </c>
      <c r="M1554" s="115">
        <f>IFERROR(VLOOKUP(Abfalldokumentation!$O1554,Kennzahlen!S:U,3,FALSE)*Abfalldokumentation!$B1554,"0")</f>
        <v>27.5</v>
      </c>
      <c r="N1554" s="105" t="str">
        <f>IF(ISBLANK(Q1554),VLOOKUP(Abfalldokumentation!$O1554,'Linien - BU'!R:S,2,FALSE),Q1554)</f>
        <v>BU3</v>
      </c>
      <c r="O1554" s="67">
        <f t="shared" si="189"/>
        <v>29500498</v>
      </c>
      <c r="P1554" s="67">
        <f t="shared" si="190"/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AA1554" s="2"/>
      <c r="AB1554" s="2"/>
      <c r="AC1554" s="2"/>
    </row>
    <row r="1555" spans="1:29" ht="30" customHeight="1" x14ac:dyDescent="0.25">
      <c r="A1555" s="102" t="str">
        <f>VLOOKUP(N1555,'Linien - BU'!A:B,2,FALSE)</f>
        <v>BU3</v>
      </c>
      <c r="B1555" s="114">
        <f t="shared" si="184"/>
        <v>44</v>
      </c>
      <c r="C1555" s="95">
        <f>Abfalldokumentation!$U1555</f>
        <v>44508</v>
      </c>
      <c r="D1555" s="90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103" t="str">
        <f>IFERROR(VLOOKUP(Abfalldokumentation!$O1555,Artikel!A:C,3,FALSE),Abfalldokumentation!$O1555)</f>
        <v>VOS Räucher Natur Natri</v>
      </c>
      <c r="F1555" s="103" t="str">
        <f>VLOOKUP(T1555,'Liste Gründe'!A:D,2,FALSE)</f>
        <v>Schimmel</v>
      </c>
      <c r="G1555" s="103" t="str">
        <f>IF(ISBLANK(V1555),VLOOKUP(Abfalldokumentation!$P1555,'Liste Gründe'!A:D,3,FALSE),V1555)</f>
        <v>Schimmel</v>
      </c>
      <c r="H1555" s="103" t="str">
        <f>IF(ISBLANK(Abfalldokumentation!$W1555),"-",Abfalldokumentation!$W1555)</f>
        <v>-</v>
      </c>
      <c r="I1555" s="114">
        <f t="shared" si="185"/>
        <v>45</v>
      </c>
      <c r="J1555" s="103" t="str">
        <f t="shared" si="186"/>
        <v>Produkte</v>
      </c>
      <c r="K1555" s="103" t="str">
        <f t="shared" si="187"/>
        <v>BUs</v>
      </c>
      <c r="L1555" s="103" t="str">
        <f t="shared" si="188"/>
        <v>Symptome</v>
      </c>
      <c r="M1555" s="114">
        <f>IFERROR(VLOOKUP(Abfalldokumentation!$O1555,Kennzahlen!S:U,3,FALSE)*Abfalldokumentation!$B1555,"0")</f>
        <v>22</v>
      </c>
      <c r="N1555" s="103" t="str">
        <f>IF(ISBLANK(Q1555),VLOOKUP(Abfalldokumentation!$O1555,'Linien - BU'!R:S,2,FALSE),Q1555)</f>
        <v>BU3</v>
      </c>
      <c r="O1555" s="67">
        <f t="shared" si="189"/>
        <v>29500498</v>
      </c>
      <c r="P1555" s="67">
        <f t="shared" si="190"/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AA1555" s="2"/>
      <c r="AB1555" s="2"/>
      <c r="AC1555" s="2"/>
    </row>
    <row r="1556" spans="1:29" ht="30" customHeight="1" x14ac:dyDescent="0.25">
      <c r="A1556" s="104" t="str">
        <f>VLOOKUP(N1556,'Linien - BU'!A:B,2,FALSE)</f>
        <v>BU3</v>
      </c>
      <c r="B1556" s="115">
        <f t="shared" si="184"/>
        <v>18</v>
      </c>
      <c r="C1556" s="96">
        <f>Abfalldokumentation!$U1556</f>
        <v>44508</v>
      </c>
      <c r="D1556" s="90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105" t="str">
        <f>IFERROR(VLOOKUP(Abfalldokumentation!$O1556,Artikel!A:C,3,FALSE),Abfalldokumentation!$O1556)</f>
        <v>VOS Räucher Natur Natri</v>
      </c>
      <c r="F1556" s="105" t="str">
        <f>VLOOKUP(T1556,'Liste Gründe'!A:D,2,FALSE)</f>
        <v>Schimmel</v>
      </c>
      <c r="G1556" s="105" t="str">
        <f>IF(ISBLANK(V1556),VLOOKUP(Abfalldokumentation!$P1556,'Liste Gründe'!A:D,3,FALSE),V1556)</f>
        <v>Schimmel</v>
      </c>
      <c r="H1556" s="105" t="str">
        <f>IF(ISBLANK(Abfalldokumentation!$W1556),"-",Abfalldokumentation!$W1556)</f>
        <v>-</v>
      </c>
      <c r="I1556" s="115">
        <f t="shared" si="185"/>
        <v>45</v>
      </c>
      <c r="J1556" s="105" t="str">
        <f t="shared" si="186"/>
        <v>Produkte</v>
      </c>
      <c r="K1556" s="105" t="str">
        <f t="shared" si="187"/>
        <v>BUs</v>
      </c>
      <c r="L1556" s="105" t="str">
        <f t="shared" si="188"/>
        <v>Symptome</v>
      </c>
      <c r="M1556" s="115">
        <f>IFERROR(VLOOKUP(Abfalldokumentation!$O1556,Kennzahlen!S:U,3,FALSE)*Abfalldokumentation!$B1556,"0")</f>
        <v>9</v>
      </c>
      <c r="N1556" s="105" t="str">
        <f>IF(ISBLANK(Q1556),VLOOKUP(Abfalldokumentation!$O1556,'Linien - BU'!R:S,2,FALSE),Q1556)</f>
        <v>BU3</v>
      </c>
      <c r="O1556" s="67">
        <f t="shared" si="189"/>
        <v>29500498</v>
      </c>
      <c r="P1556" s="67">
        <f t="shared" si="190"/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AA1556" s="2"/>
      <c r="AB1556" s="2"/>
      <c r="AC1556" s="2"/>
    </row>
    <row r="1557" spans="1:29" ht="30" customHeight="1" x14ac:dyDescent="0.25">
      <c r="A1557" s="102" t="str">
        <f>VLOOKUP(N1557,'Linien - BU'!A:B,2,FALSE)</f>
        <v>BU3</v>
      </c>
      <c r="B1557" s="114">
        <f t="shared" si="184"/>
        <v>15</v>
      </c>
      <c r="C1557" s="95">
        <f>Abfalldokumentation!$U1557</f>
        <v>44508</v>
      </c>
      <c r="D1557" s="90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103" t="str">
        <f>IFERROR(VLOOKUP(Abfalldokumentation!$O1557,Artikel!A:C,3,FALSE),Abfalldokumentation!$O1557)</f>
        <v>VOS Räucher Natur Natri</v>
      </c>
      <c r="F1557" s="103" t="str">
        <f>VLOOKUP(T1557,'Liste Gründe'!A:D,2,FALSE)</f>
        <v>Schimmel</v>
      </c>
      <c r="G1557" s="103" t="str">
        <f>IF(ISBLANK(V1557),VLOOKUP(Abfalldokumentation!$P1557,'Liste Gründe'!A:D,3,FALSE),V1557)</f>
        <v>Schimmel</v>
      </c>
      <c r="H1557" s="103" t="str">
        <f>IF(ISBLANK(Abfalldokumentation!$W1557),"-",Abfalldokumentation!$W1557)</f>
        <v>-</v>
      </c>
      <c r="I1557" s="114">
        <f t="shared" si="185"/>
        <v>45</v>
      </c>
      <c r="J1557" s="103" t="str">
        <f t="shared" si="186"/>
        <v>Produkte</v>
      </c>
      <c r="K1557" s="103" t="str">
        <f t="shared" si="187"/>
        <v>BUs</v>
      </c>
      <c r="L1557" s="103" t="str">
        <f t="shared" si="188"/>
        <v>Symptome</v>
      </c>
      <c r="M1557" s="114">
        <f>IFERROR(VLOOKUP(Abfalldokumentation!$O1557,Kennzahlen!S:U,3,FALSE)*Abfalldokumentation!$B1557,"0")</f>
        <v>7.5</v>
      </c>
      <c r="N1557" s="103" t="str">
        <f>IF(ISBLANK(Q1557),VLOOKUP(Abfalldokumentation!$O1557,'Linien - BU'!R:S,2,FALSE),Q1557)</f>
        <v>BU3</v>
      </c>
      <c r="O1557" s="67">
        <f t="shared" si="189"/>
        <v>29500498</v>
      </c>
      <c r="P1557" s="67">
        <f t="shared" si="190"/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AA1557" s="2"/>
      <c r="AB1557" s="2"/>
      <c r="AC1557" s="2"/>
    </row>
    <row r="1558" spans="1:29" ht="30" customHeight="1" x14ac:dyDescent="0.25">
      <c r="A1558" s="104" t="str">
        <f>VLOOKUP(N1558,'Linien - BU'!A:B,2,FALSE)</f>
        <v>BU3</v>
      </c>
      <c r="B1558" s="115">
        <f t="shared" si="184"/>
        <v>33</v>
      </c>
      <c r="C1558" s="96">
        <f>Abfalldokumentation!$U1558</f>
        <v>44508</v>
      </c>
      <c r="D1558" s="90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105" t="str">
        <f>IFERROR(VLOOKUP(Abfalldokumentation!$O1558,Artikel!A:C,3,FALSE),Abfalldokumentation!$O1558)</f>
        <v>VOS Räucher Natur Natri</v>
      </c>
      <c r="F1558" s="105" t="str">
        <f>VLOOKUP(T1558,'Liste Gründe'!A:D,2,FALSE)</f>
        <v>Schimmel</v>
      </c>
      <c r="G1558" s="105" t="str">
        <f>IF(ISBLANK(V1558),VLOOKUP(Abfalldokumentation!$P1558,'Liste Gründe'!A:D,3,FALSE),V1558)</f>
        <v>Schimmel</v>
      </c>
      <c r="H1558" s="105" t="str">
        <f>IF(ISBLANK(Abfalldokumentation!$W1558),"-",Abfalldokumentation!$W1558)</f>
        <v>-</v>
      </c>
      <c r="I1558" s="115">
        <f t="shared" si="185"/>
        <v>45</v>
      </c>
      <c r="J1558" s="105" t="str">
        <f t="shared" si="186"/>
        <v>Produkte</v>
      </c>
      <c r="K1558" s="105" t="str">
        <f t="shared" si="187"/>
        <v>BUs</v>
      </c>
      <c r="L1558" s="105" t="str">
        <f t="shared" si="188"/>
        <v>Symptome</v>
      </c>
      <c r="M1558" s="115">
        <f>IFERROR(VLOOKUP(Abfalldokumentation!$O1558,Kennzahlen!S:U,3,FALSE)*Abfalldokumentation!$B1558,"0")</f>
        <v>16.5</v>
      </c>
      <c r="N1558" s="105" t="str">
        <f>IF(ISBLANK(Q1558),VLOOKUP(Abfalldokumentation!$O1558,'Linien - BU'!R:S,2,FALSE),Q1558)</f>
        <v>BU3</v>
      </c>
      <c r="O1558" s="67">
        <f t="shared" si="189"/>
        <v>29500498</v>
      </c>
      <c r="P1558" s="67">
        <f t="shared" si="190"/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AA1558" s="2"/>
      <c r="AB1558" s="2"/>
      <c r="AC1558" s="2"/>
    </row>
    <row r="1559" spans="1:29" ht="30" customHeight="1" x14ac:dyDescent="0.25">
      <c r="A1559" s="102" t="str">
        <f>VLOOKUP(N1559,'Linien - BU'!A:B,2,FALSE)</f>
        <v>BU3</v>
      </c>
      <c r="B1559" s="114">
        <f t="shared" si="184"/>
        <v>101</v>
      </c>
      <c r="C1559" s="95">
        <f>Abfalldokumentation!$U1559</f>
        <v>44508</v>
      </c>
      <c r="D1559" s="90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103" t="str">
        <f>IFERROR(VLOOKUP(Abfalldokumentation!$O1559,Artikel!A:C,3,FALSE),Abfalldokumentation!$O1559)</f>
        <v>VOS Räucher Natur Natri</v>
      </c>
      <c r="F1559" s="103" t="str">
        <f>VLOOKUP(T1559,'Liste Gründe'!A:D,2,FALSE)</f>
        <v>Schimmel</v>
      </c>
      <c r="G1559" s="103" t="str">
        <f>IF(ISBLANK(V1559),VLOOKUP(Abfalldokumentation!$P1559,'Liste Gründe'!A:D,3,FALSE),V1559)</f>
        <v>Schimmel</v>
      </c>
      <c r="H1559" s="103" t="str">
        <f>IF(ISBLANK(Abfalldokumentation!$W1559),"-",Abfalldokumentation!$W1559)</f>
        <v>-</v>
      </c>
      <c r="I1559" s="114">
        <f t="shared" si="185"/>
        <v>45</v>
      </c>
      <c r="J1559" s="103" t="str">
        <f t="shared" si="186"/>
        <v>Produkte</v>
      </c>
      <c r="K1559" s="103" t="str">
        <f t="shared" si="187"/>
        <v>BUs</v>
      </c>
      <c r="L1559" s="103" t="str">
        <f t="shared" si="188"/>
        <v>Symptome</v>
      </c>
      <c r="M1559" s="114">
        <f>IFERROR(VLOOKUP(Abfalldokumentation!$O1559,Kennzahlen!S:U,3,FALSE)*Abfalldokumentation!$B1559,"0")</f>
        <v>50.5</v>
      </c>
      <c r="N1559" s="103" t="str">
        <f>IF(ISBLANK(Q1559),VLOOKUP(Abfalldokumentation!$O1559,'Linien - BU'!R:S,2,FALSE),Q1559)</f>
        <v>BU3</v>
      </c>
      <c r="O1559" s="67">
        <f t="shared" si="189"/>
        <v>29500498</v>
      </c>
      <c r="P1559" s="67">
        <f t="shared" si="190"/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AA1559" s="2"/>
      <c r="AB1559" s="2"/>
      <c r="AC1559" s="2"/>
    </row>
    <row r="1560" spans="1:29" ht="30" customHeight="1" x14ac:dyDescent="0.25">
      <c r="A1560" s="104" t="str">
        <f>VLOOKUP(N1560,'Linien - BU'!A:B,2,FALSE)</f>
        <v>BU3</v>
      </c>
      <c r="B1560" s="115">
        <f t="shared" si="184"/>
        <v>106</v>
      </c>
      <c r="C1560" s="96">
        <f>Abfalldokumentation!$U1560</f>
        <v>44508</v>
      </c>
      <c r="D1560" s="90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105" t="str">
        <f>IFERROR(VLOOKUP(Abfalldokumentation!$O1560,Artikel!A:C,3,FALSE),Abfalldokumentation!$O1560)</f>
        <v>VOS Räucher Natur Natri</v>
      </c>
      <c r="F1560" s="105" t="str">
        <f>VLOOKUP(T1560,'Liste Gründe'!A:D,2,FALSE)</f>
        <v>Schimmel</v>
      </c>
      <c r="G1560" s="105" t="str">
        <f>IF(ISBLANK(V1560),VLOOKUP(Abfalldokumentation!$P1560,'Liste Gründe'!A:D,3,FALSE),V1560)</f>
        <v>Schimmel</v>
      </c>
      <c r="H1560" s="105" t="str">
        <f>IF(ISBLANK(Abfalldokumentation!$W1560),"-",Abfalldokumentation!$W1560)</f>
        <v>-</v>
      </c>
      <c r="I1560" s="115">
        <f t="shared" si="185"/>
        <v>45</v>
      </c>
      <c r="J1560" s="105" t="str">
        <f t="shared" si="186"/>
        <v>Produkte</v>
      </c>
      <c r="K1560" s="105" t="str">
        <f t="shared" si="187"/>
        <v>BUs</v>
      </c>
      <c r="L1560" s="105" t="str">
        <f t="shared" si="188"/>
        <v>Symptome</v>
      </c>
      <c r="M1560" s="115">
        <f>IFERROR(VLOOKUP(Abfalldokumentation!$O1560,Kennzahlen!S:U,3,FALSE)*Abfalldokumentation!$B1560,"0")</f>
        <v>53</v>
      </c>
      <c r="N1560" s="105" t="str">
        <f>IF(ISBLANK(Q1560),VLOOKUP(Abfalldokumentation!$O1560,'Linien - BU'!R:S,2,FALSE),Q1560)</f>
        <v>BU3</v>
      </c>
      <c r="O1560" s="67">
        <f t="shared" si="189"/>
        <v>29500498</v>
      </c>
      <c r="P1560" s="67">
        <f t="shared" si="190"/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AA1560" s="2"/>
      <c r="AB1560" s="2"/>
      <c r="AC1560" s="2"/>
    </row>
    <row r="1561" spans="1:29" ht="30" customHeight="1" x14ac:dyDescent="0.25">
      <c r="A1561" s="102" t="str">
        <f>VLOOKUP(N1561,'Linien - BU'!A:B,2,FALSE)</f>
        <v>BU3</v>
      </c>
      <c r="B1561" s="114">
        <f t="shared" si="184"/>
        <v>33</v>
      </c>
      <c r="C1561" s="95">
        <f>Abfalldokumentation!$U1561</f>
        <v>44508</v>
      </c>
      <c r="D1561" s="90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103" t="str">
        <f>IFERROR(VLOOKUP(Abfalldokumentation!$O1561,Artikel!A:C,3,FALSE),Abfalldokumentation!$O1561)</f>
        <v>VOS Adler Schinkenräuch</v>
      </c>
      <c r="F1561" s="103" t="str">
        <f>VLOOKUP(T1561,'Liste Gründe'!A:D,2,FALSE)</f>
        <v>Schimmel</v>
      </c>
      <c r="G1561" s="103" t="str">
        <f>IF(ISBLANK(V1561),VLOOKUP(Abfalldokumentation!$P1561,'Liste Gründe'!A:D,3,FALSE),V1561)</f>
        <v>Schimmel</v>
      </c>
      <c r="H1561" s="103" t="str">
        <f>IF(ISBLANK(Abfalldokumentation!$W1561),"-",Abfalldokumentation!$W1561)</f>
        <v>-</v>
      </c>
      <c r="I1561" s="114">
        <f t="shared" si="185"/>
        <v>45</v>
      </c>
      <c r="J1561" s="103" t="str">
        <f t="shared" si="186"/>
        <v>Produkte</v>
      </c>
      <c r="K1561" s="103" t="str">
        <f t="shared" si="187"/>
        <v>BUs</v>
      </c>
      <c r="L1561" s="103" t="str">
        <f t="shared" si="188"/>
        <v>Symptome</v>
      </c>
      <c r="M1561" s="114">
        <f>IFERROR(VLOOKUP(Abfalldokumentation!$O1561,Kennzahlen!S:U,3,FALSE)*Abfalldokumentation!$B1561,"0")</f>
        <v>16.5</v>
      </c>
      <c r="N1561" s="103" t="str">
        <f>IF(ISBLANK(Q1561),VLOOKUP(Abfalldokumentation!$O1561,'Linien - BU'!R:S,2,FALSE),Q1561)</f>
        <v>Bu3</v>
      </c>
      <c r="O1561" s="67">
        <f t="shared" si="189"/>
        <v>29500529</v>
      </c>
      <c r="P1561" s="67">
        <f t="shared" si="190"/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AA1561" s="2"/>
      <c r="AB1561" s="2"/>
      <c r="AC1561" s="2"/>
    </row>
    <row r="1562" spans="1:29" ht="30" customHeight="1" x14ac:dyDescent="0.25">
      <c r="A1562" s="104" t="str">
        <f>VLOOKUP(N1562,'Linien - BU'!A:B,2,FALSE)</f>
        <v>BU3</v>
      </c>
      <c r="B1562" s="115">
        <f t="shared" si="184"/>
        <v>30</v>
      </c>
      <c r="C1562" s="96">
        <f>Abfalldokumentation!$U1562</f>
        <v>44508</v>
      </c>
      <c r="D1562" s="90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105" t="str">
        <f>IFERROR(VLOOKUP(Abfalldokumentation!$O1562,Artikel!A:C,3,FALSE),Abfalldokumentation!$O1562)</f>
        <v>VOS Adler Schinkenräuch</v>
      </c>
      <c r="F1562" s="105" t="str">
        <f>VLOOKUP(T1562,'Liste Gründe'!A:D,2,FALSE)</f>
        <v>Schimmel</v>
      </c>
      <c r="G1562" s="105" t="str">
        <f>IF(ISBLANK(V1562),VLOOKUP(Abfalldokumentation!$P1562,'Liste Gründe'!A:D,3,FALSE),V1562)</f>
        <v>Schimmel</v>
      </c>
      <c r="H1562" s="105" t="str">
        <f>IF(ISBLANK(Abfalldokumentation!$W1562),"-",Abfalldokumentation!$W1562)</f>
        <v>-</v>
      </c>
      <c r="I1562" s="115">
        <f t="shared" si="185"/>
        <v>45</v>
      </c>
      <c r="J1562" s="105" t="str">
        <f t="shared" si="186"/>
        <v>Produkte</v>
      </c>
      <c r="K1562" s="105" t="str">
        <f t="shared" si="187"/>
        <v>BUs</v>
      </c>
      <c r="L1562" s="105" t="str">
        <f t="shared" si="188"/>
        <v>Symptome</v>
      </c>
      <c r="M1562" s="115">
        <f>IFERROR(VLOOKUP(Abfalldokumentation!$O1562,Kennzahlen!S:U,3,FALSE)*Abfalldokumentation!$B1562,"0")</f>
        <v>15</v>
      </c>
      <c r="N1562" s="105" t="str">
        <f>IF(ISBLANK(Q1562),VLOOKUP(Abfalldokumentation!$O1562,'Linien - BU'!R:S,2,FALSE),Q1562)</f>
        <v>Bu3</v>
      </c>
      <c r="O1562" s="67">
        <f t="shared" si="189"/>
        <v>29500529</v>
      </c>
      <c r="P1562" s="67">
        <f t="shared" si="190"/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AA1562" s="2"/>
      <c r="AB1562" s="2"/>
      <c r="AC1562" s="2"/>
    </row>
    <row r="1563" spans="1:29" ht="30" customHeight="1" x14ac:dyDescent="0.25">
      <c r="A1563" s="102" t="str">
        <f>VLOOKUP(N1563,'Linien - BU'!A:B,2,FALSE)</f>
        <v>BU3</v>
      </c>
      <c r="B1563" s="114">
        <f t="shared" si="184"/>
        <v>40</v>
      </c>
      <c r="C1563" s="95">
        <f>Abfalldokumentation!$U1563</f>
        <v>44508</v>
      </c>
      <c r="D1563" s="90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103" t="str">
        <f>IFERROR(VLOOKUP(Abfalldokumentation!$O1563,Artikel!A:C,3,FALSE),Abfalldokumentation!$O1563)</f>
        <v>VOS Adler Schinkenräuch</v>
      </c>
      <c r="F1563" s="103" t="str">
        <f>VLOOKUP(T1563,'Liste Gründe'!A:D,2,FALSE)</f>
        <v>Schimmel</v>
      </c>
      <c r="G1563" s="103" t="str">
        <f>IF(ISBLANK(V1563),VLOOKUP(Abfalldokumentation!$P1563,'Liste Gründe'!A:D,3,FALSE),V1563)</f>
        <v>Schimmel</v>
      </c>
      <c r="H1563" s="103" t="str">
        <f>IF(ISBLANK(Abfalldokumentation!$W1563),"-",Abfalldokumentation!$W1563)</f>
        <v>-</v>
      </c>
      <c r="I1563" s="114">
        <f t="shared" si="185"/>
        <v>45</v>
      </c>
      <c r="J1563" s="103" t="str">
        <f t="shared" si="186"/>
        <v>Produkte</v>
      </c>
      <c r="K1563" s="103" t="str">
        <f t="shared" si="187"/>
        <v>BUs</v>
      </c>
      <c r="L1563" s="103" t="str">
        <f t="shared" si="188"/>
        <v>Symptome</v>
      </c>
      <c r="M1563" s="114">
        <f>IFERROR(VLOOKUP(Abfalldokumentation!$O1563,Kennzahlen!S:U,3,FALSE)*Abfalldokumentation!$B1563,"0")</f>
        <v>20</v>
      </c>
      <c r="N1563" s="103" t="str">
        <f>IF(ISBLANK(Q1563),VLOOKUP(Abfalldokumentation!$O1563,'Linien - BU'!R:S,2,FALSE),Q1563)</f>
        <v>Bu3</v>
      </c>
      <c r="O1563" s="67">
        <f t="shared" si="189"/>
        <v>29500529</v>
      </c>
      <c r="P1563" s="67">
        <f t="shared" si="190"/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AA1563" s="2"/>
      <c r="AB1563" s="2"/>
      <c r="AC1563" s="2"/>
    </row>
    <row r="1564" spans="1:29" ht="30" customHeight="1" x14ac:dyDescent="0.25">
      <c r="A1564" s="104" t="str">
        <f>VLOOKUP(N1564,'Linien - BU'!A:B,2,FALSE)</f>
        <v>BU3</v>
      </c>
      <c r="B1564" s="115">
        <f t="shared" si="184"/>
        <v>63</v>
      </c>
      <c r="C1564" s="96">
        <f>Abfalldokumentation!$U1564</f>
        <v>44508</v>
      </c>
      <c r="D1564" s="90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105" t="str">
        <f>IFERROR(VLOOKUP(Abfalldokumentation!$O1564,Artikel!A:C,3,FALSE),Abfalldokumentation!$O1564)</f>
        <v>VOS Adler Schinkenräuch</v>
      </c>
      <c r="F1564" s="105" t="str">
        <f>VLOOKUP(T1564,'Liste Gründe'!A:D,2,FALSE)</f>
        <v>Schimmel</v>
      </c>
      <c r="G1564" s="105" t="str">
        <f>IF(ISBLANK(V1564),VLOOKUP(Abfalldokumentation!$P1564,'Liste Gründe'!A:D,3,FALSE),V1564)</f>
        <v>Schimmel</v>
      </c>
      <c r="H1564" s="105" t="str">
        <f>IF(ISBLANK(Abfalldokumentation!$W1564),"-",Abfalldokumentation!$W1564)</f>
        <v>-</v>
      </c>
      <c r="I1564" s="115">
        <f t="shared" si="185"/>
        <v>45</v>
      </c>
      <c r="J1564" s="105" t="str">
        <f t="shared" si="186"/>
        <v>Produkte</v>
      </c>
      <c r="K1564" s="105" t="str">
        <f t="shared" si="187"/>
        <v>BUs</v>
      </c>
      <c r="L1564" s="105" t="str">
        <f t="shared" si="188"/>
        <v>Symptome</v>
      </c>
      <c r="M1564" s="115">
        <f>IFERROR(VLOOKUP(Abfalldokumentation!$O1564,Kennzahlen!S:U,3,FALSE)*Abfalldokumentation!$B1564,"0")</f>
        <v>31.5</v>
      </c>
      <c r="N1564" s="105" t="str">
        <f>IF(ISBLANK(Q1564),VLOOKUP(Abfalldokumentation!$O1564,'Linien - BU'!R:S,2,FALSE),Q1564)</f>
        <v>Bu3</v>
      </c>
      <c r="O1564" s="67">
        <f t="shared" si="189"/>
        <v>29500529</v>
      </c>
      <c r="P1564" s="67">
        <f t="shared" si="190"/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AA1564" s="2"/>
      <c r="AB1564" s="2"/>
      <c r="AC1564" s="2"/>
    </row>
    <row r="1565" spans="1:29" ht="30" customHeight="1" x14ac:dyDescent="0.25">
      <c r="A1565" s="102" t="str">
        <f>VLOOKUP(N1565,'Linien - BU'!A:B,2,FALSE)</f>
        <v>BU3</v>
      </c>
      <c r="B1565" s="114">
        <f t="shared" si="184"/>
        <v>10</v>
      </c>
      <c r="C1565" s="95">
        <f>Abfalldokumentation!$U1565</f>
        <v>44508</v>
      </c>
      <c r="D1565" s="90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103" t="str">
        <f>IFERROR(VLOOKUP(Abfalldokumentation!$O1565,Artikel!A:C,3,FALSE),Abfalldokumentation!$O1565)</f>
        <v>VOS Würste Jalapeno nat</v>
      </c>
      <c r="F1565" s="103" t="str">
        <f>VLOOKUP(T1565,'Liste Gründe'!A:D,2,FALSE)</f>
        <v>Schimmel</v>
      </c>
      <c r="G1565" s="103" t="str">
        <f>IF(ISBLANK(V1565),VLOOKUP(Abfalldokumentation!$P1565,'Liste Gründe'!A:D,3,FALSE),V1565)</f>
        <v>Schimmel</v>
      </c>
      <c r="H1565" s="103" t="str">
        <f>IF(ISBLANK(Abfalldokumentation!$W1565),"-",Abfalldokumentation!$W1565)</f>
        <v>-</v>
      </c>
      <c r="I1565" s="114">
        <f t="shared" si="185"/>
        <v>45</v>
      </c>
      <c r="J1565" s="103" t="str">
        <f t="shared" si="186"/>
        <v>Produkte</v>
      </c>
      <c r="K1565" s="103" t="str">
        <f t="shared" si="187"/>
        <v>BUs</v>
      </c>
      <c r="L1565" s="103" t="str">
        <f t="shared" si="188"/>
        <v>Symptome</v>
      </c>
      <c r="M1565" s="114">
        <f>IFERROR(VLOOKUP(Abfalldokumentation!$O1565,Kennzahlen!S:U,3,FALSE)*Abfalldokumentation!$B1565,"0")</f>
        <v>5</v>
      </c>
      <c r="N1565" s="103" t="str">
        <f>IF(ISBLANK(Q1565),VLOOKUP(Abfalldokumentation!$O1565,'Linien - BU'!R:S,2,FALSE),Q1565)</f>
        <v>bu3</v>
      </c>
      <c r="O1565" s="67">
        <f t="shared" si="189"/>
        <v>29500606</v>
      </c>
      <c r="P1565" s="67">
        <f t="shared" si="190"/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AA1565" s="2"/>
      <c r="AB1565" s="2"/>
      <c r="AC1565" s="2"/>
    </row>
    <row r="1566" spans="1:29" ht="30" customHeight="1" x14ac:dyDescent="0.25">
      <c r="A1566" s="104" t="str">
        <f>VLOOKUP(N1566,'Linien - BU'!A:B,2,FALSE)</f>
        <v>BU3</v>
      </c>
      <c r="B1566" s="115">
        <f t="shared" si="184"/>
        <v>30</v>
      </c>
      <c r="C1566" s="96">
        <f>Abfalldokumentation!$U1566</f>
        <v>44508</v>
      </c>
      <c r="D1566" s="90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105" t="str">
        <f>IFERROR(VLOOKUP(Abfalldokumentation!$O1566,Artikel!A:C,3,FALSE),Abfalldokumentation!$O1566)</f>
        <v>VOS Würste Jalapeno nat</v>
      </c>
      <c r="F1566" s="105" t="str">
        <f>VLOOKUP(T1566,'Liste Gründe'!A:D,2,FALSE)</f>
        <v>Schimmel</v>
      </c>
      <c r="G1566" s="105" t="str">
        <f>IF(ISBLANK(V1566),VLOOKUP(Abfalldokumentation!$P1566,'Liste Gründe'!A:D,3,FALSE),V1566)</f>
        <v>Schimmel</v>
      </c>
      <c r="H1566" s="105" t="str">
        <f>IF(ISBLANK(Abfalldokumentation!$W1566),"-",Abfalldokumentation!$W1566)</f>
        <v>-</v>
      </c>
      <c r="I1566" s="115">
        <f t="shared" si="185"/>
        <v>45</v>
      </c>
      <c r="J1566" s="105" t="str">
        <f t="shared" si="186"/>
        <v>Produkte</v>
      </c>
      <c r="K1566" s="105" t="str">
        <f t="shared" si="187"/>
        <v>BUs</v>
      </c>
      <c r="L1566" s="105" t="str">
        <f t="shared" si="188"/>
        <v>Symptome</v>
      </c>
      <c r="M1566" s="115">
        <f>IFERROR(VLOOKUP(Abfalldokumentation!$O1566,Kennzahlen!S:U,3,FALSE)*Abfalldokumentation!$B1566,"0")</f>
        <v>15</v>
      </c>
      <c r="N1566" s="105" t="str">
        <f>IF(ISBLANK(Q1566),VLOOKUP(Abfalldokumentation!$O1566,'Linien - BU'!R:S,2,FALSE),Q1566)</f>
        <v>bu3</v>
      </c>
      <c r="O1566" s="67">
        <f t="shared" si="189"/>
        <v>29500606</v>
      </c>
      <c r="P1566" s="67">
        <f t="shared" si="190"/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AA1566" s="2"/>
      <c r="AB1566" s="2"/>
      <c r="AC1566" s="2"/>
    </row>
    <row r="1567" spans="1:29" ht="30" customHeight="1" x14ac:dyDescent="0.25">
      <c r="A1567" s="102" t="str">
        <f>VLOOKUP(N1567,'Linien - BU'!A:B,2,FALSE)</f>
        <v>BU3</v>
      </c>
      <c r="B1567" s="114">
        <f t="shared" si="184"/>
        <v>46</v>
      </c>
      <c r="C1567" s="95">
        <f>Abfalldokumentation!$U1567</f>
        <v>44508</v>
      </c>
      <c r="D1567" s="90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103" t="str">
        <f>IFERROR(VLOOKUP(Abfalldokumentation!$O1567,Artikel!A:C,3,FALSE),Abfalldokumentation!$O1567)</f>
        <v>VOS Würste Jalapeno nat</v>
      </c>
      <c r="F1567" s="103" t="str">
        <f>VLOOKUP(T1567,'Liste Gründe'!A:D,2,FALSE)</f>
        <v>Schimmel</v>
      </c>
      <c r="G1567" s="103" t="str">
        <f>IF(ISBLANK(V1567),VLOOKUP(Abfalldokumentation!$P1567,'Liste Gründe'!A:D,3,FALSE),V1567)</f>
        <v>Schimmel</v>
      </c>
      <c r="H1567" s="103" t="str">
        <f>IF(ISBLANK(Abfalldokumentation!$W1567),"-",Abfalldokumentation!$W1567)</f>
        <v>-</v>
      </c>
      <c r="I1567" s="114">
        <f t="shared" si="185"/>
        <v>45</v>
      </c>
      <c r="J1567" s="103" t="str">
        <f t="shared" si="186"/>
        <v>Produkte</v>
      </c>
      <c r="K1567" s="103" t="str">
        <f t="shared" si="187"/>
        <v>BUs</v>
      </c>
      <c r="L1567" s="103" t="str">
        <f t="shared" si="188"/>
        <v>Symptome</v>
      </c>
      <c r="M1567" s="114">
        <f>IFERROR(VLOOKUP(Abfalldokumentation!$O1567,Kennzahlen!S:U,3,FALSE)*Abfalldokumentation!$B1567,"0")</f>
        <v>23</v>
      </c>
      <c r="N1567" s="103" t="str">
        <f>IF(ISBLANK(Q1567),VLOOKUP(Abfalldokumentation!$O1567,'Linien - BU'!R:S,2,FALSE),Q1567)</f>
        <v>bu3</v>
      </c>
      <c r="O1567" s="67">
        <f t="shared" si="189"/>
        <v>29500606</v>
      </c>
      <c r="P1567" s="67">
        <f t="shared" si="190"/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AA1567" s="2"/>
      <c r="AB1567" s="2"/>
      <c r="AC1567" s="2"/>
    </row>
    <row r="1568" spans="1:29" ht="30" customHeight="1" x14ac:dyDescent="0.25">
      <c r="A1568" s="104" t="str">
        <f>VLOOKUP(N1568,'Linien - BU'!A:B,2,FALSE)</f>
        <v>BU3</v>
      </c>
      <c r="B1568" s="115">
        <f t="shared" si="184"/>
        <v>40</v>
      </c>
      <c r="C1568" s="96">
        <f>Abfalldokumentation!$U1568</f>
        <v>44508</v>
      </c>
      <c r="D1568" s="90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105" t="str">
        <f>IFERROR(VLOOKUP(Abfalldokumentation!$O1568,Artikel!A:C,3,FALSE),Abfalldokumentation!$O1568)</f>
        <v>VOS Würste Jalapeno nat</v>
      </c>
      <c r="F1568" s="105" t="str">
        <f>VLOOKUP(T1568,'Liste Gründe'!A:D,2,FALSE)</f>
        <v>Schimmel</v>
      </c>
      <c r="G1568" s="105" t="str">
        <f>IF(ISBLANK(V1568),VLOOKUP(Abfalldokumentation!$P1568,'Liste Gründe'!A:D,3,FALSE),V1568)</f>
        <v>Schimmel</v>
      </c>
      <c r="H1568" s="105" t="str">
        <f>IF(ISBLANK(Abfalldokumentation!$W1568),"-",Abfalldokumentation!$W1568)</f>
        <v>-</v>
      </c>
      <c r="I1568" s="115">
        <f t="shared" si="185"/>
        <v>45</v>
      </c>
      <c r="J1568" s="105" t="str">
        <f t="shared" si="186"/>
        <v>Produkte</v>
      </c>
      <c r="K1568" s="105" t="str">
        <f t="shared" si="187"/>
        <v>BUs</v>
      </c>
      <c r="L1568" s="105" t="str">
        <f t="shared" si="188"/>
        <v>Symptome</v>
      </c>
      <c r="M1568" s="115">
        <f>IFERROR(VLOOKUP(Abfalldokumentation!$O1568,Kennzahlen!S:U,3,FALSE)*Abfalldokumentation!$B1568,"0")</f>
        <v>20</v>
      </c>
      <c r="N1568" s="105" t="str">
        <f>IF(ISBLANK(Q1568),VLOOKUP(Abfalldokumentation!$O1568,'Linien - BU'!R:S,2,FALSE),Q1568)</f>
        <v>bu3</v>
      </c>
      <c r="O1568" s="67">
        <f t="shared" si="189"/>
        <v>29500606</v>
      </c>
      <c r="P1568" s="67">
        <f t="shared" si="190"/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AA1568" s="2"/>
      <c r="AB1568" s="2"/>
      <c r="AC1568" s="2"/>
    </row>
    <row r="1569" spans="1:29" ht="30" customHeight="1" x14ac:dyDescent="0.25">
      <c r="A1569" s="102" t="str">
        <f>VLOOKUP(N1569,'Linien - BU'!A:B,2,FALSE)</f>
        <v>BU3</v>
      </c>
      <c r="B1569" s="114">
        <f t="shared" si="184"/>
        <v>12</v>
      </c>
      <c r="C1569" s="95">
        <f>Abfalldokumentation!$U1569</f>
        <v>44508</v>
      </c>
      <c r="D1569" s="90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103" t="str">
        <f>IFERROR(VLOOKUP(Abfalldokumentation!$O1569,Artikel!A:C,3,FALSE),Abfalldokumentation!$O1569)</f>
        <v>VOS Räucher extra natri</v>
      </c>
      <c r="F1569" s="103" t="str">
        <f>VLOOKUP(T1569,'Liste Gründe'!A:D,2,FALSE)</f>
        <v>Schimmel</v>
      </c>
      <c r="G1569" s="103" t="str">
        <f>IF(ISBLANK(V1569),VLOOKUP(Abfalldokumentation!$P1569,'Liste Gründe'!A:D,3,FALSE),V1569)</f>
        <v>Schimmel</v>
      </c>
      <c r="H1569" s="103" t="str">
        <f>IF(ISBLANK(Abfalldokumentation!$W1569),"-",Abfalldokumentation!$W1569)</f>
        <v>-</v>
      </c>
      <c r="I1569" s="114">
        <f t="shared" si="185"/>
        <v>45</v>
      </c>
      <c r="J1569" s="103" t="str">
        <f t="shared" si="186"/>
        <v>Produkte</v>
      </c>
      <c r="K1569" s="103" t="str">
        <f t="shared" si="187"/>
        <v>BUs</v>
      </c>
      <c r="L1569" s="103" t="str">
        <f t="shared" si="188"/>
        <v>Symptome</v>
      </c>
      <c r="M1569" s="114">
        <f>IFERROR(VLOOKUP(Abfalldokumentation!$O1569,Kennzahlen!S:U,3,FALSE)*Abfalldokumentation!$B1569,"0")</f>
        <v>6</v>
      </c>
      <c r="N1569" s="103" t="str">
        <f>IF(ISBLANK(Q1569),VLOOKUP(Abfalldokumentation!$O1569,'Linien - BU'!R:S,2,FALSE),Q1569)</f>
        <v>BU3</v>
      </c>
      <c r="O1569" s="67">
        <f t="shared" si="189"/>
        <v>29500613</v>
      </c>
      <c r="P1569" s="67">
        <f t="shared" si="190"/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AA1569" s="2"/>
      <c r="AB1569" s="2"/>
      <c r="AC1569" s="2"/>
    </row>
    <row r="1570" spans="1:29" ht="30" customHeight="1" x14ac:dyDescent="0.25">
      <c r="A1570" s="104" t="str">
        <f>VLOOKUP(N1570,'Linien - BU'!A:B,2,FALSE)</f>
        <v>BU3</v>
      </c>
      <c r="B1570" s="115">
        <f t="shared" si="184"/>
        <v>102</v>
      </c>
      <c r="C1570" s="96">
        <f>Abfalldokumentation!$U1570</f>
        <v>44508</v>
      </c>
      <c r="D1570" s="90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105" t="str">
        <f>IFERROR(VLOOKUP(Abfalldokumentation!$O1570,Artikel!A:C,3,FALSE),Abfalldokumentation!$O1570)</f>
        <v>VOS Räucher extra natri</v>
      </c>
      <c r="F1570" s="105" t="str">
        <f>VLOOKUP(T1570,'Liste Gründe'!A:D,2,FALSE)</f>
        <v>Schimmel</v>
      </c>
      <c r="G1570" s="105" t="str">
        <f>IF(ISBLANK(V1570),VLOOKUP(Abfalldokumentation!$P1570,'Liste Gründe'!A:D,3,FALSE),V1570)</f>
        <v>Schimmel</v>
      </c>
      <c r="H1570" s="105" t="str">
        <f>IF(ISBLANK(Abfalldokumentation!$W1570),"-",Abfalldokumentation!$W1570)</f>
        <v>-</v>
      </c>
      <c r="I1570" s="115">
        <f t="shared" si="185"/>
        <v>45</v>
      </c>
      <c r="J1570" s="105" t="str">
        <f t="shared" si="186"/>
        <v>Produkte</v>
      </c>
      <c r="K1570" s="105" t="str">
        <f t="shared" si="187"/>
        <v>BUs</v>
      </c>
      <c r="L1570" s="105" t="str">
        <f t="shared" si="188"/>
        <v>Symptome</v>
      </c>
      <c r="M1570" s="115">
        <f>IFERROR(VLOOKUP(Abfalldokumentation!$O1570,Kennzahlen!S:U,3,FALSE)*Abfalldokumentation!$B1570,"0")</f>
        <v>51</v>
      </c>
      <c r="N1570" s="105" t="str">
        <f>IF(ISBLANK(Q1570),VLOOKUP(Abfalldokumentation!$O1570,'Linien - BU'!R:S,2,FALSE),Q1570)</f>
        <v>BU3</v>
      </c>
      <c r="O1570" s="67">
        <f t="shared" si="189"/>
        <v>29500613</v>
      </c>
      <c r="P1570" s="67">
        <f t="shared" si="190"/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AA1570" s="2"/>
      <c r="AB1570" s="2"/>
      <c r="AC1570" s="2"/>
    </row>
    <row r="1571" spans="1:29" ht="30" customHeight="1" x14ac:dyDescent="0.25">
      <c r="A1571" s="102" t="str">
        <f>VLOOKUP(N1571,'Linien - BU'!A:B,2,FALSE)</f>
        <v>BU3</v>
      </c>
      <c r="B1571" s="114">
        <f t="shared" si="184"/>
        <v>36</v>
      </c>
      <c r="C1571" s="95">
        <f>Abfalldokumentation!$U1571</f>
        <v>44508</v>
      </c>
      <c r="D1571" s="90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103" t="str">
        <f>IFERROR(VLOOKUP(Abfalldokumentation!$O1571,Artikel!A:C,3,FALSE),Abfalldokumentation!$O1571)</f>
        <v>VOS Räucher extra natri</v>
      </c>
      <c r="F1571" s="103" t="str">
        <f>VLOOKUP(T1571,'Liste Gründe'!A:D,2,FALSE)</f>
        <v>Schimmel</v>
      </c>
      <c r="G1571" s="103" t="str">
        <f>IF(ISBLANK(V1571),VLOOKUP(Abfalldokumentation!$P1571,'Liste Gründe'!A:D,3,FALSE),V1571)</f>
        <v>Schimmel</v>
      </c>
      <c r="H1571" s="103" t="str">
        <f>IF(ISBLANK(Abfalldokumentation!$W1571),"-",Abfalldokumentation!$W1571)</f>
        <v>-</v>
      </c>
      <c r="I1571" s="114">
        <f t="shared" si="185"/>
        <v>45</v>
      </c>
      <c r="J1571" s="103" t="str">
        <f t="shared" si="186"/>
        <v>Produkte</v>
      </c>
      <c r="K1571" s="103" t="str">
        <f t="shared" si="187"/>
        <v>BUs</v>
      </c>
      <c r="L1571" s="103" t="str">
        <f t="shared" si="188"/>
        <v>Symptome</v>
      </c>
      <c r="M1571" s="114">
        <f>IFERROR(VLOOKUP(Abfalldokumentation!$O1571,Kennzahlen!S:U,3,FALSE)*Abfalldokumentation!$B1571,"0")</f>
        <v>18</v>
      </c>
      <c r="N1571" s="103" t="str">
        <f>IF(ISBLANK(Q1571),VLOOKUP(Abfalldokumentation!$O1571,'Linien - BU'!R:S,2,FALSE),Q1571)</f>
        <v>BU3</v>
      </c>
      <c r="O1571" s="67">
        <f t="shared" si="189"/>
        <v>29500613</v>
      </c>
      <c r="P1571" s="67">
        <f t="shared" si="190"/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AA1571" s="2"/>
      <c r="AB1571" s="2"/>
      <c r="AC1571" s="2"/>
    </row>
    <row r="1572" spans="1:29" ht="30" customHeight="1" x14ac:dyDescent="0.25">
      <c r="A1572" s="104" t="str">
        <f>VLOOKUP(N1572,'Linien - BU'!A:B,2,FALSE)</f>
        <v>BU3</v>
      </c>
      <c r="B1572" s="115">
        <f t="shared" si="184"/>
        <v>8</v>
      </c>
      <c r="C1572" s="96">
        <f>Abfalldokumentation!$U1572</f>
        <v>44508</v>
      </c>
      <c r="D1572" s="90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105" t="str">
        <f>IFERROR(VLOOKUP(Abfalldokumentation!$O1572,Artikel!A:C,3,FALSE),Abfalldokumentation!$O1572)</f>
        <v>VOS Räucher extra natri</v>
      </c>
      <c r="F1572" s="105" t="str">
        <f>VLOOKUP(T1572,'Liste Gründe'!A:D,2,FALSE)</f>
        <v>Schimmel</v>
      </c>
      <c r="G1572" s="105" t="str">
        <f>IF(ISBLANK(V1572),VLOOKUP(Abfalldokumentation!$P1572,'Liste Gründe'!A:D,3,FALSE),V1572)</f>
        <v>Schimmel</v>
      </c>
      <c r="H1572" s="105" t="str">
        <f>IF(ISBLANK(Abfalldokumentation!$W1572),"-",Abfalldokumentation!$W1572)</f>
        <v>-</v>
      </c>
      <c r="I1572" s="115">
        <f t="shared" si="185"/>
        <v>45</v>
      </c>
      <c r="J1572" s="105" t="str">
        <f t="shared" si="186"/>
        <v>Produkte</v>
      </c>
      <c r="K1572" s="105" t="str">
        <f t="shared" si="187"/>
        <v>BUs</v>
      </c>
      <c r="L1572" s="105" t="str">
        <f t="shared" si="188"/>
        <v>Symptome</v>
      </c>
      <c r="M1572" s="115">
        <f>IFERROR(VLOOKUP(Abfalldokumentation!$O1572,Kennzahlen!S:U,3,FALSE)*Abfalldokumentation!$B1572,"0")</f>
        <v>4</v>
      </c>
      <c r="N1572" s="105" t="str">
        <f>IF(ISBLANK(Q1572),VLOOKUP(Abfalldokumentation!$O1572,'Linien - BU'!R:S,2,FALSE),Q1572)</f>
        <v>BU3</v>
      </c>
      <c r="O1572" s="67">
        <f t="shared" si="189"/>
        <v>29500613</v>
      </c>
      <c r="P1572" s="67">
        <f t="shared" si="190"/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AA1572" s="2"/>
      <c r="AB1572" s="2"/>
      <c r="AC1572" s="2"/>
    </row>
    <row r="1573" spans="1:29" ht="30" customHeight="1" x14ac:dyDescent="0.25">
      <c r="A1573" s="102" t="str">
        <f>VLOOKUP(N1573,'Linien - BU'!A:B,2,FALSE)</f>
        <v>BU3</v>
      </c>
      <c r="B1573" s="114">
        <f t="shared" si="184"/>
        <v>72</v>
      </c>
      <c r="C1573" s="95">
        <f>Abfalldokumentation!$U1573</f>
        <v>44508</v>
      </c>
      <c r="D1573" s="90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103" t="str">
        <f>IFERROR(VLOOKUP(Abfalldokumentation!$O1573,Artikel!A:C,3,FALSE),Abfalldokumentation!$O1573)</f>
        <v>VOS Räucher extra natri</v>
      </c>
      <c r="F1573" s="103" t="str">
        <f>VLOOKUP(T1573,'Liste Gründe'!A:D,2,FALSE)</f>
        <v>Schimmel</v>
      </c>
      <c r="G1573" s="103" t="str">
        <f>IF(ISBLANK(V1573),VLOOKUP(Abfalldokumentation!$P1573,'Liste Gründe'!A:D,3,FALSE),V1573)</f>
        <v>Schimmel</v>
      </c>
      <c r="H1573" s="103" t="str">
        <f>IF(ISBLANK(Abfalldokumentation!$W1573),"-",Abfalldokumentation!$W1573)</f>
        <v>-</v>
      </c>
      <c r="I1573" s="114">
        <f t="shared" si="185"/>
        <v>45</v>
      </c>
      <c r="J1573" s="103" t="str">
        <f t="shared" si="186"/>
        <v>Produkte</v>
      </c>
      <c r="K1573" s="103" t="str">
        <f t="shared" si="187"/>
        <v>BUs</v>
      </c>
      <c r="L1573" s="103" t="str">
        <f t="shared" si="188"/>
        <v>Symptome</v>
      </c>
      <c r="M1573" s="114">
        <f>IFERROR(VLOOKUP(Abfalldokumentation!$O1573,Kennzahlen!S:U,3,FALSE)*Abfalldokumentation!$B1573,"0")</f>
        <v>36</v>
      </c>
      <c r="N1573" s="103" t="str">
        <f>IF(ISBLANK(Q1573),VLOOKUP(Abfalldokumentation!$O1573,'Linien - BU'!R:S,2,FALSE),Q1573)</f>
        <v>BU3</v>
      </c>
      <c r="O1573" s="67">
        <f t="shared" si="189"/>
        <v>29500613</v>
      </c>
      <c r="P1573" s="67">
        <f t="shared" si="190"/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AA1573" s="2"/>
      <c r="AB1573" s="2"/>
      <c r="AC1573" s="2"/>
    </row>
    <row r="1574" spans="1:29" ht="30" customHeight="1" x14ac:dyDescent="0.25">
      <c r="A1574" s="104" t="str">
        <f>VLOOKUP(N1574,'Linien - BU'!A:B,2,FALSE)</f>
        <v>BU3</v>
      </c>
      <c r="B1574" s="115">
        <f t="shared" si="184"/>
        <v>45</v>
      </c>
      <c r="C1574" s="96">
        <f>Abfalldokumentation!$U1574</f>
        <v>44508</v>
      </c>
      <c r="D1574" s="90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105" t="str">
        <f>IFERROR(VLOOKUP(Abfalldokumentation!$O1574,Artikel!A:C,3,FALSE),Abfalldokumentation!$O1574)</f>
        <v>VOS Räucher extra natri</v>
      </c>
      <c r="F1574" s="105" t="str">
        <f>VLOOKUP(T1574,'Liste Gründe'!A:D,2,FALSE)</f>
        <v>Schimmel</v>
      </c>
      <c r="G1574" s="105" t="str">
        <f>IF(ISBLANK(V1574),VLOOKUP(Abfalldokumentation!$P1574,'Liste Gründe'!A:D,3,FALSE),V1574)</f>
        <v>Schimmel</v>
      </c>
      <c r="H1574" s="105" t="str">
        <f>IF(ISBLANK(Abfalldokumentation!$W1574),"-",Abfalldokumentation!$W1574)</f>
        <v>-</v>
      </c>
      <c r="I1574" s="115">
        <f t="shared" si="185"/>
        <v>45</v>
      </c>
      <c r="J1574" s="105" t="str">
        <f t="shared" si="186"/>
        <v>Produkte</v>
      </c>
      <c r="K1574" s="105" t="str">
        <f t="shared" si="187"/>
        <v>BUs</v>
      </c>
      <c r="L1574" s="105" t="str">
        <f t="shared" si="188"/>
        <v>Symptome</v>
      </c>
      <c r="M1574" s="115">
        <f>IFERROR(VLOOKUP(Abfalldokumentation!$O1574,Kennzahlen!S:U,3,FALSE)*Abfalldokumentation!$B1574,"0")</f>
        <v>22.5</v>
      </c>
      <c r="N1574" s="105" t="str">
        <f>IF(ISBLANK(Q1574),VLOOKUP(Abfalldokumentation!$O1574,'Linien - BU'!R:S,2,FALSE),Q1574)</f>
        <v>BU3</v>
      </c>
      <c r="O1574" s="67">
        <f t="shared" si="189"/>
        <v>29500613</v>
      </c>
      <c r="P1574" s="67">
        <f t="shared" si="190"/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AA1574" s="2"/>
      <c r="AB1574" s="2"/>
      <c r="AC1574" s="2"/>
    </row>
    <row r="1575" spans="1:29" ht="30" customHeight="1" x14ac:dyDescent="0.25">
      <c r="A1575" s="102" t="str">
        <f>VLOOKUP(N1575,'Linien - BU'!A:B,2,FALSE)</f>
        <v>BU3</v>
      </c>
      <c r="B1575" s="114">
        <f t="shared" si="184"/>
        <v>170</v>
      </c>
      <c r="C1575" s="95">
        <f>Abfalldokumentation!$U1575</f>
        <v>44508</v>
      </c>
      <c r="D1575" s="90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103" t="str">
        <f>IFERROR(VLOOKUP(Abfalldokumentation!$O1575,Artikel!A:C,3,FALSE),Abfalldokumentation!$O1575)</f>
        <v>VOS Räucher extra natri</v>
      </c>
      <c r="F1575" s="103" t="str">
        <f>VLOOKUP(T1575,'Liste Gründe'!A:D,2,FALSE)</f>
        <v>Schimmel</v>
      </c>
      <c r="G1575" s="103" t="str">
        <f>IF(ISBLANK(V1575),VLOOKUP(Abfalldokumentation!$P1575,'Liste Gründe'!A:D,3,FALSE),V1575)</f>
        <v>Schimmel</v>
      </c>
      <c r="H1575" s="103" t="str">
        <f>IF(ISBLANK(Abfalldokumentation!$W1575),"-",Abfalldokumentation!$W1575)</f>
        <v>-</v>
      </c>
      <c r="I1575" s="114">
        <f t="shared" si="185"/>
        <v>45</v>
      </c>
      <c r="J1575" s="103" t="str">
        <f t="shared" si="186"/>
        <v>Produkte</v>
      </c>
      <c r="K1575" s="103" t="str">
        <f t="shared" si="187"/>
        <v>BUs</v>
      </c>
      <c r="L1575" s="103" t="str">
        <f t="shared" si="188"/>
        <v>Symptome</v>
      </c>
      <c r="M1575" s="114">
        <f>IFERROR(VLOOKUP(Abfalldokumentation!$O1575,Kennzahlen!S:U,3,FALSE)*Abfalldokumentation!$B1575,"0")</f>
        <v>85</v>
      </c>
      <c r="N1575" s="103" t="str">
        <f>IF(ISBLANK(Q1575),VLOOKUP(Abfalldokumentation!$O1575,'Linien - BU'!R:S,2,FALSE),Q1575)</f>
        <v>BU3</v>
      </c>
      <c r="O1575" s="67">
        <f t="shared" si="189"/>
        <v>29500613</v>
      </c>
      <c r="P1575" s="67">
        <f t="shared" si="190"/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AA1575" s="2"/>
      <c r="AB1575" s="2"/>
      <c r="AC1575" s="2"/>
    </row>
    <row r="1576" spans="1:29" ht="30" customHeight="1" x14ac:dyDescent="0.25">
      <c r="A1576" s="104" t="str">
        <f>VLOOKUP(N1576,'Linien - BU'!A:B,2,FALSE)</f>
        <v>BU3</v>
      </c>
      <c r="B1576" s="115">
        <f t="shared" si="184"/>
        <v>20</v>
      </c>
      <c r="C1576" s="96">
        <f>Abfalldokumentation!$U1576</f>
        <v>44508</v>
      </c>
      <c r="D1576" s="90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105" t="str">
        <f>IFERROR(VLOOKUP(Abfalldokumentation!$O1576,Artikel!A:C,3,FALSE),Abfalldokumentation!$O1576)</f>
        <v>VOS Räucher extra natri</v>
      </c>
      <c r="F1576" s="105" t="str">
        <f>VLOOKUP(T1576,'Liste Gründe'!A:D,2,FALSE)</f>
        <v>Schimmel</v>
      </c>
      <c r="G1576" s="105" t="str">
        <f>IF(ISBLANK(V1576),VLOOKUP(Abfalldokumentation!$P1576,'Liste Gründe'!A:D,3,FALSE),V1576)</f>
        <v>Schimmel</v>
      </c>
      <c r="H1576" s="105" t="str">
        <f>IF(ISBLANK(Abfalldokumentation!$W1576),"-",Abfalldokumentation!$W1576)</f>
        <v>-</v>
      </c>
      <c r="I1576" s="115">
        <f t="shared" si="185"/>
        <v>45</v>
      </c>
      <c r="J1576" s="105" t="str">
        <f t="shared" si="186"/>
        <v>Produkte</v>
      </c>
      <c r="K1576" s="105" t="str">
        <f t="shared" si="187"/>
        <v>BUs</v>
      </c>
      <c r="L1576" s="105" t="str">
        <f t="shared" si="188"/>
        <v>Symptome</v>
      </c>
      <c r="M1576" s="115">
        <f>IFERROR(VLOOKUP(Abfalldokumentation!$O1576,Kennzahlen!S:U,3,FALSE)*Abfalldokumentation!$B1576,"0")</f>
        <v>10</v>
      </c>
      <c r="N1576" s="105" t="str">
        <f>IF(ISBLANK(Q1576),VLOOKUP(Abfalldokumentation!$O1576,'Linien - BU'!R:S,2,FALSE),Q1576)</f>
        <v>BU3</v>
      </c>
      <c r="O1576" s="67">
        <f t="shared" si="189"/>
        <v>29500613</v>
      </c>
      <c r="P1576" s="67">
        <f t="shared" si="190"/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AA1576" s="2"/>
      <c r="AB1576" s="2"/>
      <c r="AC1576" s="2"/>
    </row>
    <row r="1577" spans="1:29" ht="30" customHeight="1" x14ac:dyDescent="0.25">
      <c r="A1577" s="102" t="str">
        <f>VLOOKUP(N1577,'Linien - BU'!A:B,2,FALSE)</f>
        <v>BU3</v>
      </c>
      <c r="B1577" s="114">
        <f t="shared" si="184"/>
        <v>44</v>
      </c>
      <c r="C1577" s="95">
        <f>Abfalldokumentation!$U1577</f>
        <v>44508</v>
      </c>
      <c r="D1577" s="90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103" t="str">
        <f>IFERROR(VLOOKUP(Abfalldokumentation!$O1577,Artikel!A:C,3,FALSE),Abfalldokumentation!$O1577)</f>
        <v>VOS Räucher extra natri</v>
      </c>
      <c r="F1577" s="103" t="str">
        <f>VLOOKUP(T1577,'Liste Gründe'!A:D,2,FALSE)</f>
        <v>Schimmel</v>
      </c>
      <c r="G1577" s="103" t="str">
        <f>IF(ISBLANK(V1577),VLOOKUP(Abfalldokumentation!$P1577,'Liste Gründe'!A:D,3,FALSE),V1577)</f>
        <v>Schimmel</v>
      </c>
      <c r="H1577" s="103" t="str">
        <f>IF(ISBLANK(Abfalldokumentation!$W1577),"-",Abfalldokumentation!$W1577)</f>
        <v>-</v>
      </c>
      <c r="I1577" s="114">
        <f t="shared" si="185"/>
        <v>45</v>
      </c>
      <c r="J1577" s="103" t="str">
        <f t="shared" si="186"/>
        <v>Produkte</v>
      </c>
      <c r="K1577" s="103" t="str">
        <f t="shared" si="187"/>
        <v>BUs</v>
      </c>
      <c r="L1577" s="103" t="str">
        <f t="shared" si="188"/>
        <v>Symptome</v>
      </c>
      <c r="M1577" s="114">
        <f>IFERROR(VLOOKUP(Abfalldokumentation!$O1577,Kennzahlen!S:U,3,FALSE)*Abfalldokumentation!$B1577,"0")</f>
        <v>22</v>
      </c>
      <c r="N1577" s="103" t="str">
        <f>IF(ISBLANK(Q1577),VLOOKUP(Abfalldokumentation!$O1577,'Linien - BU'!R:S,2,FALSE),Q1577)</f>
        <v>BU3</v>
      </c>
      <c r="O1577" s="67">
        <f t="shared" si="189"/>
        <v>29500613</v>
      </c>
      <c r="P1577" s="67">
        <f t="shared" si="190"/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AA1577" s="2"/>
      <c r="AB1577" s="2"/>
      <c r="AC1577" s="2"/>
    </row>
    <row r="1578" spans="1:29" ht="30" customHeight="1" x14ac:dyDescent="0.25">
      <c r="A1578" s="104" t="str">
        <f>VLOOKUP(N1578,'Linien - BU'!A:B,2,FALSE)</f>
        <v>BU3</v>
      </c>
      <c r="B1578" s="115">
        <f t="shared" si="184"/>
        <v>25</v>
      </c>
      <c r="C1578" s="96">
        <f>Abfalldokumentation!$U1578</f>
        <v>44508</v>
      </c>
      <c r="D1578" s="90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105" t="str">
        <f>IFERROR(VLOOKUP(Abfalldokumentation!$O1578,Artikel!A:C,3,FALSE),Abfalldokumentation!$O1578)</f>
        <v>VOS RW-NATUR OGT</v>
      </c>
      <c r="F1578" s="105" t="str">
        <f>VLOOKUP(T1578,'Liste Gründe'!A:D,2,FALSE)</f>
        <v>Schimmel</v>
      </c>
      <c r="G1578" s="105" t="str">
        <f>IF(ISBLANK(V1578),VLOOKUP(Abfalldokumentation!$P1578,'Liste Gründe'!A:D,3,FALSE),V1578)</f>
        <v>Schimmel</v>
      </c>
      <c r="H1578" s="105" t="str">
        <f>IF(ISBLANK(Abfalldokumentation!$W1578),"-",Abfalldokumentation!$W1578)</f>
        <v>-</v>
      </c>
      <c r="I1578" s="115">
        <f t="shared" si="185"/>
        <v>45</v>
      </c>
      <c r="J1578" s="105" t="str">
        <f t="shared" si="186"/>
        <v>Produkte</v>
      </c>
      <c r="K1578" s="105" t="str">
        <f t="shared" si="187"/>
        <v>BUs</v>
      </c>
      <c r="L1578" s="105" t="str">
        <f t="shared" si="188"/>
        <v>Symptome</v>
      </c>
      <c r="M1578" s="115" t="str">
        <f>IFERROR(VLOOKUP(Abfalldokumentation!$O1578,Kennzahlen!S:U,3,FALSE)*Abfalldokumentation!$B1578,"0")</f>
        <v>0</v>
      </c>
      <c r="N1578" s="105" t="str">
        <f>IF(ISBLANK(Q1578),VLOOKUP(Abfalldokumentation!$O1578,'Linien - BU'!R:S,2,FALSE),Q1578)</f>
        <v>BU3</v>
      </c>
      <c r="O1578" s="67">
        <f t="shared" si="189"/>
        <v>29500858</v>
      </c>
      <c r="P1578" s="67">
        <f t="shared" si="190"/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AA1578" s="2"/>
      <c r="AB1578" s="2"/>
      <c r="AC1578" s="2"/>
    </row>
    <row r="1579" spans="1:29" ht="30" customHeight="1" x14ac:dyDescent="0.25">
      <c r="A1579" s="102" t="str">
        <f>VLOOKUP(N1579,'Linien - BU'!A:B,2,FALSE)</f>
        <v>BU3</v>
      </c>
      <c r="B1579" s="114">
        <f t="shared" si="184"/>
        <v>5</v>
      </c>
      <c r="C1579" s="95">
        <f>Abfalldokumentation!$U1579</f>
        <v>44508</v>
      </c>
      <c r="D1579" s="90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103" t="str">
        <f>IFERROR(VLOOKUP(Abfalldokumentation!$O1579,Artikel!A:C,3,FALSE),Abfalldokumentation!$O1579)</f>
        <v>VOS RW-NATUR OGT</v>
      </c>
      <c r="F1579" s="103" t="str">
        <f>VLOOKUP(T1579,'Liste Gründe'!A:D,2,FALSE)</f>
        <v>Schimmel</v>
      </c>
      <c r="G1579" s="103" t="str">
        <f>IF(ISBLANK(V1579),VLOOKUP(Abfalldokumentation!$P1579,'Liste Gründe'!A:D,3,FALSE),V1579)</f>
        <v>Schimmel</v>
      </c>
      <c r="H1579" s="103" t="str">
        <f>IF(ISBLANK(Abfalldokumentation!$W1579),"-",Abfalldokumentation!$W1579)</f>
        <v>-</v>
      </c>
      <c r="I1579" s="114">
        <f t="shared" si="185"/>
        <v>45</v>
      </c>
      <c r="J1579" s="103" t="str">
        <f t="shared" si="186"/>
        <v>Produkte</v>
      </c>
      <c r="K1579" s="103" t="str">
        <f t="shared" si="187"/>
        <v>BUs</v>
      </c>
      <c r="L1579" s="103" t="str">
        <f t="shared" si="188"/>
        <v>Symptome</v>
      </c>
      <c r="M1579" s="114" t="str">
        <f>IFERROR(VLOOKUP(Abfalldokumentation!$O1579,Kennzahlen!S:U,3,FALSE)*Abfalldokumentation!$B1579,"0")</f>
        <v>0</v>
      </c>
      <c r="N1579" s="103" t="str">
        <f>IF(ISBLANK(Q1579),VLOOKUP(Abfalldokumentation!$O1579,'Linien - BU'!R:S,2,FALSE),Q1579)</f>
        <v>BU3</v>
      </c>
      <c r="O1579" s="67">
        <f t="shared" si="189"/>
        <v>29500858</v>
      </c>
      <c r="P1579" s="67">
        <f t="shared" si="190"/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AA1579" s="2"/>
      <c r="AB1579" s="2"/>
      <c r="AC1579" s="2"/>
    </row>
    <row r="1580" spans="1:29" ht="30" customHeight="1" x14ac:dyDescent="0.25">
      <c r="A1580" s="104" t="str">
        <f>VLOOKUP(N1580,'Linien - BU'!A:B,2,FALSE)</f>
        <v>BU3</v>
      </c>
      <c r="B1580" s="115">
        <f t="shared" si="184"/>
        <v>4</v>
      </c>
      <c r="C1580" s="96">
        <f>Abfalldokumentation!$U1580</f>
        <v>44508</v>
      </c>
      <c r="D1580" s="90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105" t="str">
        <f>IFERROR(VLOOKUP(Abfalldokumentation!$O1580,Artikel!A:C,3,FALSE),Abfalldokumentation!$O1580)</f>
        <v>VOS RW-NATUR OGT</v>
      </c>
      <c r="F1580" s="105" t="str">
        <f>VLOOKUP(T1580,'Liste Gründe'!A:D,2,FALSE)</f>
        <v>Schimmel</v>
      </c>
      <c r="G1580" s="105" t="str">
        <f>IF(ISBLANK(V1580),VLOOKUP(Abfalldokumentation!$P1580,'Liste Gründe'!A:D,3,FALSE),V1580)</f>
        <v>Schimmel</v>
      </c>
      <c r="H1580" s="105" t="str">
        <f>IF(ISBLANK(Abfalldokumentation!$W1580),"-",Abfalldokumentation!$W1580)</f>
        <v>-</v>
      </c>
      <c r="I1580" s="115">
        <f t="shared" si="185"/>
        <v>45</v>
      </c>
      <c r="J1580" s="105" t="str">
        <f t="shared" si="186"/>
        <v>Produkte</v>
      </c>
      <c r="K1580" s="105" t="str">
        <f t="shared" si="187"/>
        <v>BUs</v>
      </c>
      <c r="L1580" s="105" t="str">
        <f t="shared" si="188"/>
        <v>Symptome</v>
      </c>
      <c r="M1580" s="115" t="str">
        <f>IFERROR(VLOOKUP(Abfalldokumentation!$O1580,Kennzahlen!S:U,3,FALSE)*Abfalldokumentation!$B1580,"0")</f>
        <v>0</v>
      </c>
      <c r="N1580" s="105" t="str">
        <f>IF(ISBLANK(Q1580),VLOOKUP(Abfalldokumentation!$O1580,'Linien - BU'!R:S,2,FALSE),Q1580)</f>
        <v>BU3</v>
      </c>
      <c r="O1580" s="67">
        <f t="shared" si="189"/>
        <v>29500858</v>
      </c>
      <c r="P1580" s="67">
        <f t="shared" si="190"/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AA1580" s="2"/>
      <c r="AB1580" s="2"/>
      <c r="AC1580" s="2"/>
    </row>
    <row r="1581" spans="1:29" ht="30" customHeight="1" x14ac:dyDescent="0.25">
      <c r="A1581" s="102" t="str">
        <f>VLOOKUP(N1581,'Linien - BU'!A:B,2,FALSE)</f>
        <v>BU3</v>
      </c>
      <c r="B1581" s="114">
        <f t="shared" si="184"/>
        <v>15</v>
      </c>
      <c r="C1581" s="95">
        <f>Abfalldokumentation!$U1581</f>
        <v>44508</v>
      </c>
      <c r="D1581" s="90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103" t="str">
        <f>IFERROR(VLOOKUP(Abfalldokumentation!$O1581,Artikel!A:C,3,FALSE),Abfalldokumentation!$O1581)</f>
        <v>VOS RW-NATUR OGT</v>
      </c>
      <c r="F1581" s="103" t="str">
        <f>VLOOKUP(T1581,'Liste Gründe'!A:D,2,FALSE)</f>
        <v>Schimmel</v>
      </c>
      <c r="G1581" s="103" t="str">
        <f>IF(ISBLANK(V1581),VLOOKUP(Abfalldokumentation!$P1581,'Liste Gründe'!A:D,3,FALSE),V1581)</f>
        <v>Schimmel</v>
      </c>
      <c r="H1581" s="103" t="str">
        <f>IF(ISBLANK(Abfalldokumentation!$W1581),"-",Abfalldokumentation!$W1581)</f>
        <v>-</v>
      </c>
      <c r="I1581" s="114">
        <f t="shared" si="185"/>
        <v>45</v>
      </c>
      <c r="J1581" s="103" t="str">
        <f t="shared" si="186"/>
        <v>Produkte</v>
      </c>
      <c r="K1581" s="103" t="str">
        <f t="shared" si="187"/>
        <v>BUs</v>
      </c>
      <c r="L1581" s="103" t="str">
        <f t="shared" si="188"/>
        <v>Symptome</v>
      </c>
      <c r="M1581" s="114" t="str">
        <f>IFERROR(VLOOKUP(Abfalldokumentation!$O1581,Kennzahlen!S:U,3,FALSE)*Abfalldokumentation!$B1581,"0")</f>
        <v>0</v>
      </c>
      <c r="N1581" s="103" t="str">
        <f>IF(ISBLANK(Q1581),VLOOKUP(Abfalldokumentation!$O1581,'Linien - BU'!R:S,2,FALSE),Q1581)</f>
        <v>BU3</v>
      </c>
      <c r="O1581" s="67">
        <f t="shared" si="189"/>
        <v>29500858</v>
      </c>
      <c r="P1581" s="67">
        <f t="shared" si="190"/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AA1581" s="2"/>
      <c r="AB1581" s="2"/>
      <c r="AC1581" s="2"/>
    </row>
    <row r="1582" spans="1:29" ht="30" customHeight="1" x14ac:dyDescent="0.25">
      <c r="A1582" s="104" t="str">
        <f>VLOOKUP(N1582,'Linien - BU'!A:B,2,FALSE)</f>
        <v>BU3</v>
      </c>
      <c r="B1582" s="115">
        <f t="shared" si="184"/>
        <v>15</v>
      </c>
      <c r="C1582" s="96">
        <f>Abfalldokumentation!$U1582</f>
        <v>44508</v>
      </c>
      <c r="D1582" s="90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105" t="str">
        <f>IFERROR(VLOOKUP(Abfalldokumentation!$O1582,Artikel!A:C,3,FALSE),Abfalldokumentation!$O1582)</f>
        <v>VOS RW-NATUR OGT</v>
      </c>
      <c r="F1582" s="105" t="str">
        <f>VLOOKUP(T1582,'Liste Gründe'!A:D,2,FALSE)</f>
        <v>Schimmel</v>
      </c>
      <c r="G1582" s="105" t="str">
        <f>IF(ISBLANK(V1582),VLOOKUP(Abfalldokumentation!$P1582,'Liste Gründe'!A:D,3,FALSE),V1582)</f>
        <v>Schimmel</v>
      </c>
      <c r="H1582" s="105" t="str">
        <f>IF(ISBLANK(Abfalldokumentation!$W1582),"-",Abfalldokumentation!$W1582)</f>
        <v>-</v>
      </c>
      <c r="I1582" s="115">
        <f t="shared" si="185"/>
        <v>45</v>
      </c>
      <c r="J1582" s="105" t="str">
        <f t="shared" si="186"/>
        <v>Produkte</v>
      </c>
      <c r="K1582" s="105" t="str">
        <f t="shared" si="187"/>
        <v>BUs</v>
      </c>
      <c r="L1582" s="105" t="str">
        <f t="shared" si="188"/>
        <v>Symptome</v>
      </c>
      <c r="M1582" s="115" t="str">
        <f>IFERROR(VLOOKUP(Abfalldokumentation!$O1582,Kennzahlen!S:U,3,FALSE)*Abfalldokumentation!$B1582,"0")</f>
        <v>0</v>
      </c>
      <c r="N1582" s="105" t="str">
        <f>IF(ISBLANK(Q1582),VLOOKUP(Abfalldokumentation!$O1582,'Linien - BU'!R:S,2,FALSE),Q1582)</f>
        <v>BU3</v>
      </c>
      <c r="O1582" s="67">
        <f t="shared" si="189"/>
        <v>29500858</v>
      </c>
      <c r="P1582" s="67">
        <f t="shared" si="190"/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AA1582" s="2"/>
      <c r="AB1582" s="2"/>
      <c r="AC1582" s="2"/>
    </row>
    <row r="1583" spans="1:29" ht="30" customHeight="1" x14ac:dyDescent="0.25">
      <c r="A1583" s="102" t="str">
        <f>VLOOKUP(N1583,'Linien - BU'!A:B,2,FALSE)</f>
        <v>BU3</v>
      </c>
      <c r="B1583" s="114">
        <f t="shared" si="184"/>
        <v>90</v>
      </c>
      <c r="C1583" s="95">
        <f>Abfalldokumentation!$U1583</f>
        <v>44508</v>
      </c>
      <c r="D1583" s="90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103" t="str">
        <f>IFERROR(VLOOKUP(Abfalldokumentation!$O1583,Artikel!A:C,3,FALSE),Abfalldokumentation!$O1583)</f>
        <v>VOS RW-NATUR OGT</v>
      </c>
      <c r="F1583" s="103" t="str">
        <f>VLOOKUP(T1583,'Liste Gründe'!A:D,2,FALSE)</f>
        <v>Schimmel</v>
      </c>
      <c r="G1583" s="103" t="str">
        <f>IF(ISBLANK(V1583),VLOOKUP(Abfalldokumentation!$P1583,'Liste Gründe'!A:D,3,FALSE),V1583)</f>
        <v>Schimmel</v>
      </c>
      <c r="H1583" s="103" t="str">
        <f>IF(ISBLANK(Abfalldokumentation!$W1583),"-",Abfalldokumentation!$W1583)</f>
        <v>-</v>
      </c>
      <c r="I1583" s="114">
        <f t="shared" si="185"/>
        <v>45</v>
      </c>
      <c r="J1583" s="103" t="str">
        <f t="shared" si="186"/>
        <v>Produkte</v>
      </c>
      <c r="K1583" s="103" t="str">
        <f t="shared" si="187"/>
        <v>BUs</v>
      </c>
      <c r="L1583" s="103" t="str">
        <f t="shared" si="188"/>
        <v>Symptome</v>
      </c>
      <c r="M1583" s="114" t="str">
        <f>IFERROR(VLOOKUP(Abfalldokumentation!$O1583,Kennzahlen!S:U,3,FALSE)*Abfalldokumentation!$B1583,"0")</f>
        <v>0</v>
      </c>
      <c r="N1583" s="103" t="str">
        <f>IF(ISBLANK(Q1583),VLOOKUP(Abfalldokumentation!$O1583,'Linien - BU'!R:S,2,FALSE),Q1583)</f>
        <v>BU3</v>
      </c>
      <c r="O1583" s="67">
        <f t="shared" si="189"/>
        <v>29500858</v>
      </c>
      <c r="P1583" s="67">
        <f t="shared" si="190"/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AA1583" s="2"/>
      <c r="AB1583" s="2"/>
      <c r="AC1583" s="2"/>
    </row>
    <row r="1584" spans="1:29" ht="30" customHeight="1" x14ac:dyDescent="0.25">
      <c r="A1584" s="104" t="str">
        <f>VLOOKUP(N1584,'Linien - BU'!A:B,2,FALSE)</f>
        <v>BU3</v>
      </c>
      <c r="B1584" s="115">
        <f t="shared" si="184"/>
        <v>5</v>
      </c>
      <c r="C1584" s="96">
        <f>Abfalldokumentation!$U1584</f>
        <v>44508</v>
      </c>
      <c r="D1584" s="90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105" t="str">
        <f>IFERROR(VLOOKUP(Abfalldokumentation!$O1584,Artikel!A:C,3,FALSE),Abfalldokumentation!$O1584)</f>
        <v>VOS RW-NATUR OGT</v>
      </c>
      <c r="F1584" s="105" t="str">
        <f>VLOOKUP(T1584,'Liste Gründe'!A:D,2,FALSE)</f>
        <v>Schimmel</v>
      </c>
      <c r="G1584" s="105" t="str">
        <f>IF(ISBLANK(V1584),VLOOKUP(Abfalldokumentation!$P1584,'Liste Gründe'!A:D,3,FALSE),V1584)</f>
        <v>Schimmel</v>
      </c>
      <c r="H1584" s="105" t="str">
        <f>IF(ISBLANK(Abfalldokumentation!$W1584),"-",Abfalldokumentation!$W1584)</f>
        <v>-</v>
      </c>
      <c r="I1584" s="115">
        <f t="shared" si="185"/>
        <v>45</v>
      </c>
      <c r="J1584" s="105" t="str">
        <f t="shared" si="186"/>
        <v>Produkte</v>
      </c>
      <c r="K1584" s="105" t="str">
        <f t="shared" si="187"/>
        <v>BUs</v>
      </c>
      <c r="L1584" s="105" t="str">
        <f t="shared" si="188"/>
        <v>Symptome</v>
      </c>
      <c r="M1584" s="115" t="str">
        <f>IFERROR(VLOOKUP(Abfalldokumentation!$O1584,Kennzahlen!S:U,3,FALSE)*Abfalldokumentation!$B1584,"0")</f>
        <v>0</v>
      </c>
      <c r="N1584" s="105" t="str">
        <f>IF(ISBLANK(Q1584),VLOOKUP(Abfalldokumentation!$O1584,'Linien - BU'!R:S,2,FALSE),Q1584)</f>
        <v>BU3</v>
      </c>
      <c r="O1584" s="67">
        <f t="shared" si="189"/>
        <v>29500858</v>
      </c>
      <c r="P1584" s="67">
        <f t="shared" si="190"/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AA1584" s="2"/>
      <c r="AB1584" s="2"/>
      <c r="AC1584" s="2"/>
    </row>
    <row r="1585" spans="1:29" ht="30" customHeight="1" x14ac:dyDescent="0.25">
      <c r="A1585" s="102" t="str">
        <f>VLOOKUP(N1585,'Linien - BU'!A:B,2,FALSE)</f>
        <v>BU3</v>
      </c>
      <c r="B1585" s="114">
        <f t="shared" si="184"/>
        <v>10</v>
      </c>
      <c r="C1585" s="95">
        <f>Abfalldokumentation!$U1585</f>
        <v>44508</v>
      </c>
      <c r="D1585" s="90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103" t="str">
        <f>IFERROR(VLOOKUP(Abfalldokumentation!$O1585,Artikel!A:C,3,FALSE),Abfalldokumentation!$O1585)</f>
        <v>VOS RW-NATUR OGT</v>
      </c>
      <c r="F1585" s="103" t="str">
        <f>VLOOKUP(T1585,'Liste Gründe'!A:D,2,FALSE)</f>
        <v>Schimmel</v>
      </c>
      <c r="G1585" s="103" t="str">
        <f>IF(ISBLANK(V1585),VLOOKUP(Abfalldokumentation!$P1585,'Liste Gründe'!A:D,3,FALSE),V1585)</f>
        <v>Schimmel</v>
      </c>
      <c r="H1585" s="103" t="str">
        <f>IF(ISBLANK(Abfalldokumentation!$W1585),"-",Abfalldokumentation!$W1585)</f>
        <v>-</v>
      </c>
      <c r="I1585" s="114">
        <f t="shared" si="185"/>
        <v>45</v>
      </c>
      <c r="J1585" s="103" t="str">
        <f t="shared" si="186"/>
        <v>Produkte</v>
      </c>
      <c r="K1585" s="103" t="str">
        <f t="shared" si="187"/>
        <v>BUs</v>
      </c>
      <c r="L1585" s="103" t="str">
        <f t="shared" si="188"/>
        <v>Symptome</v>
      </c>
      <c r="M1585" s="114" t="str">
        <f>IFERROR(VLOOKUP(Abfalldokumentation!$O1585,Kennzahlen!S:U,3,FALSE)*Abfalldokumentation!$B1585,"0")</f>
        <v>0</v>
      </c>
      <c r="N1585" s="103" t="str">
        <f>IF(ISBLANK(Q1585),VLOOKUP(Abfalldokumentation!$O1585,'Linien - BU'!R:S,2,FALSE),Q1585)</f>
        <v>BU3</v>
      </c>
      <c r="O1585" s="67">
        <f t="shared" si="189"/>
        <v>29500858</v>
      </c>
      <c r="P1585" s="67">
        <f t="shared" si="190"/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AA1585" s="2"/>
      <c r="AB1585" s="2"/>
      <c r="AC1585" s="2"/>
    </row>
    <row r="1586" spans="1:29" ht="30" customHeight="1" x14ac:dyDescent="0.25">
      <c r="A1586" s="104" t="str">
        <f>VLOOKUP(N1586,'Linien - BU'!A:B,2,FALSE)</f>
        <v>BU3</v>
      </c>
      <c r="B1586" s="115">
        <f t="shared" si="184"/>
        <v>18</v>
      </c>
      <c r="C1586" s="96">
        <f>Abfalldokumentation!$U1586</f>
        <v>44508</v>
      </c>
      <c r="D1586" s="90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105" t="str">
        <f>IFERROR(VLOOKUP(Abfalldokumentation!$O1586,Artikel!A:C,3,FALSE),Abfalldokumentation!$O1586)</f>
        <v>VOS RW-NATUR OGT</v>
      </c>
      <c r="F1586" s="105" t="str">
        <f>VLOOKUP(T1586,'Liste Gründe'!A:D,2,FALSE)</f>
        <v>Schimmel</v>
      </c>
      <c r="G1586" s="105" t="str">
        <f>IF(ISBLANK(V1586),VLOOKUP(Abfalldokumentation!$P1586,'Liste Gründe'!A:D,3,FALSE),V1586)</f>
        <v>Schimmel</v>
      </c>
      <c r="H1586" s="105" t="str">
        <f>IF(ISBLANK(Abfalldokumentation!$W1586),"-",Abfalldokumentation!$W1586)</f>
        <v>-</v>
      </c>
      <c r="I1586" s="115">
        <f t="shared" si="185"/>
        <v>45</v>
      </c>
      <c r="J1586" s="105" t="str">
        <f t="shared" si="186"/>
        <v>Produkte</v>
      </c>
      <c r="K1586" s="105" t="str">
        <f t="shared" si="187"/>
        <v>BUs</v>
      </c>
      <c r="L1586" s="105" t="str">
        <f t="shared" si="188"/>
        <v>Symptome</v>
      </c>
      <c r="M1586" s="115" t="str">
        <f>IFERROR(VLOOKUP(Abfalldokumentation!$O1586,Kennzahlen!S:U,3,FALSE)*Abfalldokumentation!$B1586,"0")</f>
        <v>0</v>
      </c>
      <c r="N1586" s="105" t="str">
        <f>IF(ISBLANK(Q1586),VLOOKUP(Abfalldokumentation!$O1586,'Linien - BU'!R:S,2,FALSE),Q1586)</f>
        <v>BU3</v>
      </c>
      <c r="O1586" s="67">
        <f t="shared" si="189"/>
        <v>29500858</v>
      </c>
      <c r="P1586" s="67">
        <f t="shared" si="190"/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AA1586" s="2"/>
      <c r="AB1586" s="2"/>
      <c r="AC1586" s="2"/>
    </row>
    <row r="1587" spans="1:29" ht="30" customHeight="1" x14ac:dyDescent="0.25">
      <c r="A1587" s="102" t="str">
        <f>VLOOKUP(N1587,'Linien - BU'!A:B,2,FALSE)</f>
        <v>BU3</v>
      </c>
      <c r="B1587" s="114">
        <f t="shared" si="184"/>
        <v>8</v>
      </c>
      <c r="C1587" s="95">
        <f>Abfalldokumentation!$U1587</f>
        <v>44508</v>
      </c>
      <c r="D1587" s="90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103" t="str">
        <f>IFERROR(VLOOKUP(Abfalldokumentation!$O1587,Artikel!A:C,3,FALSE),Abfalldokumentation!$O1587)</f>
        <v>VOS RW-NATUR OGT</v>
      </c>
      <c r="F1587" s="103" t="str">
        <f>VLOOKUP(T1587,'Liste Gründe'!A:D,2,FALSE)</f>
        <v>Schimmel</v>
      </c>
      <c r="G1587" s="103" t="str">
        <f>IF(ISBLANK(V1587),VLOOKUP(Abfalldokumentation!$P1587,'Liste Gründe'!A:D,3,FALSE),V1587)</f>
        <v>Schimmel</v>
      </c>
      <c r="H1587" s="103" t="str">
        <f>IF(ISBLANK(Abfalldokumentation!$W1587),"-",Abfalldokumentation!$W1587)</f>
        <v>-</v>
      </c>
      <c r="I1587" s="114">
        <f t="shared" si="185"/>
        <v>45</v>
      </c>
      <c r="J1587" s="103" t="str">
        <f t="shared" si="186"/>
        <v>Produkte</v>
      </c>
      <c r="K1587" s="103" t="str">
        <f t="shared" si="187"/>
        <v>BUs</v>
      </c>
      <c r="L1587" s="103" t="str">
        <f t="shared" si="188"/>
        <v>Symptome</v>
      </c>
      <c r="M1587" s="114" t="str">
        <f>IFERROR(VLOOKUP(Abfalldokumentation!$O1587,Kennzahlen!S:U,3,FALSE)*Abfalldokumentation!$B1587,"0")</f>
        <v>0</v>
      </c>
      <c r="N1587" s="103" t="str">
        <f>IF(ISBLANK(Q1587),VLOOKUP(Abfalldokumentation!$O1587,'Linien - BU'!R:S,2,FALSE),Q1587)</f>
        <v>BU3</v>
      </c>
      <c r="O1587" s="67">
        <f t="shared" si="189"/>
        <v>29500858</v>
      </c>
      <c r="P1587" s="67">
        <f t="shared" si="190"/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AA1587" s="2"/>
      <c r="AB1587" s="2"/>
      <c r="AC1587" s="2"/>
    </row>
    <row r="1588" spans="1:29" ht="30" customHeight="1" x14ac:dyDescent="0.25">
      <c r="A1588" s="104" t="str">
        <f>VLOOKUP(N1588,'Linien - BU'!A:B,2,FALSE)</f>
        <v>BU3</v>
      </c>
      <c r="B1588" s="115">
        <f t="shared" si="184"/>
        <v>72</v>
      </c>
      <c r="C1588" s="96">
        <f>Abfalldokumentation!$U1588</f>
        <v>44508</v>
      </c>
      <c r="D1588" s="90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105" t="str">
        <f>IFERROR(VLOOKUP(Abfalldokumentation!$O1588,Artikel!A:C,3,FALSE),Abfalldokumentation!$O1588)</f>
        <v>VOS RW-NATUR OGT</v>
      </c>
      <c r="F1588" s="105" t="str">
        <f>VLOOKUP(T1588,'Liste Gründe'!A:D,2,FALSE)</f>
        <v>Schimmel</v>
      </c>
      <c r="G1588" s="105" t="str">
        <f>IF(ISBLANK(V1588),VLOOKUP(Abfalldokumentation!$P1588,'Liste Gründe'!A:D,3,FALSE),V1588)</f>
        <v>Schimmel</v>
      </c>
      <c r="H1588" s="105" t="str">
        <f>IF(ISBLANK(Abfalldokumentation!$W1588),"-",Abfalldokumentation!$W1588)</f>
        <v>-</v>
      </c>
      <c r="I1588" s="115">
        <f t="shared" si="185"/>
        <v>45</v>
      </c>
      <c r="J1588" s="105" t="str">
        <f t="shared" si="186"/>
        <v>Produkte</v>
      </c>
      <c r="K1588" s="105" t="str">
        <f t="shared" si="187"/>
        <v>BUs</v>
      </c>
      <c r="L1588" s="105" t="str">
        <f t="shared" si="188"/>
        <v>Symptome</v>
      </c>
      <c r="M1588" s="115" t="str">
        <f>IFERROR(VLOOKUP(Abfalldokumentation!$O1588,Kennzahlen!S:U,3,FALSE)*Abfalldokumentation!$B1588,"0")</f>
        <v>0</v>
      </c>
      <c r="N1588" s="105" t="str">
        <f>IF(ISBLANK(Q1588),VLOOKUP(Abfalldokumentation!$O1588,'Linien - BU'!R:S,2,FALSE),Q1588)</f>
        <v>BU3</v>
      </c>
      <c r="O1588" s="67">
        <f t="shared" si="189"/>
        <v>29500858</v>
      </c>
      <c r="P1588" s="67">
        <f t="shared" si="190"/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AA1588" s="2"/>
      <c r="AB1588" s="2"/>
      <c r="AC1588" s="2"/>
    </row>
    <row r="1589" spans="1:29" ht="30" customHeight="1" x14ac:dyDescent="0.25">
      <c r="A1589" s="102" t="str">
        <f>VLOOKUP(N1589,'Linien - BU'!A:B,2,FALSE)</f>
        <v>BU4</v>
      </c>
      <c r="B1589" s="114">
        <f t="shared" si="184"/>
        <v>5</v>
      </c>
      <c r="C1589" s="95">
        <f>Abfalldokumentation!$U1589</f>
        <v>44508</v>
      </c>
      <c r="D1589" s="90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103" t="str">
        <f>IFERROR(VLOOKUP(Abfalldokumentation!$O1589,Artikel!A:C,3,FALSE),Abfalldokumentation!$O1589)</f>
        <v>ABS MEDI-KRÄUK</v>
      </c>
      <c r="F1589" s="103" t="str">
        <f>VLOOKUP(T1589,'Liste Gründe'!A:D,2,FALSE)</f>
        <v>keinen Verwendungszweck</v>
      </c>
      <c r="G1589" s="103" t="str">
        <f>IF(ISBLANK(V1589),VLOOKUP(Abfalldokumentation!$P1589,'Liste Gründe'!A:D,3,FALSE),V1589)</f>
        <v>keinen Verwendungszweck</v>
      </c>
      <c r="H1589" s="103" t="str">
        <f>IF(ISBLANK(Abfalldokumentation!$W1589),"-",Abfalldokumentation!$W1589)</f>
        <v>-</v>
      </c>
      <c r="I1589" s="114">
        <f t="shared" si="185"/>
        <v>45</v>
      </c>
      <c r="J1589" s="103" t="str">
        <f t="shared" si="186"/>
        <v>Produkte</v>
      </c>
      <c r="K1589" s="103" t="str">
        <f t="shared" si="187"/>
        <v>BUs</v>
      </c>
      <c r="L1589" s="103" t="str">
        <f t="shared" si="188"/>
        <v>Symptome</v>
      </c>
      <c r="M1589" s="114">
        <f>IFERROR(VLOOKUP(Abfalldokumentation!$O1589,Kennzahlen!S:U,3,FALSE)*Abfalldokumentation!$B1589,"0")</f>
        <v>7.5</v>
      </c>
      <c r="N1589" s="103" t="str">
        <f>IF(ISBLANK(Q1589),VLOOKUP(Abfalldokumentation!$O1589,'Linien - BU'!R:S,2,FALSE),Q1589)</f>
        <v>Bu4</v>
      </c>
      <c r="O1589" s="67">
        <f t="shared" si="189"/>
        <v>29500886</v>
      </c>
      <c r="P1589" s="67">
        <f t="shared" si="190"/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AA1589" s="2"/>
      <c r="AB1589" s="2"/>
      <c r="AC1589" s="2"/>
    </row>
    <row r="1590" spans="1:29" ht="30" customHeight="1" x14ac:dyDescent="0.25">
      <c r="A1590" s="104" t="str">
        <f>VLOOKUP(N1590,'Linien - BU'!A:B,2,FALSE)</f>
        <v>BU4</v>
      </c>
      <c r="B1590" s="115">
        <f t="shared" si="184"/>
        <v>4</v>
      </c>
      <c r="C1590" s="96">
        <f>Abfalldokumentation!$U1590</f>
        <v>44508</v>
      </c>
      <c r="D1590" s="90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105" t="str">
        <f>IFERROR(VLOOKUP(Abfalldokumentation!$O1590,Artikel!A:C,3,FALSE),Abfalldokumentation!$O1590)</f>
        <v>ABS TI-AD</v>
      </c>
      <c r="F1590" s="105" t="str">
        <f>VLOOKUP(T1590,'Liste Gründe'!A:D,2,FALSE)</f>
        <v>keinen Verwendungszweck</v>
      </c>
      <c r="G1590" s="105" t="str">
        <f>IF(ISBLANK(V1590),VLOOKUP(Abfalldokumentation!$P1590,'Liste Gründe'!A:D,3,FALSE),V1590)</f>
        <v>keinen Verwendungszweck</v>
      </c>
      <c r="H1590" s="105" t="str">
        <f>IF(ISBLANK(Abfalldokumentation!$W1590),"-",Abfalldokumentation!$W1590)</f>
        <v>-</v>
      </c>
      <c r="I1590" s="115">
        <f t="shared" si="185"/>
        <v>45</v>
      </c>
      <c r="J1590" s="105" t="str">
        <f t="shared" si="186"/>
        <v>Produkte</v>
      </c>
      <c r="K1590" s="105" t="str">
        <f t="shared" si="187"/>
        <v>BUs</v>
      </c>
      <c r="L1590" s="105" t="str">
        <f t="shared" si="188"/>
        <v>Symptome</v>
      </c>
      <c r="M1590" s="115">
        <f>IFERROR(VLOOKUP(Abfalldokumentation!$O1590,Kennzahlen!S:U,3,FALSE)*Abfalldokumentation!$B1590,"0")</f>
        <v>0.04</v>
      </c>
      <c r="N1590" s="105" t="str">
        <f>IF(ISBLANK(Q1590),VLOOKUP(Abfalldokumentation!$O1590,'Linien - BU'!R:S,2,FALSE),Q1590)</f>
        <v>BU4</v>
      </c>
      <c r="O1590" s="67">
        <f t="shared" si="189"/>
        <v>29500904</v>
      </c>
      <c r="P1590" s="67">
        <f t="shared" si="190"/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AA1590" s="2"/>
      <c r="AB1590" s="2"/>
      <c r="AC1590" s="2"/>
    </row>
    <row r="1591" spans="1:29" ht="30" customHeight="1" x14ac:dyDescent="0.25">
      <c r="A1591" s="102" t="str">
        <f>VLOOKUP(N1591,'Linien - BU'!A:B,2,FALSE)</f>
        <v>BU4</v>
      </c>
      <c r="B1591" s="114">
        <f t="shared" si="184"/>
        <v>12</v>
      </c>
      <c r="C1591" s="95">
        <f>Abfalldokumentation!$U1591</f>
        <v>44508</v>
      </c>
      <c r="D1591" s="90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103" t="str">
        <f>IFERROR(VLOOKUP(Abfalldokumentation!$O1591,Artikel!A:C,3,FALSE),Abfalldokumentation!$O1591)</f>
        <v>ABS TI-AD</v>
      </c>
      <c r="F1591" s="103" t="str">
        <f>VLOOKUP(T1591,'Liste Gründe'!A:D,2,FALSE)</f>
        <v>keinen Verwendungszweck</v>
      </c>
      <c r="G1591" s="103" t="str">
        <f>IF(ISBLANK(V1591),VLOOKUP(Abfalldokumentation!$P1591,'Liste Gründe'!A:D,3,FALSE),V1591)</f>
        <v>keinen Verwendungszweck</v>
      </c>
      <c r="H1591" s="103" t="str">
        <f>IF(ISBLANK(Abfalldokumentation!$W1591),"-",Abfalldokumentation!$W1591)</f>
        <v>-</v>
      </c>
      <c r="I1591" s="114">
        <f t="shared" si="185"/>
        <v>45</v>
      </c>
      <c r="J1591" s="103" t="str">
        <f t="shared" si="186"/>
        <v>Produkte</v>
      </c>
      <c r="K1591" s="103" t="str">
        <f t="shared" si="187"/>
        <v>BUs</v>
      </c>
      <c r="L1591" s="103" t="str">
        <f t="shared" si="188"/>
        <v>Symptome</v>
      </c>
      <c r="M1591" s="114">
        <f>IFERROR(VLOOKUP(Abfalldokumentation!$O1591,Kennzahlen!S:U,3,FALSE)*Abfalldokumentation!$B1591,"0")</f>
        <v>0.12</v>
      </c>
      <c r="N1591" s="103" t="str">
        <f>IF(ISBLANK(Q1591),VLOOKUP(Abfalldokumentation!$O1591,'Linien - BU'!R:S,2,FALSE),Q1591)</f>
        <v>BU4</v>
      </c>
      <c r="O1591" s="67">
        <f t="shared" si="189"/>
        <v>29500904</v>
      </c>
      <c r="P1591" s="67">
        <f t="shared" si="190"/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AA1591" s="2"/>
      <c r="AB1591" s="2"/>
      <c r="AC1591" s="2"/>
    </row>
    <row r="1592" spans="1:29" ht="30" customHeight="1" x14ac:dyDescent="0.25">
      <c r="A1592" s="104" t="str">
        <f>VLOOKUP(N1592,'Linien - BU'!A:B,2,FALSE)</f>
        <v>BU4</v>
      </c>
      <c r="B1592" s="115">
        <f t="shared" si="184"/>
        <v>17</v>
      </c>
      <c r="C1592" s="96">
        <f>Abfalldokumentation!$U1592</f>
        <v>44508</v>
      </c>
      <c r="D1592" s="90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105" t="str">
        <f>IFERROR(VLOOKUP(Abfalldokumentation!$O1592,Artikel!A:C,3,FALSE),Abfalldokumentation!$O1592)</f>
        <v>ABS TI-AD</v>
      </c>
      <c r="F1592" s="105" t="str">
        <f>VLOOKUP(T1592,'Liste Gründe'!A:D,2,FALSE)</f>
        <v>keinen Verwendungszweck</v>
      </c>
      <c r="G1592" s="105" t="str">
        <f>IF(ISBLANK(V1592),VLOOKUP(Abfalldokumentation!$P1592,'Liste Gründe'!A:D,3,FALSE),V1592)</f>
        <v>keinen Verwendungszweck</v>
      </c>
      <c r="H1592" s="105" t="str">
        <f>IF(ISBLANK(Abfalldokumentation!$W1592),"-",Abfalldokumentation!$W1592)</f>
        <v>-</v>
      </c>
      <c r="I1592" s="115">
        <f t="shared" si="185"/>
        <v>45</v>
      </c>
      <c r="J1592" s="105" t="str">
        <f t="shared" si="186"/>
        <v>Produkte</v>
      </c>
      <c r="K1592" s="105" t="str">
        <f t="shared" si="187"/>
        <v>BUs</v>
      </c>
      <c r="L1592" s="105" t="str">
        <f t="shared" si="188"/>
        <v>Symptome</v>
      </c>
      <c r="M1592" s="115">
        <f>IFERROR(VLOOKUP(Abfalldokumentation!$O1592,Kennzahlen!S:U,3,FALSE)*Abfalldokumentation!$B1592,"0")</f>
        <v>0.17</v>
      </c>
      <c r="N1592" s="105" t="str">
        <f>IF(ISBLANK(Q1592),VLOOKUP(Abfalldokumentation!$O1592,'Linien - BU'!R:S,2,FALSE),Q1592)</f>
        <v>BU4</v>
      </c>
      <c r="O1592" s="67">
        <f t="shared" si="189"/>
        <v>29500904</v>
      </c>
      <c r="P1592" s="67">
        <f t="shared" si="190"/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AA1592" s="2"/>
      <c r="AB1592" s="2"/>
      <c r="AC1592" s="2"/>
    </row>
    <row r="1593" spans="1:29" ht="30" customHeight="1" x14ac:dyDescent="0.25">
      <c r="A1593" s="102" t="str">
        <f>VLOOKUP(N1593,'Linien - BU'!A:B,2,FALSE)</f>
        <v>BU4</v>
      </c>
      <c r="B1593" s="114">
        <f t="shared" si="184"/>
        <v>9</v>
      </c>
      <c r="C1593" s="95">
        <f>Abfalldokumentation!$U1593</f>
        <v>44508</v>
      </c>
      <c r="D1593" s="90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103" t="str">
        <f>IFERROR(VLOOKUP(Abfalldokumentation!$O1593,Artikel!A:C,3,FALSE),Abfalldokumentation!$O1593)</f>
        <v>ABS TI-AD</v>
      </c>
      <c r="F1593" s="103" t="str">
        <f>VLOOKUP(T1593,'Liste Gründe'!A:D,2,FALSE)</f>
        <v>keinen Verwendungszweck</v>
      </c>
      <c r="G1593" s="103" t="str">
        <f>IF(ISBLANK(V1593),VLOOKUP(Abfalldokumentation!$P1593,'Liste Gründe'!A:D,3,FALSE),V1593)</f>
        <v>keinen Verwendungszweck</v>
      </c>
      <c r="H1593" s="103" t="str">
        <f>IF(ISBLANK(Abfalldokumentation!$W1593),"-",Abfalldokumentation!$W1593)</f>
        <v>-</v>
      </c>
      <c r="I1593" s="114">
        <f t="shared" si="185"/>
        <v>45</v>
      </c>
      <c r="J1593" s="103" t="str">
        <f t="shared" si="186"/>
        <v>Produkte</v>
      </c>
      <c r="K1593" s="103" t="str">
        <f t="shared" si="187"/>
        <v>BUs</v>
      </c>
      <c r="L1593" s="103" t="str">
        <f t="shared" si="188"/>
        <v>Symptome</v>
      </c>
      <c r="M1593" s="114">
        <f>IFERROR(VLOOKUP(Abfalldokumentation!$O1593,Kennzahlen!S:U,3,FALSE)*Abfalldokumentation!$B1593,"0")</f>
        <v>0.09</v>
      </c>
      <c r="N1593" s="103" t="str">
        <f>IF(ISBLANK(Q1593),VLOOKUP(Abfalldokumentation!$O1593,'Linien - BU'!R:S,2,FALSE),Q1593)</f>
        <v>BU4</v>
      </c>
      <c r="O1593" s="67">
        <f t="shared" si="189"/>
        <v>29500904</v>
      </c>
      <c r="P1593" s="67">
        <f t="shared" si="190"/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AA1593" s="2"/>
      <c r="AB1593" s="2"/>
      <c r="AC1593" s="2"/>
    </row>
    <row r="1594" spans="1:29" ht="30" customHeight="1" x14ac:dyDescent="0.25">
      <c r="A1594" s="104" t="str">
        <f>VLOOKUP(N1594,'Linien - BU'!A:B,2,FALSE)</f>
        <v>BU4</v>
      </c>
      <c r="B1594" s="115">
        <f t="shared" si="184"/>
        <v>20</v>
      </c>
      <c r="C1594" s="96">
        <f>Abfalldokumentation!$U1594</f>
        <v>44508</v>
      </c>
      <c r="D1594" s="90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105" t="str">
        <f>IFERROR(VLOOKUP(Abfalldokumentation!$O1594,Artikel!A:C,3,FALSE),Abfalldokumentation!$O1594)</f>
        <v>ABS SCH-PAUL</v>
      </c>
      <c r="F1594" s="105" t="str">
        <f>VLOOKUP(T1594,'Liste Gründe'!A:D,2,FALSE)</f>
        <v>keinen Verwendungszweck</v>
      </c>
      <c r="G1594" s="105" t="str">
        <f>IF(ISBLANK(V1594),VLOOKUP(Abfalldokumentation!$P1594,'Liste Gründe'!A:D,3,FALSE),V1594)</f>
        <v>keinen Verwendungszweck</v>
      </c>
      <c r="H1594" s="105" t="str">
        <f>IF(ISBLANK(Abfalldokumentation!$W1594),"-",Abfalldokumentation!$W1594)</f>
        <v>-</v>
      </c>
      <c r="I1594" s="115">
        <f t="shared" si="185"/>
        <v>45</v>
      </c>
      <c r="J1594" s="105" t="str">
        <f t="shared" si="186"/>
        <v>Produkte</v>
      </c>
      <c r="K1594" s="105" t="str">
        <f t="shared" si="187"/>
        <v>BUs</v>
      </c>
      <c r="L1594" s="105" t="str">
        <f t="shared" si="188"/>
        <v>Symptome</v>
      </c>
      <c r="M1594" s="115">
        <f>IFERROR(VLOOKUP(Abfalldokumentation!$O1594,Kennzahlen!S:U,3,FALSE)*Abfalldokumentation!$B1594,"0")</f>
        <v>0.2</v>
      </c>
      <c r="N1594" s="105" t="str">
        <f>IF(ISBLANK(Q1594),VLOOKUP(Abfalldokumentation!$O1594,'Linien - BU'!R:S,2,FALSE),Q1594)</f>
        <v>BU4</v>
      </c>
      <c r="O1594" s="67">
        <f t="shared" si="189"/>
        <v>29500906</v>
      </c>
      <c r="P1594" s="67">
        <f t="shared" si="190"/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AA1594" s="2"/>
      <c r="AB1594" s="2"/>
      <c r="AC1594" s="2"/>
    </row>
    <row r="1595" spans="1:29" ht="30" customHeight="1" x14ac:dyDescent="0.25">
      <c r="A1595" s="102" t="str">
        <f>VLOOKUP(N1595,'Linien - BU'!A:B,2,FALSE)</f>
        <v>BU4</v>
      </c>
      <c r="B1595" s="114">
        <f t="shared" si="184"/>
        <v>13</v>
      </c>
      <c r="C1595" s="95">
        <f>Abfalldokumentation!$U1595</f>
        <v>44508</v>
      </c>
      <c r="D1595" s="90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103" t="str">
        <f>IFERROR(VLOOKUP(Abfalldokumentation!$O1595,Artikel!A:C,3,FALSE),Abfalldokumentation!$O1595)</f>
        <v>ABS GRUY</v>
      </c>
      <c r="F1595" s="103" t="str">
        <f>VLOOKUP(T1595,'Liste Gründe'!A:D,2,FALSE)</f>
        <v>keinen Verwendungszweck</v>
      </c>
      <c r="G1595" s="103" t="str">
        <f>IF(ISBLANK(V1595),VLOOKUP(Abfalldokumentation!$P1595,'Liste Gründe'!A:D,3,FALSE),V1595)</f>
        <v>keinen Verwendungszweck</v>
      </c>
      <c r="H1595" s="103" t="str">
        <f>IF(ISBLANK(Abfalldokumentation!$W1595),"-",Abfalldokumentation!$W1595)</f>
        <v>-</v>
      </c>
      <c r="I1595" s="114">
        <f t="shared" si="185"/>
        <v>45</v>
      </c>
      <c r="J1595" s="103" t="str">
        <f t="shared" si="186"/>
        <v>Produkte</v>
      </c>
      <c r="K1595" s="103" t="str">
        <f t="shared" si="187"/>
        <v>BUs</v>
      </c>
      <c r="L1595" s="103" t="str">
        <f t="shared" si="188"/>
        <v>Symptome</v>
      </c>
      <c r="M1595" s="114">
        <f>IFERROR(VLOOKUP(Abfalldokumentation!$O1595,Kennzahlen!S:U,3,FALSE)*Abfalldokumentation!$B1595,"0")</f>
        <v>6.5</v>
      </c>
      <c r="N1595" s="103" t="str">
        <f>IF(ISBLANK(Q1595),VLOOKUP(Abfalldokumentation!$O1595,'Linien - BU'!R:S,2,FALSE),Q1595)</f>
        <v>BU4</v>
      </c>
      <c r="O1595" s="67">
        <f t="shared" si="189"/>
        <v>29500908</v>
      </c>
      <c r="P1595" s="67">
        <f t="shared" si="190"/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AA1595" s="2"/>
      <c r="AB1595" s="2"/>
      <c r="AC1595" s="2"/>
    </row>
    <row r="1596" spans="1:29" ht="30" customHeight="1" x14ac:dyDescent="0.25">
      <c r="A1596" s="104" t="str">
        <f>VLOOKUP(N1596,'Linien - BU'!A:B,2,FALSE)</f>
        <v>BU4</v>
      </c>
      <c r="B1596" s="115">
        <f t="shared" si="184"/>
        <v>12</v>
      </c>
      <c r="C1596" s="96">
        <f>Abfalldokumentation!$U1596</f>
        <v>44508</v>
      </c>
      <c r="D1596" s="90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105" t="str">
        <f>IFERROR(VLOOKUP(Abfalldokumentation!$O1596,Artikel!A:C,3,FALSE),Abfalldokumentation!$O1596)</f>
        <v>ABS GRUY</v>
      </c>
      <c r="F1596" s="105" t="str">
        <f>VLOOKUP(T1596,'Liste Gründe'!A:D,2,FALSE)</f>
        <v>keinen Verwendungszweck</v>
      </c>
      <c r="G1596" s="105" t="str">
        <f>IF(ISBLANK(V1596),VLOOKUP(Abfalldokumentation!$P1596,'Liste Gründe'!A:D,3,FALSE),V1596)</f>
        <v>keinen Verwendungszweck</v>
      </c>
      <c r="H1596" s="105" t="str">
        <f>IF(ISBLANK(Abfalldokumentation!$W1596),"-",Abfalldokumentation!$W1596)</f>
        <v>-</v>
      </c>
      <c r="I1596" s="115">
        <f t="shared" si="185"/>
        <v>45</v>
      </c>
      <c r="J1596" s="105" t="str">
        <f t="shared" si="186"/>
        <v>Produkte</v>
      </c>
      <c r="K1596" s="105" t="str">
        <f t="shared" si="187"/>
        <v>BUs</v>
      </c>
      <c r="L1596" s="105" t="str">
        <f t="shared" si="188"/>
        <v>Symptome</v>
      </c>
      <c r="M1596" s="115">
        <f>IFERROR(VLOOKUP(Abfalldokumentation!$O1596,Kennzahlen!S:U,3,FALSE)*Abfalldokumentation!$B1596,"0")</f>
        <v>6</v>
      </c>
      <c r="N1596" s="105" t="str">
        <f>IF(ISBLANK(Q1596),VLOOKUP(Abfalldokumentation!$O1596,'Linien - BU'!R:S,2,FALSE),Q1596)</f>
        <v>BU4</v>
      </c>
      <c r="O1596" s="67">
        <f t="shared" si="189"/>
        <v>29500908</v>
      </c>
      <c r="P1596" s="67">
        <f t="shared" si="190"/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AA1596" s="2"/>
      <c r="AB1596" s="2"/>
      <c r="AC1596" s="2"/>
    </row>
    <row r="1597" spans="1:29" ht="30" customHeight="1" x14ac:dyDescent="0.25">
      <c r="A1597" s="102" t="str">
        <f>VLOOKUP(N1597,'Linien - BU'!A:B,2,FALSE)</f>
        <v>BU4</v>
      </c>
      <c r="B1597" s="114">
        <f t="shared" si="184"/>
        <v>8</v>
      </c>
      <c r="C1597" s="95">
        <f>Abfalldokumentation!$U1597</f>
        <v>44508</v>
      </c>
      <c r="D1597" s="90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103" t="str">
        <f>IFERROR(VLOOKUP(Abfalldokumentation!$O1597,Artikel!A:C,3,FALSE),Abfalldokumentation!$O1597)</f>
        <v>ABS GRUY</v>
      </c>
      <c r="F1597" s="103" t="str">
        <f>VLOOKUP(T1597,'Liste Gründe'!A:D,2,FALSE)</f>
        <v>keinen Verwendungszweck</v>
      </c>
      <c r="G1597" s="103" t="str">
        <f>IF(ISBLANK(V1597),VLOOKUP(Abfalldokumentation!$P1597,'Liste Gründe'!A:D,3,FALSE),V1597)</f>
        <v>keinen Verwendungszweck</v>
      </c>
      <c r="H1597" s="103" t="str">
        <f>IF(ISBLANK(Abfalldokumentation!$W1597),"-",Abfalldokumentation!$W1597)</f>
        <v>-</v>
      </c>
      <c r="I1597" s="114">
        <f t="shared" si="185"/>
        <v>45</v>
      </c>
      <c r="J1597" s="103" t="str">
        <f t="shared" si="186"/>
        <v>Produkte</v>
      </c>
      <c r="K1597" s="103" t="str">
        <f t="shared" si="187"/>
        <v>BUs</v>
      </c>
      <c r="L1597" s="103" t="str">
        <f t="shared" si="188"/>
        <v>Symptome</v>
      </c>
      <c r="M1597" s="114">
        <f>IFERROR(VLOOKUP(Abfalldokumentation!$O1597,Kennzahlen!S:U,3,FALSE)*Abfalldokumentation!$B1597,"0")</f>
        <v>4</v>
      </c>
      <c r="N1597" s="103" t="str">
        <f>IF(ISBLANK(Q1597),VLOOKUP(Abfalldokumentation!$O1597,'Linien - BU'!R:S,2,FALSE),Q1597)</f>
        <v>BU4</v>
      </c>
      <c r="O1597" s="67">
        <f t="shared" si="189"/>
        <v>29500908</v>
      </c>
      <c r="P1597" s="67">
        <f t="shared" si="190"/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AA1597" s="2"/>
      <c r="AB1597" s="2"/>
      <c r="AC1597" s="2"/>
    </row>
    <row r="1598" spans="1:29" ht="30" customHeight="1" x14ac:dyDescent="0.25">
      <c r="A1598" s="104" t="str">
        <f>VLOOKUP(N1598,'Linien - BU'!A:B,2,FALSE)</f>
        <v>BU4</v>
      </c>
      <c r="B1598" s="115">
        <f t="shared" si="184"/>
        <v>13</v>
      </c>
      <c r="C1598" s="96">
        <f>Abfalldokumentation!$U1598</f>
        <v>44508</v>
      </c>
      <c r="D1598" s="90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105" t="str">
        <f>IFERROR(VLOOKUP(Abfalldokumentation!$O1598,Artikel!A:C,3,FALSE),Abfalldokumentation!$O1598)</f>
        <v>ABS GRUY</v>
      </c>
      <c r="F1598" s="105" t="str">
        <f>VLOOKUP(T1598,'Liste Gründe'!A:D,2,FALSE)</f>
        <v>keinen Verwendungszweck</v>
      </c>
      <c r="G1598" s="105" t="str">
        <f>IF(ISBLANK(V1598),VLOOKUP(Abfalldokumentation!$P1598,'Liste Gründe'!A:D,3,FALSE),V1598)</f>
        <v>keinen Verwendungszweck</v>
      </c>
      <c r="H1598" s="105" t="str">
        <f>IF(ISBLANK(Abfalldokumentation!$W1598),"-",Abfalldokumentation!$W1598)</f>
        <v>-</v>
      </c>
      <c r="I1598" s="115">
        <f t="shared" si="185"/>
        <v>45</v>
      </c>
      <c r="J1598" s="105" t="str">
        <f t="shared" si="186"/>
        <v>Produkte</v>
      </c>
      <c r="K1598" s="105" t="str">
        <f t="shared" si="187"/>
        <v>BUs</v>
      </c>
      <c r="L1598" s="105" t="str">
        <f t="shared" si="188"/>
        <v>Symptome</v>
      </c>
      <c r="M1598" s="115">
        <f>IFERROR(VLOOKUP(Abfalldokumentation!$O1598,Kennzahlen!S:U,3,FALSE)*Abfalldokumentation!$B1598,"0")</f>
        <v>6.5</v>
      </c>
      <c r="N1598" s="105" t="str">
        <f>IF(ISBLANK(Q1598),VLOOKUP(Abfalldokumentation!$O1598,'Linien - BU'!R:S,2,FALSE),Q1598)</f>
        <v>BU4</v>
      </c>
      <c r="O1598" s="67">
        <f t="shared" si="189"/>
        <v>29500908</v>
      </c>
      <c r="P1598" s="67">
        <f t="shared" si="190"/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AA1598" s="2"/>
      <c r="AB1598" s="2"/>
      <c r="AC1598" s="2"/>
    </row>
    <row r="1599" spans="1:29" ht="30" customHeight="1" x14ac:dyDescent="0.25">
      <c r="A1599" s="102" t="str">
        <f>VLOOKUP(N1599,'Linien - BU'!A:B,2,FALSE)</f>
        <v>BU4</v>
      </c>
      <c r="B1599" s="114">
        <f t="shared" si="184"/>
        <v>15</v>
      </c>
      <c r="C1599" s="95">
        <f>Abfalldokumentation!$U1599</f>
        <v>44508</v>
      </c>
      <c r="D1599" s="90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103" t="str">
        <f>IFERROR(VLOOKUP(Abfalldokumentation!$O1599,Artikel!A:C,3,FALSE),Abfalldokumentation!$O1599)</f>
        <v>ABS GRUY</v>
      </c>
      <c r="F1599" s="103" t="str">
        <f>VLOOKUP(T1599,'Liste Gründe'!A:D,2,FALSE)</f>
        <v>keinen Verwendungszweck</v>
      </c>
      <c r="G1599" s="103" t="str">
        <f>IF(ISBLANK(V1599),VLOOKUP(Abfalldokumentation!$P1599,'Liste Gründe'!A:D,3,FALSE),V1599)</f>
        <v>keinen Verwendungszweck</v>
      </c>
      <c r="H1599" s="103" t="str">
        <f>IF(ISBLANK(Abfalldokumentation!$W1599),"-",Abfalldokumentation!$W1599)</f>
        <v>-</v>
      </c>
      <c r="I1599" s="114">
        <f t="shared" si="185"/>
        <v>45</v>
      </c>
      <c r="J1599" s="103" t="str">
        <f t="shared" si="186"/>
        <v>Produkte</v>
      </c>
      <c r="K1599" s="103" t="str">
        <f t="shared" si="187"/>
        <v>BUs</v>
      </c>
      <c r="L1599" s="103" t="str">
        <f t="shared" si="188"/>
        <v>Symptome</v>
      </c>
      <c r="M1599" s="114">
        <f>IFERROR(VLOOKUP(Abfalldokumentation!$O1599,Kennzahlen!S:U,3,FALSE)*Abfalldokumentation!$B1599,"0")</f>
        <v>7.5</v>
      </c>
      <c r="N1599" s="103" t="str">
        <f>IF(ISBLANK(Q1599),VLOOKUP(Abfalldokumentation!$O1599,'Linien - BU'!R:S,2,FALSE),Q1599)</f>
        <v>BU4</v>
      </c>
      <c r="O1599" s="67">
        <f t="shared" si="189"/>
        <v>29500908</v>
      </c>
      <c r="P1599" s="67">
        <f t="shared" si="190"/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AA1599" s="2"/>
      <c r="AB1599" s="2"/>
      <c r="AC1599" s="2"/>
    </row>
    <row r="1600" spans="1:29" ht="30" customHeight="1" x14ac:dyDescent="0.25">
      <c r="A1600" s="104" t="str">
        <f>VLOOKUP(N1600,'Linien - BU'!A:B,2,FALSE)</f>
        <v>BU4</v>
      </c>
      <c r="B1600" s="115">
        <f t="shared" si="184"/>
        <v>3</v>
      </c>
      <c r="C1600" s="96">
        <f>Abfalldokumentation!$U1600</f>
        <v>44508</v>
      </c>
      <c r="D1600" s="90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105" t="str">
        <f>IFERROR(VLOOKUP(Abfalldokumentation!$O1600,Artikel!A:C,3,FALSE),Abfalldokumentation!$O1600)</f>
        <v>ABS ZIEGENR</v>
      </c>
      <c r="F1600" s="105" t="str">
        <f>VLOOKUP(T1600,'Liste Gründe'!A:D,2,FALSE)</f>
        <v>keinen Verwendungszweck</v>
      </c>
      <c r="G1600" s="105" t="str">
        <f>IF(ISBLANK(V1600),VLOOKUP(Abfalldokumentation!$P1600,'Liste Gründe'!A:D,3,FALSE),V1600)</f>
        <v>keinen Verwendungszweck</v>
      </c>
      <c r="H1600" s="105" t="str">
        <f>IF(ISBLANK(Abfalldokumentation!$W1600),"-",Abfalldokumentation!$W1600)</f>
        <v>-</v>
      </c>
      <c r="I1600" s="115">
        <f t="shared" si="185"/>
        <v>45</v>
      </c>
      <c r="J1600" s="105" t="str">
        <f t="shared" si="186"/>
        <v>Produkte</v>
      </c>
      <c r="K1600" s="105" t="str">
        <f t="shared" si="187"/>
        <v>BUs</v>
      </c>
      <c r="L1600" s="105" t="str">
        <f t="shared" si="188"/>
        <v>Symptome</v>
      </c>
      <c r="M1600" s="115">
        <f>IFERROR(VLOOKUP(Abfalldokumentation!$O1600,Kennzahlen!S:U,3,FALSE)*Abfalldokumentation!$B1600,"0")</f>
        <v>0.03</v>
      </c>
      <c r="N1600" s="105" t="str">
        <f>IF(ISBLANK(Q1600),VLOOKUP(Abfalldokumentation!$O1600,'Linien - BU'!R:S,2,FALSE),Q1600)</f>
        <v>BU4</v>
      </c>
      <c r="O1600" s="67">
        <f t="shared" si="189"/>
        <v>29500913</v>
      </c>
      <c r="P1600" s="67">
        <f t="shared" si="190"/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AA1600" s="2"/>
      <c r="AB1600" s="2"/>
      <c r="AC1600" s="2"/>
    </row>
    <row r="1601" spans="1:29" ht="30" customHeight="1" x14ac:dyDescent="0.25">
      <c r="A1601" s="102" t="str">
        <f>VLOOKUP(N1601,'Linien - BU'!A:B,2,FALSE)</f>
        <v>BU3</v>
      </c>
      <c r="B1601" s="114">
        <f t="shared" si="184"/>
        <v>20</v>
      </c>
      <c r="C1601" s="95">
        <f>Abfalldokumentation!$U1601</f>
        <v>44508</v>
      </c>
      <c r="D1601" s="90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103" t="str">
        <f>IFERROR(VLOOKUP(Abfalldokumentation!$O1601,Artikel!A:C,3,FALSE),Abfalldokumentation!$O1601)</f>
        <v>VOS URW-CHILI-OGT</v>
      </c>
      <c r="F1601" s="103" t="str">
        <f>VLOOKUP(T1601,'Liste Gründe'!A:D,2,FALSE)</f>
        <v>Schimmel</v>
      </c>
      <c r="G1601" s="103" t="str">
        <f>IF(ISBLANK(V1601),VLOOKUP(Abfalldokumentation!$P1601,'Liste Gründe'!A:D,3,FALSE),V1601)</f>
        <v>Schimmel</v>
      </c>
      <c r="H1601" s="103" t="str">
        <f>IF(ISBLANK(Abfalldokumentation!$W1601),"-",Abfalldokumentation!$W1601)</f>
        <v>-</v>
      </c>
      <c r="I1601" s="114">
        <f t="shared" si="185"/>
        <v>45</v>
      </c>
      <c r="J1601" s="103" t="str">
        <f t="shared" si="186"/>
        <v>Produkte</v>
      </c>
      <c r="K1601" s="103" t="str">
        <f t="shared" si="187"/>
        <v>BUs</v>
      </c>
      <c r="L1601" s="103" t="str">
        <f t="shared" si="188"/>
        <v>Symptome</v>
      </c>
      <c r="M1601" s="114">
        <f>IFERROR(VLOOKUP(Abfalldokumentation!$O1601,Kennzahlen!S:U,3,FALSE)*Abfalldokumentation!$B1601,"0")</f>
        <v>10</v>
      </c>
      <c r="N1601" s="103" t="str">
        <f>IF(ISBLANK(Q1601),VLOOKUP(Abfalldokumentation!$O1601,'Linien - BU'!R:S,2,FALSE),Q1601)</f>
        <v>BU3</v>
      </c>
      <c r="O1601" s="67">
        <f t="shared" si="189"/>
        <v>29500942</v>
      </c>
      <c r="P1601" s="67">
        <f t="shared" si="190"/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AA1601" s="2"/>
      <c r="AB1601" s="2"/>
      <c r="AC1601" s="2"/>
    </row>
    <row r="1602" spans="1:29" ht="30" customHeight="1" x14ac:dyDescent="0.25">
      <c r="A1602" s="104" t="str">
        <f>VLOOKUP(N1602,'Linien - BU'!A:B,2,FALSE)</f>
        <v>BU4</v>
      </c>
      <c r="B1602" s="115">
        <f t="shared" ref="B1602:B1665" si="191">S1602</f>
        <v>22</v>
      </c>
      <c r="C1602" s="96">
        <f>Abfalldokumentation!$U1602</f>
        <v>44508</v>
      </c>
      <c r="D1602" s="90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105" t="str">
        <f>IFERROR(VLOOKUP(Abfalldokumentation!$O1602,Artikel!A:C,3,FALSE),Abfalldokumentation!$O1602)</f>
        <v>ABS AT-ROTWEIN</v>
      </c>
      <c r="F1602" s="105" t="str">
        <f>VLOOKUP(T1602,'Liste Gründe'!A:D,2,FALSE)</f>
        <v>keinen Verwendungszweck</v>
      </c>
      <c r="G1602" s="105" t="str">
        <f>IF(ISBLANK(V1602),VLOOKUP(Abfalldokumentation!$P1602,'Liste Gründe'!A:D,3,FALSE),V1602)</f>
        <v>keinen Verwendungszweck</v>
      </c>
      <c r="H1602" s="105" t="str">
        <f>IF(ISBLANK(Abfalldokumentation!$W1602),"-",Abfalldokumentation!$W1602)</f>
        <v>-</v>
      </c>
      <c r="I1602" s="115">
        <f t="shared" ref="I1602:I1665" si="192">_xlfn.ISOWEEKNUM(C1602)</f>
        <v>45</v>
      </c>
      <c r="J1602" s="105" t="str">
        <f t="shared" ref="J1602:J1665" si="193">"Produkte"</f>
        <v>Produkte</v>
      </c>
      <c r="K1602" s="105" t="str">
        <f t="shared" ref="K1602:K1665" si="194">"BUs"</f>
        <v>BUs</v>
      </c>
      <c r="L1602" s="105" t="str">
        <f t="shared" ref="L1602:L1665" si="195">"Symptome"</f>
        <v>Symptome</v>
      </c>
      <c r="M1602" s="115">
        <f>IFERROR(VLOOKUP(Abfalldokumentation!$O1602,Kennzahlen!S:U,3,FALSE)*Abfalldokumentation!$B1602,"0")</f>
        <v>2.2000000000000001E-3</v>
      </c>
      <c r="N1602" s="105" t="str">
        <f>IF(ISBLANK(Q1602),VLOOKUP(Abfalldokumentation!$O1602,'Linien - BU'!R:S,2,FALSE),Q1602)</f>
        <v>BU4</v>
      </c>
      <c r="O1602" s="67">
        <f t="shared" ref="O1602:O1665" si="196">R1602</f>
        <v>29501013</v>
      </c>
      <c r="P1602" s="67">
        <f t="shared" ref="P1602:P1665" si="197"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AA1602" s="2"/>
      <c r="AB1602" s="2"/>
      <c r="AC1602" s="2"/>
    </row>
    <row r="1603" spans="1:29" ht="30" customHeight="1" x14ac:dyDescent="0.25">
      <c r="A1603" s="102" t="str">
        <f>VLOOKUP(N1603,'Linien - BU'!A:B,2,FALSE)</f>
        <v>BU4</v>
      </c>
      <c r="B1603" s="114">
        <f t="shared" si="191"/>
        <v>18</v>
      </c>
      <c r="C1603" s="95">
        <f>Abfalldokumentation!$U1603</f>
        <v>44508</v>
      </c>
      <c r="D1603" s="90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103" t="str">
        <f>IFERROR(VLOOKUP(Abfalldokumentation!$O1603,Artikel!A:C,3,FALSE),Abfalldokumentation!$O1603)</f>
        <v>VOS WAL-THEKE</v>
      </c>
      <c r="F1603" s="103" t="str">
        <f>VLOOKUP(T1603,'Liste Gründe'!A:D,2,FALSE)</f>
        <v>keinen Verwendungszweck</v>
      </c>
      <c r="G1603" s="103" t="str">
        <f>IF(ISBLANK(V1603),VLOOKUP(Abfalldokumentation!$P1603,'Liste Gründe'!A:D,3,FALSE),V1603)</f>
        <v>keinen Verwendungszweck</v>
      </c>
      <c r="H1603" s="103" t="str">
        <f>IF(ISBLANK(Abfalldokumentation!$W1603),"-",Abfalldokumentation!$W1603)</f>
        <v>-</v>
      </c>
      <c r="I1603" s="114">
        <f t="shared" si="192"/>
        <v>45</v>
      </c>
      <c r="J1603" s="103" t="str">
        <f t="shared" si="193"/>
        <v>Produkte</v>
      </c>
      <c r="K1603" s="103" t="str">
        <f t="shared" si="194"/>
        <v>BUs</v>
      </c>
      <c r="L1603" s="103" t="str">
        <f t="shared" si="195"/>
        <v>Symptome</v>
      </c>
      <c r="M1603" s="114">
        <f>IFERROR(VLOOKUP(Abfalldokumentation!$O1603,Kennzahlen!S:U,3,FALSE)*Abfalldokumentation!$B1603,"0")</f>
        <v>9</v>
      </c>
      <c r="N1603" s="103" t="str">
        <f>IF(ISBLANK(Q1603),VLOOKUP(Abfalldokumentation!$O1603,'Linien - BU'!R:S,2,FALSE),Q1603)</f>
        <v>BU4</v>
      </c>
      <c r="O1603" s="67">
        <f t="shared" si="196"/>
        <v>29501020</v>
      </c>
      <c r="P1603" s="67">
        <f t="shared" si="197"/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AA1603" s="2"/>
      <c r="AB1603" s="2"/>
      <c r="AC1603" s="2"/>
    </row>
    <row r="1604" spans="1:29" ht="30" customHeight="1" x14ac:dyDescent="0.25">
      <c r="A1604" s="104" t="str">
        <f>VLOOKUP(N1604,'Linien - BU'!A:B,2,FALSE)</f>
        <v>BU4</v>
      </c>
      <c r="B1604" s="115">
        <f t="shared" si="191"/>
        <v>15</v>
      </c>
      <c r="C1604" s="96">
        <f>Abfalldokumentation!$U1604</f>
        <v>44508</v>
      </c>
      <c r="D1604" s="90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105" t="str">
        <f>IFERROR(VLOOKUP(Abfalldokumentation!$O1604,Artikel!A:C,3,FALSE),Abfalldokumentation!$O1604)</f>
        <v>VOS WAL-THEKE</v>
      </c>
      <c r="F1604" s="105" t="str">
        <f>VLOOKUP(T1604,'Liste Gründe'!A:D,2,FALSE)</f>
        <v>keinen Verwendungszweck</v>
      </c>
      <c r="G1604" s="105" t="str">
        <f>IF(ISBLANK(V1604),VLOOKUP(Abfalldokumentation!$P1604,'Liste Gründe'!A:D,3,FALSE),V1604)</f>
        <v>keinen Verwendungszweck</v>
      </c>
      <c r="H1604" s="105" t="str">
        <f>IF(ISBLANK(Abfalldokumentation!$W1604),"-",Abfalldokumentation!$W1604)</f>
        <v>-</v>
      </c>
      <c r="I1604" s="115">
        <f t="shared" si="192"/>
        <v>45</v>
      </c>
      <c r="J1604" s="105" t="str">
        <f t="shared" si="193"/>
        <v>Produkte</v>
      </c>
      <c r="K1604" s="105" t="str">
        <f t="shared" si="194"/>
        <v>BUs</v>
      </c>
      <c r="L1604" s="105" t="str">
        <f t="shared" si="195"/>
        <v>Symptome</v>
      </c>
      <c r="M1604" s="115">
        <f>IFERROR(VLOOKUP(Abfalldokumentation!$O1604,Kennzahlen!S:U,3,FALSE)*Abfalldokumentation!$B1604,"0")</f>
        <v>7.5</v>
      </c>
      <c r="N1604" s="105" t="str">
        <f>IF(ISBLANK(Q1604),VLOOKUP(Abfalldokumentation!$O1604,'Linien - BU'!R:S,2,FALSE),Q1604)</f>
        <v>BU4</v>
      </c>
      <c r="O1604" s="67">
        <f t="shared" si="196"/>
        <v>29501020</v>
      </c>
      <c r="P1604" s="67">
        <f t="shared" si="197"/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AA1604" s="2"/>
      <c r="AB1604" s="2"/>
      <c r="AC1604" s="2"/>
    </row>
    <row r="1605" spans="1:29" ht="30" customHeight="1" x14ac:dyDescent="0.25">
      <c r="A1605" s="102" t="str">
        <f>VLOOKUP(N1605,'Linien - BU'!A:B,2,FALSE)</f>
        <v>BU4</v>
      </c>
      <c r="B1605" s="114">
        <f t="shared" si="191"/>
        <v>9</v>
      </c>
      <c r="C1605" s="95">
        <f>Abfalldokumentation!$U1605</f>
        <v>44508</v>
      </c>
      <c r="D1605" s="90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103" t="str">
        <f>IFERROR(VLOOKUP(Abfalldokumentation!$O1605,Artikel!A:C,3,FALSE),Abfalldokumentation!$O1605)</f>
        <v>ABS KELLERGEIST</v>
      </c>
      <c r="F1605" s="103" t="str">
        <f>VLOOKUP(T1605,'Liste Gründe'!A:D,2,FALSE)</f>
        <v>keinen Verwendungszweck</v>
      </c>
      <c r="G1605" s="103" t="str">
        <f>IF(ISBLANK(V1605),VLOOKUP(Abfalldokumentation!$P1605,'Liste Gründe'!A:D,3,FALSE),V1605)</f>
        <v>keinen Verwendungszweck</v>
      </c>
      <c r="H1605" s="103" t="str">
        <f>IF(ISBLANK(Abfalldokumentation!$W1605),"-",Abfalldokumentation!$W1605)</f>
        <v>-</v>
      </c>
      <c r="I1605" s="114">
        <f t="shared" si="192"/>
        <v>45</v>
      </c>
      <c r="J1605" s="103" t="str">
        <f t="shared" si="193"/>
        <v>Produkte</v>
      </c>
      <c r="K1605" s="103" t="str">
        <f t="shared" si="194"/>
        <v>BUs</v>
      </c>
      <c r="L1605" s="103" t="str">
        <f t="shared" si="195"/>
        <v>Symptome</v>
      </c>
      <c r="M1605" s="114">
        <f>IFERROR(VLOOKUP(Abfalldokumentation!$O1605,Kennzahlen!S:U,3,FALSE)*Abfalldokumentation!$B1605,"0")</f>
        <v>9.0000000000000008E-4</v>
      </c>
      <c r="N1605" s="103" t="str">
        <f>IF(ISBLANK(Q1605),VLOOKUP(Abfalldokumentation!$O1605,'Linien - BU'!R:S,2,FALSE),Q1605)</f>
        <v>BU4</v>
      </c>
      <c r="O1605" s="67">
        <f t="shared" si="196"/>
        <v>29501028</v>
      </c>
      <c r="P1605" s="67">
        <f t="shared" si="197"/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AA1605" s="2"/>
      <c r="AB1605" s="2"/>
      <c r="AC1605" s="2"/>
    </row>
    <row r="1606" spans="1:29" ht="30" customHeight="1" x14ac:dyDescent="0.25">
      <c r="A1606" s="104" t="str">
        <f>VLOOKUP(N1606,'Linien - BU'!A:B,2,FALSE)</f>
        <v>BU4</v>
      </c>
      <c r="B1606" s="115">
        <f t="shared" si="191"/>
        <v>10</v>
      </c>
      <c r="C1606" s="96">
        <f>Abfalldokumentation!$U1606</f>
        <v>44508</v>
      </c>
      <c r="D1606" s="90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105" t="str">
        <f>IFERROR(VLOOKUP(Abfalldokumentation!$O1606,Artikel!A:C,3,FALSE),Abfalldokumentation!$O1606)</f>
        <v>ABS BRUSCHETTA</v>
      </c>
      <c r="F1606" s="105" t="str">
        <f>VLOOKUP(T1606,'Liste Gründe'!A:D,2,FALSE)</f>
        <v>keinen Verwendungszweck</v>
      </c>
      <c r="G1606" s="105" t="str">
        <f>IF(ISBLANK(V1606),VLOOKUP(Abfalldokumentation!$P1606,'Liste Gründe'!A:D,3,FALSE),V1606)</f>
        <v>keinen Verwendungszweck</v>
      </c>
      <c r="H1606" s="105" t="str">
        <f>IF(ISBLANK(Abfalldokumentation!$W1606),"-",Abfalldokumentation!$W1606)</f>
        <v>-</v>
      </c>
      <c r="I1606" s="115">
        <f t="shared" si="192"/>
        <v>45</v>
      </c>
      <c r="J1606" s="105" t="str">
        <f t="shared" si="193"/>
        <v>Produkte</v>
      </c>
      <c r="K1606" s="105" t="str">
        <f t="shared" si="194"/>
        <v>BUs</v>
      </c>
      <c r="L1606" s="105" t="str">
        <f t="shared" si="195"/>
        <v>Symptome</v>
      </c>
      <c r="M1606" s="115">
        <f>IFERROR(VLOOKUP(Abfalldokumentation!$O1606,Kennzahlen!S:U,3,FALSE)*Abfalldokumentation!$B1606,"0")</f>
        <v>15</v>
      </c>
      <c r="N1606" s="105" t="str">
        <f>IF(ISBLANK(Q1606),VLOOKUP(Abfalldokumentation!$O1606,'Linien - BU'!R:S,2,FALSE),Q1606)</f>
        <v>BU4</v>
      </c>
      <c r="O1606" s="67">
        <f t="shared" si="196"/>
        <v>29501029</v>
      </c>
      <c r="P1606" s="67">
        <f t="shared" si="197"/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AA1606" s="2"/>
      <c r="AB1606" s="2"/>
      <c r="AC1606" s="2"/>
    </row>
    <row r="1607" spans="1:29" ht="30" customHeight="1" x14ac:dyDescent="0.25">
      <c r="A1607" s="102" t="str">
        <f>VLOOKUP(N1607,'Linien - BU'!A:B,2,FALSE)</f>
        <v>BU4</v>
      </c>
      <c r="B1607" s="114">
        <f t="shared" si="191"/>
        <v>21</v>
      </c>
      <c r="C1607" s="95">
        <f>Abfalldokumentation!$U1607</f>
        <v>44508</v>
      </c>
      <c r="D1607" s="90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103" t="str">
        <f>IFERROR(VLOOKUP(Abfalldokumentation!$O1607,Artikel!A:C,3,FALSE),Abfalldokumentation!$O1607)</f>
        <v>ABS OLD-AMSTERDAM</v>
      </c>
      <c r="F1607" s="103" t="str">
        <f>VLOOKUP(T1607,'Liste Gründe'!A:D,2,FALSE)</f>
        <v>keinen Verwendungszweck</v>
      </c>
      <c r="G1607" s="103" t="str">
        <f>IF(ISBLANK(V1607),VLOOKUP(Abfalldokumentation!$P1607,'Liste Gründe'!A:D,3,FALSE),V1607)</f>
        <v>keinen Verwendungszweck</v>
      </c>
      <c r="H1607" s="103" t="str">
        <f>IF(ISBLANK(Abfalldokumentation!$W1607),"-",Abfalldokumentation!$W1607)</f>
        <v>-</v>
      </c>
      <c r="I1607" s="114">
        <f t="shared" si="192"/>
        <v>45</v>
      </c>
      <c r="J1607" s="103" t="str">
        <f t="shared" si="193"/>
        <v>Produkte</v>
      </c>
      <c r="K1607" s="103" t="str">
        <f t="shared" si="194"/>
        <v>BUs</v>
      </c>
      <c r="L1607" s="103" t="str">
        <f t="shared" si="195"/>
        <v>Symptome</v>
      </c>
      <c r="M1607" s="114">
        <f>IFERROR(VLOOKUP(Abfalldokumentation!$O1607,Kennzahlen!S:U,3,FALSE)*Abfalldokumentation!$B1607,"0")</f>
        <v>2.1000000000000003E-3</v>
      </c>
      <c r="N1607" s="103" t="str">
        <f>IF(ISBLANK(Q1607),VLOOKUP(Abfalldokumentation!$O1607,'Linien - BU'!R:S,2,FALSE),Q1607)</f>
        <v>BU4</v>
      </c>
      <c r="O1607" s="67">
        <f t="shared" si="196"/>
        <v>29501039</v>
      </c>
      <c r="P1607" s="67">
        <f t="shared" si="197"/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AA1607" s="2"/>
      <c r="AB1607" s="2"/>
      <c r="AC1607" s="2"/>
    </row>
    <row r="1608" spans="1:29" ht="30" customHeight="1" x14ac:dyDescent="0.25">
      <c r="A1608" s="104" t="str">
        <f>VLOOKUP(N1608,'Linien - BU'!A:B,2,FALSE)</f>
        <v>BU3</v>
      </c>
      <c r="B1608" s="115">
        <f t="shared" si="191"/>
        <v>7</v>
      </c>
      <c r="C1608" s="96">
        <f>Abfalldokumentation!$U1608</f>
        <v>44508</v>
      </c>
      <c r="D1608" s="90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105" t="str">
        <f>IFERROR(VLOOKUP(Abfalldokumentation!$O1608,Artikel!A:C,3,FALSE),Abfalldokumentation!$O1608)</f>
        <v>VOS GRW SCHI-NATRIUMARM</v>
      </c>
      <c r="F1608" s="105" t="str">
        <f>VLOOKUP(T1608,'Liste Gründe'!A:D,2,FALSE)</f>
        <v>Schimmel</v>
      </c>
      <c r="G1608" s="105" t="str">
        <f>IF(ISBLANK(V1608),VLOOKUP(Abfalldokumentation!$P1608,'Liste Gründe'!A:D,3,FALSE),V1608)</f>
        <v>Schimmel</v>
      </c>
      <c r="H1608" s="105" t="str">
        <f>IF(ISBLANK(Abfalldokumentation!$W1608),"-",Abfalldokumentation!$W1608)</f>
        <v>-</v>
      </c>
      <c r="I1608" s="115">
        <f t="shared" si="192"/>
        <v>45</v>
      </c>
      <c r="J1608" s="105" t="str">
        <f t="shared" si="193"/>
        <v>Produkte</v>
      </c>
      <c r="K1608" s="105" t="str">
        <f t="shared" si="194"/>
        <v>BUs</v>
      </c>
      <c r="L1608" s="105" t="str">
        <f t="shared" si="195"/>
        <v>Symptome</v>
      </c>
      <c r="M1608" s="115">
        <f>IFERROR(VLOOKUP(Abfalldokumentation!$O1608,Kennzahlen!S:U,3,FALSE)*Abfalldokumentation!$B1608,"0")</f>
        <v>3.5</v>
      </c>
      <c r="N1608" s="105" t="str">
        <f>IF(ISBLANK(Q1608),VLOOKUP(Abfalldokumentation!$O1608,'Linien - BU'!R:S,2,FALSE),Q1608)</f>
        <v>BU3</v>
      </c>
      <c r="O1608" s="67">
        <f t="shared" si="196"/>
        <v>29501058</v>
      </c>
      <c r="P1608" s="67">
        <f t="shared" si="197"/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AA1608" s="2"/>
      <c r="AB1608" s="2"/>
      <c r="AC1608" s="2"/>
    </row>
    <row r="1609" spans="1:29" ht="30" customHeight="1" x14ac:dyDescent="0.25">
      <c r="A1609" s="102" t="str">
        <f>VLOOKUP(N1609,'Linien - BU'!A:B,2,FALSE)</f>
        <v>BU3</v>
      </c>
      <c r="B1609" s="114">
        <f t="shared" si="191"/>
        <v>15</v>
      </c>
      <c r="C1609" s="95">
        <f>Abfalldokumentation!$U1609</f>
        <v>44508</v>
      </c>
      <c r="D1609" s="90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103" t="str">
        <f>IFERROR(VLOOKUP(Abfalldokumentation!$O1609,Artikel!A:C,3,FALSE),Abfalldokumentation!$O1609)</f>
        <v>VOS GRW SCHI-NATRIUMARM</v>
      </c>
      <c r="F1609" s="103" t="str">
        <f>VLOOKUP(T1609,'Liste Gründe'!A:D,2,FALSE)</f>
        <v>Schimmel</v>
      </c>
      <c r="G1609" s="103" t="str">
        <f>IF(ISBLANK(V1609),VLOOKUP(Abfalldokumentation!$P1609,'Liste Gründe'!A:D,3,FALSE),V1609)</f>
        <v>Schimmel</v>
      </c>
      <c r="H1609" s="103" t="str">
        <f>IF(ISBLANK(Abfalldokumentation!$W1609),"-",Abfalldokumentation!$W1609)</f>
        <v>-</v>
      </c>
      <c r="I1609" s="114">
        <f t="shared" si="192"/>
        <v>45</v>
      </c>
      <c r="J1609" s="103" t="str">
        <f t="shared" si="193"/>
        <v>Produkte</v>
      </c>
      <c r="K1609" s="103" t="str">
        <f t="shared" si="194"/>
        <v>BUs</v>
      </c>
      <c r="L1609" s="103" t="str">
        <f t="shared" si="195"/>
        <v>Symptome</v>
      </c>
      <c r="M1609" s="114">
        <f>IFERROR(VLOOKUP(Abfalldokumentation!$O1609,Kennzahlen!S:U,3,FALSE)*Abfalldokumentation!$B1609,"0")</f>
        <v>7.5</v>
      </c>
      <c r="N1609" s="103" t="str">
        <f>IF(ISBLANK(Q1609),VLOOKUP(Abfalldokumentation!$O1609,'Linien - BU'!R:S,2,FALSE),Q1609)</f>
        <v>BU3</v>
      </c>
      <c r="O1609" s="67">
        <f t="shared" si="196"/>
        <v>29501058</v>
      </c>
      <c r="P1609" s="67">
        <f t="shared" si="197"/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AA1609" s="2"/>
      <c r="AB1609" s="2"/>
      <c r="AC1609" s="2"/>
    </row>
    <row r="1610" spans="1:29" ht="30" customHeight="1" x14ac:dyDescent="0.25">
      <c r="A1610" s="104" t="str">
        <f>VLOOKUP(N1610,'Linien - BU'!A:B,2,FALSE)</f>
        <v>BU3</v>
      </c>
      <c r="B1610" s="115">
        <f t="shared" si="191"/>
        <v>72</v>
      </c>
      <c r="C1610" s="96">
        <f>Abfalldokumentation!$U1610</f>
        <v>44508</v>
      </c>
      <c r="D1610" s="90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105" t="str">
        <f>IFERROR(VLOOKUP(Abfalldokumentation!$O1610,Artikel!A:C,3,FALSE),Abfalldokumentation!$O1610)</f>
        <v>VOS GRW SCHI-NATRIUMARM</v>
      </c>
      <c r="F1610" s="105" t="str">
        <f>VLOOKUP(T1610,'Liste Gründe'!A:D,2,FALSE)</f>
        <v>Schimmel</v>
      </c>
      <c r="G1610" s="105" t="str">
        <f>IF(ISBLANK(V1610),VLOOKUP(Abfalldokumentation!$P1610,'Liste Gründe'!A:D,3,FALSE),V1610)</f>
        <v>Schimmel</v>
      </c>
      <c r="H1610" s="105" t="str">
        <f>IF(ISBLANK(Abfalldokumentation!$W1610),"-",Abfalldokumentation!$W1610)</f>
        <v>-</v>
      </c>
      <c r="I1610" s="115">
        <f t="shared" si="192"/>
        <v>45</v>
      </c>
      <c r="J1610" s="105" t="str">
        <f t="shared" si="193"/>
        <v>Produkte</v>
      </c>
      <c r="K1610" s="105" t="str">
        <f t="shared" si="194"/>
        <v>BUs</v>
      </c>
      <c r="L1610" s="105" t="str">
        <f t="shared" si="195"/>
        <v>Symptome</v>
      </c>
      <c r="M1610" s="115">
        <f>IFERROR(VLOOKUP(Abfalldokumentation!$O1610,Kennzahlen!S:U,3,FALSE)*Abfalldokumentation!$B1610,"0")</f>
        <v>36</v>
      </c>
      <c r="N1610" s="105" t="str">
        <f>IF(ISBLANK(Q1610),VLOOKUP(Abfalldokumentation!$O1610,'Linien - BU'!R:S,2,FALSE),Q1610)</f>
        <v>BU3</v>
      </c>
      <c r="O1610" s="67">
        <f t="shared" si="196"/>
        <v>29501058</v>
      </c>
      <c r="P1610" s="67">
        <f t="shared" si="197"/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AA1610" s="2"/>
      <c r="AB1610" s="2"/>
      <c r="AC1610" s="2"/>
    </row>
    <row r="1611" spans="1:29" ht="30" customHeight="1" x14ac:dyDescent="0.25">
      <c r="A1611" s="102" t="str">
        <f>VLOOKUP(N1611,'Linien - BU'!A:B,2,FALSE)</f>
        <v>BU3</v>
      </c>
      <c r="B1611" s="114">
        <f t="shared" si="191"/>
        <v>35</v>
      </c>
      <c r="C1611" s="95">
        <f>Abfalldokumentation!$U1611</f>
        <v>44508</v>
      </c>
      <c r="D1611" s="90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103" t="str">
        <f>IFERROR(VLOOKUP(Abfalldokumentation!$O1611,Artikel!A:C,3,FALSE),Abfalldokumentation!$O1611)</f>
        <v>VOS GRW SCHI-NATRIUMARM</v>
      </c>
      <c r="F1611" s="103" t="str">
        <f>VLOOKUP(T1611,'Liste Gründe'!A:D,2,FALSE)</f>
        <v>Schimmel</v>
      </c>
      <c r="G1611" s="103" t="str">
        <f>IF(ISBLANK(V1611),VLOOKUP(Abfalldokumentation!$P1611,'Liste Gründe'!A:D,3,FALSE),V1611)</f>
        <v>Schimmel</v>
      </c>
      <c r="H1611" s="103" t="str">
        <f>IF(ISBLANK(Abfalldokumentation!$W1611),"-",Abfalldokumentation!$W1611)</f>
        <v>-</v>
      </c>
      <c r="I1611" s="114">
        <f t="shared" si="192"/>
        <v>45</v>
      </c>
      <c r="J1611" s="103" t="str">
        <f t="shared" si="193"/>
        <v>Produkte</v>
      </c>
      <c r="K1611" s="103" t="str">
        <f t="shared" si="194"/>
        <v>BUs</v>
      </c>
      <c r="L1611" s="103" t="str">
        <f t="shared" si="195"/>
        <v>Symptome</v>
      </c>
      <c r="M1611" s="114">
        <f>IFERROR(VLOOKUP(Abfalldokumentation!$O1611,Kennzahlen!S:U,3,FALSE)*Abfalldokumentation!$B1611,"0")</f>
        <v>17.5</v>
      </c>
      <c r="N1611" s="103" t="str">
        <f>IF(ISBLANK(Q1611),VLOOKUP(Abfalldokumentation!$O1611,'Linien - BU'!R:S,2,FALSE),Q1611)</f>
        <v>BU3</v>
      </c>
      <c r="O1611" s="67">
        <f t="shared" si="196"/>
        <v>29501058</v>
      </c>
      <c r="P1611" s="67">
        <f t="shared" si="197"/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AA1611" s="2"/>
      <c r="AB1611" s="2"/>
      <c r="AC1611" s="2"/>
    </row>
    <row r="1612" spans="1:29" ht="30" customHeight="1" x14ac:dyDescent="0.25">
      <c r="A1612" s="104" t="str">
        <f>VLOOKUP(N1612,'Linien - BU'!A:B,2,FALSE)</f>
        <v>BU3</v>
      </c>
      <c r="B1612" s="115">
        <f t="shared" si="191"/>
        <v>100</v>
      </c>
      <c r="C1612" s="96">
        <f>Abfalldokumentation!$U1612</f>
        <v>44508</v>
      </c>
      <c r="D1612" s="90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105" t="str">
        <f>IFERROR(VLOOKUP(Abfalldokumentation!$O1612,Artikel!A:C,3,FALSE),Abfalldokumentation!$O1612)</f>
        <v>VOS GRW SCHI-NATRIUMARM</v>
      </c>
      <c r="F1612" s="105" t="str">
        <f>VLOOKUP(T1612,'Liste Gründe'!A:D,2,FALSE)</f>
        <v>Schimmel</v>
      </c>
      <c r="G1612" s="105" t="str">
        <f>IF(ISBLANK(V1612),VLOOKUP(Abfalldokumentation!$P1612,'Liste Gründe'!A:D,3,FALSE),V1612)</f>
        <v>Schimmel</v>
      </c>
      <c r="H1612" s="105" t="str">
        <f>IF(ISBLANK(Abfalldokumentation!$W1612),"-",Abfalldokumentation!$W1612)</f>
        <v>-</v>
      </c>
      <c r="I1612" s="115">
        <f t="shared" si="192"/>
        <v>45</v>
      </c>
      <c r="J1612" s="105" t="str">
        <f t="shared" si="193"/>
        <v>Produkte</v>
      </c>
      <c r="K1612" s="105" t="str">
        <f t="shared" si="194"/>
        <v>BUs</v>
      </c>
      <c r="L1612" s="105" t="str">
        <f t="shared" si="195"/>
        <v>Symptome</v>
      </c>
      <c r="M1612" s="115">
        <f>IFERROR(VLOOKUP(Abfalldokumentation!$O1612,Kennzahlen!S:U,3,FALSE)*Abfalldokumentation!$B1612,"0")</f>
        <v>50</v>
      </c>
      <c r="N1612" s="105" t="str">
        <f>IF(ISBLANK(Q1612),VLOOKUP(Abfalldokumentation!$O1612,'Linien - BU'!R:S,2,FALSE),Q1612)</f>
        <v>BU3</v>
      </c>
      <c r="O1612" s="67">
        <f t="shared" si="196"/>
        <v>29501058</v>
      </c>
      <c r="P1612" s="67">
        <f t="shared" si="197"/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AA1612" s="2"/>
      <c r="AB1612" s="2"/>
      <c r="AC1612" s="2"/>
    </row>
    <row r="1613" spans="1:29" ht="30" customHeight="1" x14ac:dyDescent="0.25">
      <c r="A1613" s="102" t="str">
        <f>VLOOKUP(N1613,'Linien - BU'!A:B,2,FALSE)</f>
        <v>BU3</v>
      </c>
      <c r="B1613" s="114">
        <f t="shared" si="191"/>
        <v>90</v>
      </c>
      <c r="C1613" s="95">
        <f>Abfalldokumentation!$U1613</f>
        <v>44508</v>
      </c>
      <c r="D1613" s="90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103" t="str">
        <f>IFERROR(VLOOKUP(Abfalldokumentation!$O1613,Artikel!A:C,3,FALSE),Abfalldokumentation!$O1613)</f>
        <v>VOS GRW SCHI-NATRIUMARM</v>
      </c>
      <c r="F1613" s="103" t="str">
        <f>VLOOKUP(T1613,'Liste Gründe'!A:D,2,FALSE)</f>
        <v>Schimmel</v>
      </c>
      <c r="G1613" s="103" t="str">
        <f>IF(ISBLANK(V1613),VLOOKUP(Abfalldokumentation!$P1613,'Liste Gründe'!A:D,3,FALSE),V1613)</f>
        <v>Schimmel</v>
      </c>
      <c r="H1613" s="103" t="str">
        <f>IF(ISBLANK(Abfalldokumentation!$W1613),"-",Abfalldokumentation!$W1613)</f>
        <v>-</v>
      </c>
      <c r="I1613" s="114">
        <f t="shared" si="192"/>
        <v>45</v>
      </c>
      <c r="J1613" s="103" t="str">
        <f t="shared" si="193"/>
        <v>Produkte</v>
      </c>
      <c r="K1613" s="103" t="str">
        <f t="shared" si="194"/>
        <v>BUs</v>
      </c>
      <c r="L1613" s="103" t="str">
        <f t="shared" si="195"/>
        <v>Symptome</v>
      </c>
      <c r="M1613" s="114">
        <f>IFERROR(VLOOKUP(Abfalldokumentation!$O1613,Kennzahlen!S:U,3,FALSE)*Abfalldokumentation!$B1613,"0")</f>
        <v>45</v>
      </c>
      <c r="N1613" s="103" t="str">
        <f>IF(ISBLANK(Q1613),VLOOKUP(Abfalldokumentation!$O1613,'Linien - BU'!R:S,2,FALSE),Q1613)</f>
        <v>BU3</v>
      </c>
      <c r="O1613" s="67">
        <f t="shared" si="196"/>
        <v>29501058</v>
      </c>
      <c r="P1613" s="67">
        <f t="shared" si="197"/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AA1613" s="2"/>
      <c r="AB1613" s="2"/>
      <c r="AC1613" s="2"/>
    </row>
    <row r="1614" spans="1:29" ht="30" customHeight="1" x14ac:dyDescent="0.25">
      <c r="A1614" s="104" t="str">
        <f>VLOOKUP(N1614,'Linien - BU'!A:B,2,FALSE)</f>
        <v>BU3</v>
      </c>
      <c r="B1614" s="115">
        <f t="shared" si="191"/>
        <v>9</v>
      </c>
      <c r="C1614" s="96">
        <f>Abfalldokumentation!$U1614</f>
        <v>44508</v>
      </c>
      <c r="D1614" s="90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105" t="str">
        <f>IFERROR(VLOOKUP(Abfalldokumentation!$O1614,Artikel!A:C,3,FALSE),Abfalldokumentation!$O1614)</f>
        <v>VOS GRW SCHI-NATRIUMARM</v>
      </c>
      <c r="F1614" s="105" t="str">
        <f>VLOOKUP(T1614,'Liste Gründe'!A:D,2,FALSE)</f>
        <v>Schimmel</v>
      </c>
      <c r="G1614" s="105" t="str">
        <f>IF(ISBLANK(V1614),VLOOKUP(Abfalldokumentation!$P1614,'Liste Gründe'!A:D,3,FALSE),V1614)</f>
        <v>Schimmel</v>
      </c>
      <c r="H1614" s="105" t="str">
        <f>IF(ISBLANK(Abfalldokumentation!$W1614),"-",Abfalldokumentation!$W1614)</f>
        <v>-</v>
      </c>
      <c r="I1614" s="115">
        <f t="shared" si="192"/>
        <v>45</v>
      </c>
      <c r="J1614" s="105" t="str">
        <f t="shared" si="193"/>
        <v>Produkte</v>
      </c>
      <c r="K1614" s="105" t="str">
        <f t="shared" si="194"/>
        <v>BUs</v>
      </c>
      <c r="L1614" s="105" t="str">
        <f t="shared" si="195"/>
        <v>Symptome</v>
      </c>
      <c r="M1614" s="115">
        <f>IFERROR(VLOOKUP(Abfalldokumentation!$O1614,Kennzahlen!S:U,3,FALSE)*Abfalldokumentation!$B1614,"0")</f>
        <v>4.5</v>
      </c>
      <c r="N1614" s="105" t="str">
        <f>IF(ISBLANK(Q1614),VLOOKUP(Abfalldokumentation!$O1614,'Linien - BU'!R:S,2,FALSE),Q1614)</f>
        <v>BU3</v>
      </c>
      <c r="O1614" s="67">
        <f t="shared" si="196"/>
        <v>29501058</v>
      </c>
      <c r="P1614" s="67">
        <f t="shared" si="197"/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AA1614" s="2"/>
      <c r="AB1614" s="2"/>
      <c r="AC1614" s="2"/>
    </row>
    <row r="1615" spans="1:29" ht="30" customHeight="1" x14ac:dyDescent="0.25">
      <c r="A1615" s="102" t="str">
        <f>VLOOKUP(N1615,'Linien - BU'!A:B,2,FALSE)</f>
        <v>Verkauf</v>
      </c>
      <c r="B1615" s="114">
        <f t="shared" si="191"/>
        <v>13</v>
      </c>
      <c r="C1615" s="95">
        <f>Abfalldokumentation!$U1615</f>
        <v>44508</v>
      </c>
      <c r="D1615" s="90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103" t="str">
        <f>IFERROR(VLOOKUP(Abfalldokumentation!$O1615,Artikel!A:C,3,FALSE),Abfalldokumentation!$O1615)</f>
        <v>VOS GRW-SCHI-NAT ENDSTÜ</v>
      </c>
      <c r="F1615" s="103" t="str">
        <f>VLOOKUP(T1615,'Liste Gründe'!A:D,2,FALSE)</f>
        <v>Schimmel</v>
      </c>
      <c r="G1615" s="103" t="str">
        <f>IF(ISBLANK(V1615),VLOOKUP(Abfalldokumentation!$P1615,'Liste Gründe'!A:D,3,FALSE),V1615)</f>
        <v>Schimmel</v>
      </c>
      <c r="H1615" s="103" t="str">
        <f>IF(ISBLANK(Abfalldokumentation!$W1615),"-",Abfalldokumentation!$W1615)</f>
        <v>-</v>
      </c>
      <c r="I1615" s="114">
        <f t="shared" si="192"/>
        <v>45</v>
      </c>
      <c r="J1615" s="103" t="str">
        <f t="shared" si="193"/>
        <v>Produkte</v>
      </c>
      <c r="K1615" s="103" t="str">
        <f t="shared" si="194"/>
        <v>BUs</v>
      </c>
      <c r="L1615" s="103" t="str">
        <f t="shared" si="195"/>
        <v>Symptome</v>
      </c>
      <c r="M1615" s="114">
        <f>IFERROR(VLOOKUP(Abfalldokumentation!$O1615,Kennzahlen!S:U,3,FALSE)*Abfalldokumentation!$B1615,"0")</f>
        <v>6.5</v>
      </c>
      <c r="N1615" s="103" t="str">
        <f>IF(ISBLANK(Q1615),VLOOKUP(Abfalldokumentation!$O1615,'Linien - BU'!R:S,2,FALSE),Q1615)</f>
        <v>Verkauf</v>
      </c>
      <c r="O1615" s="67">
        <f t="shared" si="196"/>
        <v>29501070</v>
      </c>
      <c r="P1615" s="67">
        <f t="shared" si="197"/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AA1615" s="2"/>
      <c r="AB1615" s="2"/>
      <c r="AC1615" s="2"/>
    </row>
    <row r="1616" spans="1:29" ht="30" customHeight="1" x14ac:dyDescent="0.25">
      <c r="A1616" s="104" t="str">
        <f>VLOOKUP(N1616,'Linien - BU'!A:B,2,FALSE)</f>
        <v>Verkauf</v>
      </c>
      <c r="B1616" s="115">
        <f t="shared" si="191"/>
        <v>72</v>
      </c>
      <c r="C1616" s="96">
        <f>Abfalldokumentation!$U1616</f>
        <v>44508</v>
      </c>
      <c r="D1616" s="90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105" t="str">
        <f>IFERROR(VLOOKUP(Abfalldokumentation!$O1616,Artikel!A:C,3,FALSE),Abfalldokumentation!$O1616)</f>
        <v>VOS GRW-SCHI-NAT ENDSTÜ</v>
      </c>
      <c r="F1616" s="105" t="str">
        <f>VLOOKUP(T1616,'Liste Gründe'!A:D,2,FALSE)</f>
        <v>Schimmel</v>
      </c>
      <c r="G1616" s="105" t="str">
        <f>IF(ISBLANK(V1616),VLOOKUP(Abfalldokumentation!$P1616,'Liste Gründe'!A:D,3,FALSE),V1616)</f>
        <v>Schimmel</v>
      </c>
      <c r="H1616" s="105" t="str">
        <f>IF(ISBLANK(Abfalldokumentation!$W1616),"-",Abfalldokumentation!$W1616)</f>
        <v>-</v>
      </c>
      <c r="I1616" s="115">
        <f t="shared" si="192"/>
        <v>45</v>
      </c>
      <c r="J1616" s="105" t="str">
        <f t="shared" si="193"/>
        <v>Produkte</v>
      </c>
      <c r="K1616" s="105" t="str">
        <f t="shared" si="194"/>
        <v>BUs</v>
      </c>
      <c r="L1616" s="105" t="str">
        <f t="shared" si="195"/>
        <v>Symptome</v>
      </c>
      <c r="M1616" s="115">
        <f>IFERROR(VLOOKUP(Abfalldokumentation!$O1616,Kennzahlen!S:U,3,FALSE)*Abfalldokumentation!$B1616,"0")</f>
        <v>36</v>
      </c>
      <c r="N1616" s="105" t="str">
        <f>IF(ISBLANK(Q1616),VLOOKUP(Abfalldokumentation!$O1616,'Linien - BU'!R:S,2,FALSE),Q1616)</f>
        <v>Verkauf</v>
      </c>
      <c r="O1616" s="67">
        <f t="shared" si="196"/>
        <v>29501070</v>
      </c>
      <c r="P1616" s="67">
        <f t="shared" si="197"/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AA1616" s="2"/>
      <c r="AB1616" s="2"/>
      <c r="AC1616" s="2"/>
    </row>
    <row r="1617" spans="1:29" ht="30" customHeight="1" x14ac:dyDescent="0.25">
      <c r="A1617" s="102" t="str">
        <f>VLOOKUP(N1617,'Linien - BU'!A:B,2,FALSE)</f>
        <v>Verkauf</v>
      </c>
      <c r="B1617" s="114">
        <f t="shared" si="191"/>
        <v>30</v>
      </c>
      <c r="C1617" s="95">
        <f>Abfalldokumentation!$U1617</f>
        <v>44508</v>
      </c>
      <c r="D1617" s="90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103" t="str">
        <f>IFERROR(VLOOKUP(Abfalldokumentation!$O1617,Artikel!A:C,3,FALSE),Abfalldokumentation!$O1617)</f>
        <v>VOS RW-JALA-NAT ZIPFEL</v>
      </c>
      <c r="F1617" s="103" t="str">
        <f>VLOOKUP(T1617,'Liste Gründe'!A:D,2,FALSE)</f>
        <v>Schimmel</v>
      </c>
      <c r="G1617" s="103" t="str">
        <f>IF(ISBLANK(V1617),VLOOKUP(Abfalldokumentation!$P1617,'Liste Gründe'!A:D,3,FALSE),V1617)</f>
        <v>Schimmel</v>
      </c>
      <c r="H1617" s="103" t="str">
        <f>IF(ISBLANK(Abfalldokumentation!$W1617),"-",Abfalldokumentation!$W1617)</f>
        <v>-</v>
      </c>
      <c r="I1617" s="114">
        <f t="shared" si="192"/>
        <v>45</v>
      </c>
      <c r="J1617" s="103" t="str">
        <f t="shared" si="193"/>
        <v>Produkte</v>
      </c>
      <c r="K1617" s="103" t="str">
        <f t="shared" si="194"/>
        <v>BUs</v>
      </c>
      <c r="L1617" s="103" t="str">
        <f t="shared" si="195"/>
        <v>Symptome</v>
      </c>
      <c r="M1617" s="114">
        <f>IFERROR(VLOOKUP(Abfalldokumentation!$O1617,Kennzahlen!S:U,3,FALSE)*Abfalldokumentation!$B1617,"0")</f>
        <v>15</v>
      </c>
      <c r="N1617" s="103" t="str">
        <f>IF(ISBLANK(Q1617),VLOOKUP(Abfalldokumentation!$O1617,'Linien - BU'!R:S,2,FALSE),Q1617)</f>
        <v>Verkauf</v>
      </c>
      <c r="O1617" s="67">
        <f t="shared" si="196"/>
        <v>29501080</v>
      </c>
      <c r="P1617" s="67">
        <f t="shared" si="197"/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AA1617" s="2"/>
      <c r="AB1617" s="2"/>
      <c r="AC1617" s="2"/>
    </row>
    <row r="1618" spans="1:29" ht="30" customHeight="1" x14ac:dyDescent="0.25">
      <c r="A1618" s="104" t="str">
        <f>VLOOKUP(N1618,'Linien - BU'!A:B,2,FALSE)</f>
        <v>Verkauf</v>
      </c>
      <c r="B1618" s="115">
        <f t="shared" si="191"/>
        <v>85</v>
      </c>
      <c r="C1618" s="96">
        <f>Abfalldokumentation!$U1618</f>
        <v>44508</v>
      </c>
      <c r="D1618" s="90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105" t="str">
        <f>IFERROR(VLOOKUP(Abfalldokumentation!$O1618,Artikel!A:C,3,FALSE),Abfalldokumentation!$O1618)</f>
        <v>VOS RW-JALA-NAT ZIPFEL</v>
      </c>
      <c r="F1618" s="105" t="str">
        <f>VLOOKUP(T1618,'Liste Gründe'!A:D,2,FALSE)</f>
        <v>Schimmel</v>
      </c>
      <c r="G1618" s="105" t="str">
        <f>IF(ISBLANK(V1618),VLOOKUP(Abfalldokumentation!$P1618,'Liste Gründe'!A:D,3,FALSE),V1618)</f>
        <v>Schimmel</v>
      </c>
      <c r="H1618" s="105" t="str">
        <f>IF(ISBLANK(Abfalldokumentation!$W1618),"-",Abfalldokumentation!$W1618)</f>
        <v>-</v>
      </c>
      <c r="I1618" s="115">
        <f t="shared" si="192"/>
        <v>45</v>
      </c>
      <c r="J1618" s="105" t="str">
        <f t="shared" si="193"/>
        <v>Produkte</v>
      </c>
      <c r="K1618" s="105" t="str">
        <f t="shared" si="194"/>
        <v>BUs</v>
      </c>
      <c r="L1618" s="105" t="str">
        <f t="shared" si="195"/>
        <v>Symptome</v>
      </c>
      <c r="M1618" s="115">
        <f>IFERROR(VLOOKUP(Abfalldokumentation!$O1618,Kennzahlen!S:U,3,FALSE)*Abfalldokumentation!$B1618,"0")</f>
        <v>42.5</v>
      </c>
      <c r="N1618" s="105" t="str">
        <f>IF(ISBLANK(Q1618),VLOOKUP(Abfalldokumentation!$O1618,'Linien - BU'!R:S,2,FALSE),Q1618)</f>
        <v>Verkauf</v>
      </c>
      <c r="O1618" s="67">
        <f t="shared" si="196"/>
        <v>29501080</v>
      </c>
      <c r="P1618" s="67">
        <f t="shared" si="197"/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AA1618" s="2"/>
      <c r="AB1618" s="2"/>
      <c r="AC1618" s="2"/>
    </row>
    <row r="1619" spans="1:29" ht="30" customHeight="1" x14ac:dyDescent="0.25">
      <c r="A1619" s="102" t="str">
        <f>VLOOKUP(N1619,'Linien - BU'!A:B,2,FALSE)</f>
        <v>Verkauf</v>
      </c>
      <c r="B1619" s="114">
        <f t="shared" si="191"/>
        <v>12</v>
      </c>
      <c r="C1619" s="95">
        <f>Abfalldokumentation!$U1619</f>
        <v>44508</v>
      </c>
      <c r="D1619" s="90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103" t="str">
        <f>IFERROR(VLOOKUP(Abfalldokumentation!$O1619,Artikel!A:C,3,FALSE),Abfalldokumentation!$O1619)</f>
        <v>VOS RW-JALA-NAT ENDSTÜC</v>
      </c>
      <c r="F1619" s="103" t="str">
        <f>VLOOKUP(T1619,'Liste Gründe'!A:D,2,FALSE)</f>
        <v>Schimmel</v>
      </c>
      <c r="G1619" s="103" t="str">
        <f>IF(ISBLANK(V1619),VLOOKUP(Abfalldokumentation!$P1619,'Liste Gründe'!A:D,3,FALSE),V1619)</f>
        <v>Schimmel</v>
      </c>
      <c r="H1619" s="103" t="str">
        <f>IF(ISBLANK(Abfalldokumentation!$W1619),"-",Abfalldokumentation!$W1619)</f>
        <v>-</v>
      </c>
      <c r="I1619" s="114">
        <f t="shared" si="192"/>
        <v>45</v>
      </c>
      <c r="J1619" s="103" t="str">
        <f t="shared" si="193"/>
        <v>Produkte</v>
      </c>
      <c r="K1619" s="103" t="str">
        <f t="shared" si="194"/>
        <v>BUs</v>
      </c>
      <c r="L1619" s="103" t="str">
        <f t="shared" si="195"/>
        <v>Symptome</v>
      </c>
      <c r="M1619" s="114">
        <f>IFERROR(VLOOKUP(Abfalldokumentation!$O1619,Kennzahlen!S:U,3,FALSE)*Abfalldokumentation!$B1619,"0")</f>
        <v>6</v>
      </c>
      <c r="N1619" s="103" t="str">
        <f>IF(ISBLANK(Q1619),VLOOKUP(Abfalldokumentation!$O1619,'Linien - BU'!R:S,2,FALSE),Q1619)</f>
        <v>Verkauf</v>
      </c>
      <c r="O1619" s="67">
        <f t="shared" si="196"/>
        <v>29501081</v>
      </c>
      <c r="P1619" s="67">
        <f t="shared" si="197"/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AA1619" s="2"/>
      <c r="AB1619" s="2"/>
      <c r="AC1619" s="2"/>
    </row>
    <row r="1620" spans="1:29" ht="30" customHeight="1" x14ac:dyDescent="0.25">
      <c r="A1620" s="104" t="str">
        <f>VLOOKUP(N1620,'Linien - BU'!A:B,2,FALSE)</f>
        <v>Verkauf</v>
      </c>
      <c r="B1620" s="115">
        <f t="shared" si="191"/>
        <v>20</v>
      </c>
      <c r="C1620" s="96">
        <f>Abfalldokumentation!$U1620</f>
        <v>44508</v>
      </c>
      <c r="D1620" s="90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105" t="str">
        <f>IFERROR(VLOOKUP(Abfalldokumentation!$O1620,Artikel!A:C,3,FALSE),Abfalldokumentation!$O1620)</f>
        <v>VOS RW-JALA-NAT ENDSTÜC</v>
      </c>
      <c r="F1620" s="105" t="str">
        <f>VLOOKUP(T1620,'Liste Gründe'!A:D,2,FALSE)</f>
        <v>Schimmel</v>
      </c>
      <c r="G1620" s="105" t="str">
        <f>IF(ISBLANK(V1620),VLOOKUP(Abfalldokumentation!$P1620,'Liste Gründe'!A:D,3,FALSE),V1620)</f>
        <v>Schimmel</v>
      </c>
      <c r="H1620" s="105" t="str">
        <f>IF(ISBLANK(Abfalldokumentation!$W1620),"-",Abfalldokumentation!$W1620)</f>
        <v>-</v>
      </c>
      <c r="I1620" s="115">
        <f t="shared" si="192"/>
        <v>45</v>
      </c>
      <c r="J1620" s="105" t="str">
        <f t="shared" si="193"/>
        <v>Produkte</v>
      </c>
      <c r="K1620" s="105" t="str">
        <f t="shared" si="194"/>
        <v>BUs</v>
      </c>
      <c r="L1620" s="105" t="str">
        <f t="shared" si="195"/>
        <v>Symptome</v>
      </c>
      <c r="M1620" s="115">
        <f>IFERROR(VLOOKUP(Abfalldokumentation!$O1620,Kennzahlen!S:U,3,FALSE)*Abfalldokumentation!$B1620,"0")</f>
        <v>10</v>
      </c>
      <c r="N1620" s="105" t="str">
        <f>IF(ISBLANK(Q1620),VLOOKUP(Abfalldokumentation!$O1620,'Linien - BU'!R:S,2,FALSE),Q1620)</f>
        <v>Verkauf</v>
      </c>
      <c r="O1620" s="67">
        <f t="shared" si="196"/>
        <v>29501081</v>
      </c>
      <c r="P1620" s="67">
        <f t="shared" si="197"/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AA1620" s="2"/>
      <c r="AB1620" s="2"/>
      <c r="AC1620" s="2"/>
    </row>
    <row r="1621" spans="1:29" ht="30" customHeight="1" x14ac:dyDescent="0.25">
      <c r="A1621" s="102" t="str">
        <f>VLOOKUP(N1621,'Linien - BU'!A:B,2,FALSE)</f>
        <v>Verkauf</v>
      </c>
      <c r="B1621" s="114">
        <f t="shared" si="191"/>
        <v>45</v>
      </c>
      <c r="C1621" s="95">
        <f>Abfalldokumentation!$U1621</f>
        <v>44508</v>
      </c>
      <c r="D1621" s="90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103" t="str">
        <f>IFERROR(VLOOKUP(Abfalldokumentation!$O1621,Artikel!A:C,3,FALSE),Abfalldokumentation!$O1621)</f>
        <v>VOS RW-JALA-NAT ENDSTÜC</v>
      </c>
      <c r="F1621" s="103" t="str">
        <f>VLOOKUP(T1621,'Liste Gründe'!A:D,2,FALSE)</f>
        <v>Schimmel</v>
      </c>
      <c r="G1621" s="103" t="str">
        <f>IF(ISBLANK(V1621),VLOOKUP(Abfalldokumentation!$P1621,'Liste Gründe'!A:D,3,FALSE),V1621)</f>
        <v>Schimmel</v>
      </c>
      <c r="H1621" s="103" t="str">
        <f>IF(ISBLANK(Abfalldokumentation!$W1621),"-",Abfalldokumentation!$W1621)</f>
        <v>-</v>
      </c>
      <c r="I1621" s="114">
        <f t="shared" si="192"/>
        <v>45</v>
      </c>
      <c r="J1621" s="103" t="str">
        <f t="shared" si="193"/>
        <v>Produkte</v>
      </c>
      <c r="K1621" s="103" t="str">
        <f t="shared" si="194"/>
        <v>BUs</v>
      </c>
      <c r="L1621" s="103" t="str">
        <f t="shared" si="195"/>
        <v>Symptome</v>
      </c>
      <c r="M1621" s="114">
        <f>IFERROR(VLOOKUP(Abfalldokumentation!$O1621,Kennzahlen!S:U,3,FALSE)*Abfalldokumentation!$B1621,"0")</f>
        <v>22.5</v>
      </c>
      <c r="N1621" s="103" t="str">
        <f>IF(ISBLANK(Q1621),VLOOKUP(Abfalldokumentation!$O1621,'Linien - BU'!R:S,2,FALSE),Q1621)</f>
        <v>Verkauf</v>
      </c>
      <c r="O1621" s="67">
        <f t="shared" si="196"/>
        <v>29501081</v>
      </c>
      <c r="P1621" s="67">
        <f t="shared" si="197"/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AA1621" s="2"/>
      <c r="AB1621" s="2"/>
      <c r="AC1621" s="2"/>
    </row>
    <row r="1622" spans="1:29" ht="30" customHeight="1" x14ac:dyDescent="0.25">
      <c r="A1622" s="104" t="str">
        <f>VLOOKUP(N1622,'Linien - BU'!A:B,2,FALSE)</f>
        <v>Verkauf</v>
      </c>
      <c r="B1622" s="115">
        <f t="shared" si="191"/>
        <v>40</v>
      </c>
      <c r="C1622" s="96">
        <f>Abfalldokumentation!$U1622</f>
        <v>44508</v>
      </c>
      <c r="D1622" s="90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105" t="str">
        <f>IFERROR(VLOOKUP(Abfalldokumentation!$O1622,Artikel!A:C,3,FALSE),Abfalldokumentation!$O1622)</f>
        <v>VOS RW-JALA-NAT ENDSTÜC</v>
      </c>
      <c r="F1622" s="105" t="str">
        <f>VLOOKUP(T1622,'Liste Gründe'!A:D,2,FALSE)</f>
        <v>Schimmel</v>
      </c>
      <c r="G1622" s="105" t="str">
        <f>IF(ISBLANK(V1622),VLOOKUP(Abfalldokumentation!$P1622,'Liste Gründe'!A:D,3,FALSE),V1622)</f>
        <v>Schimmel</v>
      </c>
      <c r="H1622" s="105" t="str">
        <f>IF(ISBLANK(Abfalldokumentation!$W1622),"-",Abfalldokumentation!$W1622)</f>
        <v>-</v>
      </c>
      <c r="I1622" s="115">
        <f t="shared" si="192"/>
        <v>45</v>
      </c>
      <c r="J1622" s="105" t="str">
        <f t="shared" si="193"/>
        <v>Produkte</v>
      </c>
      <c r="K1622" s="105" t="str">
        <f t="shared" si="194"/>
        <v>BUs</v>
      </c>
      <c r="L1622" s="105" t="str">
        <f t="shared" si="195"/>
        <v>Symptome</v>
      </c>
      <c r="M1622" s="115">
        <f>IFERROR(VLOOKUP(Abfalldokumentation!$O1622,Kennzahlen!S:U,3,FALSE)*Abfalldokumentation!$B1622,"0")</f>
        <v>20</v>
      </c>
      <c r="N1622" s="105" t="str">
        <f>IF(ISBLANK(Q1622),VLOOKUP(Abfalldokumentation!$O1622,'Linien - BU'!R:S,2,FALSE),Q1622)</f>
        <v>Verkauf</v>
      </c>
      <c r="O1622" s="67">
        <f t="shared" si="196"/>
        <v>29501081</v>
      </c>
      <c r="P1622" s="67">
        <f t="shared" si="197"/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AA1622" s="2"/>
      <c r="AB1622" s="2"/>
      <c r="AC1622" s="2"/>
    </row>
    <row r="1623" spans="1:29" ht="30" customHeight="1" x14ac:dyDescent="0.25">
      <c r="A1623" s="102" t="str">
        <f>VLOOKUP(N1623,'Linien - BU'!A:B,2,FALSE)</f>
        <v>Verkauf</v>
      </c>
      <c r="B1623" s="114">
        <f t="shared" si="191"/>
        <v>34</v>
      </c>
      <c r="C1623" s="95">
        <f>Abfalldokumentation!$U1623</f>
        <v>44508</v>
      </c>
      <c r="D1623" s="90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103" t="str">
        <f>IFERROR(VLOOKUP(Abfalldokumentation!$O1623,Artikel!A:C,3,FALSE),Abfalldokumentation!$O1623)</f>
        <v>VOS RW-SCHI-NAT ENDSTÜC</v>
      </c>
      <c r="F1623" s="103" t="str">
        <f>VLOOKUP(T1623,'Liste Gründe'!A:D,2,FALSE)</f>
        <v>Schimmel</v>
      </c>
      <c r="G1623" s="103" t="str">
        <f>IF(ISBLANK(V1623),VLOOKUP(Abfalldokumentation!$P1623,'Liste Gründe'!A:D,3,FALSE),V1623)</f>
        <v>Schimmel</v>
      </c>
      <c r="H1623" s="103" t="str">
        <f>IF(ISBLANK(Abfalldokumentation!$W1623),"-",Abfalldokumentation!$W1623)</f>
        <v>-</v>
      </c>
      <c r="I1623" s="114">
        <f t="shared" si="192"/>
        <v>45</v>
      </c>
      <c r="J1623" s="103" t="str">
        <f t="shared" si="193"/>
        <v>Produkte</v>
      </c>
      <c r="K1623" s="103" t="str">
        <f t="shared" si="194"/>
        <v>BUs</v>
      </c>
      <c r="L1623" s="103" t="str">
        <f t="shared" si="195"/>
        <v>Symptome</v>
      </c>
      <c r="M1623" s="114">
        <f>IFERROR(VLOOKUP(Abfalldokumentation!$O1623,Kennzahlen!S:U,3,FALSE)*Abfalldokumentation!$B1623,"0")</f>
        <v>17</v>
      </c>
      <c r="N1623" s="103" t="str">
        <f>IF(ISBLANK(Q1623),VLOOKUP(Abfalldokumentation!$O1623,'Linien - BU'!R:S,2,FALSE),Q1623)</f>
        <v>Verkauf</v>
      </c>
      <c r="O1623" s="67">
        <f t="shared" si="196"/>
        <v>29501085</v>
      </c>
      <c r="P1623" s="67">
        <f t="shared" si="197"/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AA1623" s="2"/>
      <c r="AB1623" s="2"/>
      <c r="AC1623" s="2"/>
    </row>
    <row r="1624" spans="1:29" ht="30" customHeight="1" x14ac:dyDescent="0.25">
      <c r="A1624" s="104" t="str">
        <f>VLOOKUP(N1624,'Linien - BU'!A:B,2,FALSE)</f>
        <v>Verkauf</v>
      </c>
      <c r="B1624" s="115">
        <f t="shared" si="191"/>
        <v>18</v>
      </c>
      <c r="C1624" s="96">
        <f>Abfalldokumentation!$U1624</f>
        <v>44508</v>
      </c>
      <c r="D1624" s="90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105" t="str">
        <f>IFERROR(VLOOKUP(Abfalldokumentation!$O1624,Artikel!A:C,3,FALSE),Abfalldokumentation!$O1624)</f>
        <v>VOS RW-SCHI-NAT ENDSTÜC</v>
      </c>
      <c r="F1624" s="105" t="str">
        <f>VLOOKUP(T1624,'Liste Gründe'!A:D,2,FALSE)</f>
        <v>Schimmel</v>
      </c>
      <c r="G1624" s="105" t="str">
        <f>IF(ISBLANK(V1624),VLOOKUP(Abfalldokumentation!$P1624,'Liste Gründe'!A:D,3,FALSE),V1624)</f>
        <v>Schimmel</v>
      </c>
      <c r="H1624" s="105" t="str">
        <f>IF(ISBLANK(Abfalldokumentation!$W1624),"-",Abfalldokumentation!$W1624)</f>
        <v>-</v>
      </c>
      <c r="I1624" s="115">
        <f t="shared" si="192"/>
        <v>45</v>
      </c>
      <c r="J1624" s="105" t="str">
        <f t="shared" si="193"/>
        <v>Produkte</v>
      </c>
      <c r="K1624" s="105" t="str">
        <f t="shared" si="194"/>
        <v>BUs</v>
      </c>
      <c r="L1624" s="105" t="str">
        <f t="shared" si="195"/>
        <v>Symptome</v>
      </c>
      <c r="M1624" s="115">
        <f>IFERROR(VLOOKUP(Abfalldokumentation!$O1624,Kennzahlen!S:U,3,FALSE)*Abfalldokumentation!$B1624,"0")</f>
        <v>9</v>
      </c>
      <c r="N1624" s="105" t="str">
        <f>IF(ISBLANK(Q1624),VLOOKUP(Abfalldokumentation!$O1624,'Linien - BU'!R:S,2,FALSE),Q1624)</f>
        <v>Verkauf</v>
      </c>
      <c r="O1624" s="67">
        <f t="shared" si="196"/>
        <v>29501085</v>
      </c>
      <c r="P1624" s="67">
        <f t="shared" si="197"/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AA1624" s="2"/>
      <c r="AB1624" s="2"/>
      <c r="AC1624" s="2"/>
    </row>
    <row r="1625" spans="1:29" ht="30" customHeight="1" x14ac:dyDescent="0.25">
      <c r="A1625" s="102" t="str">
        <f>VLOOKUP(N1625,'Linien - BU'!A:B,2,FALSE)</f>
        <v>Verkauf</v>
      </c>
      <c r="B1625" s="114">
        <f t="shared" si="191"/>
        <v>54</v>
      </c>
      <c r="C1625" s="95">
        <f>Abfalldokumentation!$U1625</f>
        <v>44508</v>
      </c>
      <c r="D1625" s="90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103" t="str">
        <f>IFERROR(VLOOKUP(Abfalldokumentation!$O1625,Artikel!A:C,3,FALSE),Abfalldokumentation!$O1625)</f>
        <v>VOS RW-SCHI-NAT ENDSTÜC</v>
      </c>
      <c r="F1625" s="103" t="str">
        <f>VLOOKUP(T1625,'Liste Gründe'!A:D,2,FALSE)</f>
        <v>Schimmel</v>
      </c>
      <c r="G1625" s="103" t="str">
        <f>IF(ISBLANK(V1625),VLOOKUP(Abfalldokumentation!$P1625,'Liste Gründe'!A:D,3,FALSE),V1625)</f>
        <v>Schimmel</v>
      </c>
      <c r="H1625" s="103" t="str">
        <f>IF(ISBLANK(Abfalldokumentation!$W1625),"-",Abfalldokumentation!$W1625)</f>
        <v>-</v>
      </c>
      <c r="I1625" s="114">
        <f t="shared" si="192"/>
        <v>45</v>
      </c>
      <c r="J1625" s="103" t="str">
        <f t="shared" si="193"/>
        <v>Produkte</v>
      </c>
      <c r="K1625" s="103" t="str">
        <f t="shared" si="194"/>
        <v>BUs</v>
      </c>
      <c r="L1625" s="103" t="str">
        <f t="shared" si="195"/>
        <v>Symptome</v>
      </c>
      <c r="M1625" s="114">
        <f>IFERROR(VLOOKUP(Abfalldokumentation!$O1625,Kennzahlen!S:U,3,FALSE)*Abfalldokumentation!$B1625,"0")</f>
        <v>27</v>
      </c>
      <c r="N1625" s="103" t="str">
        <f>IF(ISBLANK(Q1625),VLOOKUP(Abfalldokumentation!$O1625,'Linien - BU'!R:S,2,FALSE),Q1625)</f>
        <v>Verkauf</v>
      </c>
      <c r="O1625" s="67">
        <f t="shared" si="196"/>
        <v>29501085</v>
      </c>
      <c r="P1625" s="67">
        <f t="shared" si="197"/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AA1625" s="2"/>
      <c r="AB1625" s="2"/>
      <c r="AC1625" s="2"/>
    </row>
    <row r="1626" spans="1:29" ht="30" customHeight="1" x14ac:dyDescent="0.25">
      <c r="A1626" s="104" t="str">
        <f>VLOOKUP(N1626,'Linien - BU'!A:B,2,FALSE)</f>
        <v>BU4</v>
      </c>
      <c r="B1626" s="115">
        <f t="shared" si="191"/>
        <v>9</v>
      </c>
      <c r="C1626" s="96">
        <f>Abfalldokumentation!$U1626</f>
        <v>44508</v>
      </c>
      <c r="D1626" s="90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105" t="str">
        <f>IFERROR(VLOOKUP(Abfalldokumentation!$O1626,Artikel!A:C,3,FALSE),Abfalldokumentation!$O1626)</f>
        <v>ABS Simmentaler</v>
      </c>
      <c r="F1626" s="105" t="str">
        <f>VLOOKUP(T1626,'Liste Gründe'!A:D,2,FALSE)</f>
        <v>keinen Verwendungszweck</v>
      </c>
      <c r="G1626" s="105" t="str">
        <f>IF(ISBLANK(V1626),VLOOKUP(Abfalldokumentation!$P1626,'Liste Gründe'!A:D,3,FALSE),V1626)</f>
        <v>keinen Verwendungszweck</v>
      </c>
      <c r="H1626" s="105" t="str">
        <f>IF(ISBLANK(Abfalldokumentation!$W1626),"-",Abfalldokumentation!$W1626)</f>
        <v>-</v>
      </c>
      <c r="I1626" s="115">
        <f t="shared" si="192"/>
        <v>45</v>
      </c>
      <c r="J1626" s="105" t="str">
        <f t="shared" si="193"/>
        <v>Produkte</v>
      </c>
      <c r="K1626" s="105" t="str">
        <f t="shared" si="194"/>
        <v>BUs</v>
      </c>
      <c r="L1626" s="105" t="str">
        <f t="shared" si="195"/>
        <v>Symptome</v>
      </c>
      <c r="M1626" s="115">
        <f>IFERROR(VLOOKUP(Abfalldokumentation!$O1626,Kennzahlen!S:U,3,FALSE)*Abfalldokumentation!$B1626,"0")</f>
        <v>0.09</v>
      </c>
      <c r="N1626" s="105" t="str">
        <f>IF(ISBLANK(Q1626),VLOOKUP(Abfalldokumentation!$O1626,'Linien - BU'!R:S,2,FALSE),Q1626)</f>
        <v>BU4</v>
      </c>
      <c r="O1626" s="67">
        <f t="shared" si="196"/>
        <v>29501099</v>
      </c>
      <c r="P1626" s="67">
        <f t="shared" si="197"/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AA1626" s="2"/>
      <c r="AB1626" s="2"/>
      <c r="AC1626" s="2"/>
    </row>
    <row r="1627" spans="1:29" ht="30" customHeight="1" x14ac:dyDescent="0.25">
      <c r="A1627" s="102" t="str">
        <f>VLOOKUP(N1627,'Linien - BU'!A:B,2,FALSE)</f>
        <v>BU4</v>
      </c>
      <c r="B1627" s="114">
        <f t="shared" si="191"/>
        <v>16</v>
      </c>
      <c r="C1627" s="95">
        <f>Abfalldokumentation!$U1627</f>
        <v>44508</v>
      </c>
      <c r="D1627" s="90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103" t="str">
        <f>IFERROR(VLOOKUP(Abfalldokumentation!$O1627,Artikel!A:C,3,FALSE),Abfalldokumentation!$O1627)</f>
        <v>ABS BRIE-PAP</v>
      </c>
      <c r="F1627" s="103" t="str">
        <f>VLOOKUP(T1627,'Liste Gründe'!A:D,2,FALSE)</f>
        <v>keinen Verwendungszweck</v>
      </c>
      <c r="G1627" s="103" t="str">
        <f>IF(ISBLANK(V1627),VLOOKUP(Abfalldokumentation!$P1627,'Liste Gründe'!A:D,3,FALSE),V1627)</f>
        <v>keinen Verwendungszweck</v>
      </c>
      <c r="H1627" s="103" t="str">
        <f>IF(ISBLANK(Abfalldokumentation!$W1627),"-",Abfalldokumentation!$W1627)</f>
        <v>-</v>
      </c>
      <c r="I1627" s="114">
        <f t="shared" si="192"/>
        <v>45</v>
      </c>
      <c r="J1627" s="103" t="str">
        <f t="shared" si="193"/>
        <v>Produkte</v>
      </c>
      <c r="K1627" s="103" t="str">
        <f t="shared" si="194"/>
        <v>BUs</v>
      </c>
      <c r="L1627" s="103" t="str">
        <f t="shared" si="195"/>
        <v>Symptome</v>
      </c>
      <c r="M1627" s="114">
        <f>IFERROR(VLOOKUP(Abfalldokumentation!$O1627,Kennzahlen!S:U,3,FALSE)*Abfalldokumentation!$B1627,"0")</f>
        <v>0.16</v>
      </c>
      <c r="N1627" s="103" t="str">
        <f>IF(ISBLANK(Q1627),VLOOKUP(Abfalldokumentation!$O1627,'Linien - BU'!R:S,2,FALSE),Q1627)</f>
        <v>BU4</v>
      </c>
      <c r="O1627" s="67">
        <f t="shared" si="196"/>
        <v>29501101</v>
      </c>
      <c r="P1627" s="67">
        <f t="shared" si="197"/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AA1627" s="2"/>
      <c r="AB1627" s="2"/>
      <c r="AC1627" s="2"/>
    </row>
    <row r="1628" spans="1:29" ht="30" customHeight="1" x14ac:dyDescent="0.25">
      <c r="A1628" s="104" t="str">
        <f>VLOOKUP(N1628,'Linien - BU'!A:B,2,FALSE)</f>
        <v>BU3</v>
      </c>
      <c r="B1628" s="115">
        <f t="shared" si="191"/>
        <v>5</v>
      </c>
      <c r="C1628" s="96">
        <f>Abfalldokumentation!$U1628</f>
        <v>44508</v>
      </c>
      <c r="D1628" s="90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105" t="str">
        <f>IFERROR(VLOOKUP(Abfalldokumentation!$O1628,Artikel!A:C,3,FALSE),Abfalldokumentation!$O1628)</f>
        <v>ABS GRÜN-PFEFF</v>
      </c>
      <c r="F1628" s="105" t="str">
        <f>VLOOKUP(T1628,'Liste Gründe'!A:D,2,FALSE)</f>
        <v>Schimmel</v>
      </c>
      <c r="G1628" s="105" t="str">
        <f>IF(ISBLANK(V1628),VLOOKUP(Abfalldokumentation!$P1628,'Liste Gründe'!A:D,3,FALSE),V1628)</f>
        <v>Schimmel</v>
      </c>
      <c r="H1628" s="105" t="str">
        <f>IF(ISBLANK(Abfalldokumentation!$W1628),"-",Abfalldokumentation!$W1628)</f>
        <v>-</v>
      </c>
      <c r="I1628" s="115">
        <f t="shared" si="192"/>
        <v>45</v>
      </c>
      <c r="J1628" s="105" t="str">
        <f t="shared" si="193"/>
        <v>Produkte</v>
      </c>
      <c r="K1628" s="105" t="str">
        <f t="shared" si="194"/>
        <v>BUs</v>
      </c>
      <c r="L1628" s="105" t="str">
        <f t="shared" si="195"/>
        <v>Symptome</v>
      </c>
      <c r="M1628" s="115">
        <f>IFERROR(VLOOKUP(Abfalldokumentation!$O1628,Kennzahlen!S:U,3,FALSE)*Abfalldokumentation!$B1628,"0")</f>
        <v>5.0000000000000001E-4</v>
      </c>
      <c r="N1628" s="105" t="str">
        <f>IF(ISBLANK(Q1628),VLOOKUP(Abfalldokumentation!$O1628,'Linien - BU'!R:S,2,FALSE),Q1628)</f>
        <v>BU3</v>
      </c>
      <c r="O1628" s="67">
        <f t="shared" si="196"/>
        <v>29501105</v>
      </c>
      <c r="P1628" s="67">
        <f t="shared" si="197"/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AA1628" s="2"/>
      <c r="AB1628" s="2"/>
      <c r="AC1628" s="2"/>
    </row>
    <row r="1629" spans="1:29" ht="30" customHeight="1" x14ac:dyDescent="0.25">
      <c r="A1629" s="102" t="str">
        <f>VLOOKUP(N1629,'Linien - BU'!A:B,2,FALSE)</f>
        <v>BU3</v>
      </c>
      <c r="B1629" s="114">
        <f t="shared" si="191"/>
        <v>4</v>
      </c>
      <c r="C1629" s="95">
        <f>Abfalldokumentation!$U1629</f>
        <v>44508</v>
      </c>
      <c r="D1629" s="90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103" t="str">
        <f>IFERROR(VLOOKUP(Abfalldokumentation!$O1629,Artikel!A:C,3,FALSE),Abfalldokumentation!$O1629)</f>
        <v>ABS GRÜN-PFEFF</v>
      </c>
      <c r="F1629" s="103" t="str">
        <f>VLOOKUP(T1629,'Liste Gründe'!A:D,2,FALSE)</f>
        <v>Schimmel</v>
      </c>
      <c r="G1629" s="103" t="str">
        <f>IF(ISBLANK(V1629),VLOOKUP(Abfalldokumentation!$P1629,'Liste Gründe'!A:D,3,FALSE),V1629)</f>
        <v>Schimmel</v>
      </c>
      <c r="H1629" s="103" t="str">
        <f>IF(ISBLANK(Abfalldokumentation!$W1629),"-",Abfalldokumentation!$W1629)</f>
        <v>-</v>
      </c>
      <c r="I1629" s="114">
        <f t="shared" si="192"/>
        <v>45</v>
      </c>
      <c r="J1629" s="103" t="str">
        <f t="shared" si="193"/>
        <v>Produkte</v>
      </c>
      <c r="K1629" s="103" t="str">
        <f t="shared" si="194"/>
        <v>BUs</v>
      </c>
      <c r="L1629" s="103" t="str">
        <f t="shared" si="195"/>
        <v>Symptome</v>
      </c>
      <c r="M1629" s="114">
        <f>IFERROR(VLOOKUP(Abfalldokumentation!$O1629,Kennzahlen!S:U,3,FALSE)*Abfalldokumentation!$B1629,"0")</f>
        <v>4.0000000000000002E-4</v>
      </c>
      <c r="N1629" s="103" t="str">
        <f>IF(ISBLANK(Q1629),VLOOKUP(Abfalldokumentation!$O1629,'Linien - BU'!R:S,2,FALSE),Q1629)</f>
        <v>BU3</v>
      </c>
      <c r="O1629" s="67">
        <f t="shared" si="196"/>
        <v>29501105</v>
      </c>
      <c r="P1629" s="67">
        <f t="shared" si="197"/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AA1629" s="2"/>
      <c r="AB1629" s="2"/>
      <c r="AC1629" s="2"/>
    </row>
    <row r="1630" spans="1:29" ht="30" customHeight="1" x14ac:dyDescent="0.25">
      <c r="A1630" s="104" t="str">
        <f>VLOOKUP(N1630,'Linien - BU'!A:B,2,FALSE)</f>
        <v>BU3</v>
      </c>
      <c r="B1630" s="115">
        <f t="shared" si="191"/>
        <v>10</v>
      </c>
      <c r="C1630" s="96">
        <f>Abfalldokumentation!$U1630</f>
        <v>44508</v>
      </c>
      <c r="D1630" s="90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105" t="str">
        <f>IFERROR(VLOOKUP(Abfalldokumentation!$O1630,Artikel!A:C,3,FALSE),Abfalldokumentation!$O1630)</f>
        <v>ABS LE-ROSÉ</v>
      </c>
      <c r="F1630" s="105" t="str">
        <f>VLOOKUP(T1630,'Liste Gründe'!A:D,2,FALSE)</f>
        <v>Schimmel</v>
      </c>
      <c r="G1630" s="105" t="str">
        <f>IF(ISBLANK(V1630),VLOOKUP(Abfalldokumentation!$P1630,'Liste Gründe'!A:D,3,FALSE),V1630)</f>
        <v>Schimmel</v>
      </c>
      <c r="H1630" s="105" t="str">
        <f>IF(ISBLANK(Abfalldokumentation!$W1630),"-",Abfalldokumentation!$W1630)</f>
        <v>-</v>
      </c>
      <c r="I1630" s="115">
        <f t="shared" si="192"/>
        <v>45</v>
      </c>
      <c r="J1630" s="105" t="str">
        <f t="shared" si="193"/>
        <v>Produkte</v>
      </c>
      <c r="K1630" s="105" t="str">
        <f t="shared" si="194"/>
        <v>BUs</v>
      </c>
      <c r="L1630" s="105" t="str">
        <f t="shared" si="195"/>
        <v>Symptome</v>
      </c>
      <c r="M1630" s="115" t="str">
        <f>IFERROR(VLOOKUP(Abfalldokumentation!$O1630,Kennzahlen!S:U,3,FALSE)*Abfalldokumentation!$B1630,"0")</f>
        <v>0</v>
      </c>
      <c r="N1630" s="105" t="str">
        <f>IF(ISBLANK(Q1630),VLOOKUP(Abfalldokumentation!$O1630,'Linien - BU'!R:S,2,FALSE),Q1630)</f>
        <v>BU3</v>
      </c>
      <c r="O1630" s="67">
        <f t="shared" si="196"/>
        <v>29501110</v>
      </c>
      <c r="P1630" s="67">
        <f t="shared" si="197"/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AA1630" s="2"/>
      <c r="AB1630" s="2"/>
      <c r="AC1630" s="2"/>
    </row>
    <row r="1631" spans="1:29" ht="30" customHeight="1" x14ac:dyDescent="0.25">
      <c r="A1631" s="102" t="str">
        <f>VLOOKUP(N1631,'Linien - BU'!A:B,2,FALSE)</f>
        <v>BU3</v>
      </c>
      <c r="B1631" s="114">
        <f t="shared" si="191"/>
        <v>14</v>
      </c>
      <c r="C1631" s="95">
        <f>Abfalldokumentation!$U1631</f>
        <v>44508</v>
      </c>
      <c r="D1631" s="90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103" t="str">
        <f>IFERROR(VLOOKUP(Abfalldokumentation!$O1631,Artikel!A:C,3,FALSE),Abfalldokumentation!$O1631)</f>
        <v>ABS LE-ROSÉ</v>
      </c>
      <c r="F1631" s="103" t="str">
        <f>VLOOKUP(T1631,'Liste Gründe'!A:D,2,FALSE)</f>
        <v>Schimmel</v>
      </c>
      <c r="G1631" s="103" t="str">
        <f>IF(ISBLANK(V1631),VLOOKUP(Abfalldokumentation!$P1631,'Liste Gründe'!A:D,3,FALSE),V1631)</f>
        <v>Schimmel</v>
      </c>
      <c r="H1631" s="103" t="str">
        <f>IF(ISBLANK(Abfalldokumentation!$W1631),"-",Abfalldokumentation!$W1631)</f>
        <v>-</v>
      </c>
      <c r="I1631" s="114">
        <f t="shared" si="192"/>
        <v>45</v>
      </c>
      <c r="J1631" s="103" t="str">
        <f t="shared" si="193"/>
        <v>Produkte</v>
      </c>
      <c r="K1631" s="103" t="str">
        <f t="shared" si="194"/>
        <v>BUs</v>
      </c>
      <c r="L1631" s="103" t="str">
        <f t="shared" si="195"/>
        <v>Symptome</v>
      </c>
      <c r="M1631" s="114" t="str">
        <f>IFERROR(VLOOKUP(Abfalldokumentation!$O1631,Kennzahlen!S:U,3,FALSE)*Abfalldokumentation!$B1631,"0")</f>
        <v>0</v>
      </c>
      <c r="N1631" s="103" t="str">
        <f>IF(ISBLANK(Q1631),VLOOKUP(Abfalldokumentation!$O1631,'Linien - BU'!R:S,2,FALSE),Q1631)</f>
        <v>BU3</v>
      </c>
      <c r="O1631" s="67">
        <f t="shared" si="196"/>
        <v>29501110</v>
      </c>
      <c r="P1631" s="67">
        <f t="shared" si="197"/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AA1631" s="2"/>
      <c r="AB1631" s="2"/>
      <c r="AC1631" s="2"/>
    </row>
    <row r="1632" spans="1:29" ht="30" customHeight="1" x14ac:dyDescent="0.25">
      <c r="A1632" s="104" t="str">
        <f>VLOOKUP(N1632,'Linien - BU'!A:B,2,FALSE)</f>
        <v>BU3</v>
      </c>
      <c r="B1632" s="115">
        <f t="shared" si="191"/>
        <v>20</v>
      </c>
      <c r="C1632" s="96">
        <f>Abfalldokumentation!$U1632</f>
        <v>44508</v>
      </c>
      <c r="D1632" s="90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105" t="str">
        <f>IFERROR(VLOOKUP(Abfalldokumentation!$O1632,Artikel!A:C,3,FALSE),Abfalldokumentation!$O1632)</f>
        <v>ABS LE-ROSÉ</v>
      </c>
      <c r="F1632" s="105" t="str">
        <f>VLOOKUP(T1632,'Liste Gründe'!A:D,2,FALSE)</f>
        <v>Schimmel</v>
      </c>
      <c r="G1632" s="105" t="str">
        <f>IF(ISBLANK(V1632),VLOOKUP(Abfalldokumentation!$P1632,'Liste Gründe'!A:D,3,FALSE),V1632)</f>
        <v>Schimmel</v>
      </c>
      <c r="H1632" s="105" t="str">
        <f>IF(ISBLANK(Abfalldokumentation!$W1632),"-",Abfalldokumentation!$W1632)</f>
        <v>-</v>
      </c>
      <c r="I1632" s="115">
        <f t="shared" si="192"/>
        <v>45</v>
      </c>
      <c r="J1632" s="105" t="str">
        <f t="shared" si="193"/>
        <v>Produkte</v>
      </c>
      <c r="K1632" s="105" t="str">
        <f t="shared" si="194"/>
        <v>BUs</v>
      </c>
      <c r="L1632" s="105" t="str">
        <f t="shared" si="195"/>
        <v>Symptome</v>
      </c>
      <c r="M1632" s="115" t="str">
        <f>IFERROR(VLOOKUP(Abfalldokumentation!$O1632,Kennzahlen!S:U,3,FALSE)*Abfalldokumentation!$B1632,"0")</f>
        <v>0</v>
      </c>
      <c r="N1632" s="105" t="str">
        <f>IF(ISBLANK(Q1632),VLOOKUP(Abfalldokumentation!$O1632,'Linien - BU'!R:S,2,FALSE),Q1632)</f>
        <v>BU3</v>
      </c>
      <c r="O1632" s="67">
        <f t="shared" si="196"/>
        <v>29501110</v>
      </c>
      <c r="P1632" s="67">
        <f t="shared" si="197"/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AA1632" s="2"/>
      <c r="AB1632" s="2"/>
      <c r="AC1632" s="2"/>
    </row>
    <row r="1633" spans="1:29" ht="30" customHeight="1" x14ac:dyDescent="0.25">
      <c r="A1633" s="102" t="str">
        <f>VLOOKUP(N1633,'Linien - BU'!A:B,2,FALSE)</f>
        <v>BU3</v>
      </c>
      <c r="B1633" s="114">
        <f t="shared" si="191"/>
        <v>13</v>
      </c>
      <c r="C1633" s="95">
        <f>Abfalldokumentation!$U1633</f>
        <v>44508</v>
      </c>
      <c r="D1633" s="90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103" t="str">
        <f>IFERROR(VLOOKUP(Abfalldokumentation!$O1633,Artikel!A:C,3,FALSE),Abfalldokumentation!$O1633)</f>
        <v>ABS LE-ROSÉ</v>
      </c>
      <c r="F1633" s="103" t="str">
        <f>VLOOKUP(T1633,'Liste Gründe'!A:D,2,FALSE)</f>
        <v>Schimmel</v>
      </c>
      <c r="G1633" s="103" t="str">
        <f>IF(ISBLANK(V1633),VLOOKUP(Abfalldokumentation!$P1633,'Liste Gründe'!A:D,3,FALSE),V1633)</f>
        <v>Schimmel</v>
      </c>
      <c r="H1633" s="103" t="str">
        <f>IF(ISBLANK(Abfalldokumentation!$W1633),"-",Abfalldokumentation!$W1633)</f>
        <v>-</v>
      </c>
      <c r="I1633" s="114">
        <f t="shared" si="192"/>
        <v>45</v>
      </c>
      <c r="J1633" s="103" t="str">
        <f t="shared" si="193"/>
        <v>Produkte</v>
      </c>
      <c r="K1633" s="103" t="str">
        <f t="shared" si="194"/>
        <v>BUs</v>
      </c>
      <c r="L1633" s="103" t="str">
        <f t="shared" si="195"/>
        <v>Symptome</v>
      </c>
      <c r="M1633" s="114" t="str">
        <f>IFERROR(VLOOKUP(Abfalldokumentation!$O1633,Kennzahlen!S:U,3,FALSE)*Abfalldokumentation!$B1633,"0")</f>
        <v>0</v>
      </c>
      <c r="N1633" s="103" t="str">
        <f>IF(ISBLANK(Q1633),VLOOKUP(Abfalldokumentation!$O1633,'Linien - BU'!R:S,2,FALSE),Q1633)</f>
        <v>BU3</v>
      </c>
      <c r="O1633" s="67">
        <f t="shared" si="196"/>
        <v>29501110</v>
      </c>
      <c r="P1633" s="67">
        <f t="shared" si="197"/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AA1633" s="2"/>
      <c r="AB1633" s="2"/>
      <c r="AC1633" s="2"/>
    </row>
    <row r="1634" spans="1:29" ht="30" customHeight="1" x14ac:dyDescent="0.25">
      <c r="A1634" s="104" t="str">
        <f>VLOOKUP(N1634,'Linien - BU'!A:B,2,FALSE)</f>
        <v>BU3</v>
      </c>
      <c r="B1634" s="115">
        <f t="shared" si="191"/>
        <v>69</v>
      </c>
      <c r="C1634" s="96">
        <f>Abfalldokumentation!$U1634</f>
        <v>44508</v>
      </c>
      <c r="D1634" s="90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105" t="str">
        <f>IFERROR(VLOOKUP(Abfalldokumentation!$O1634,Artikel!A:C,3,FALSE),Abfalldokumentation!$O1634)</f>
        <v>VOS VEG-SCH WÜRZIG</v>
      </c>
      <c r="F1634" s="105" t="str">
        <f>VLOOKUP(T1634,'Liste Gründe'!A:D,2,FALSE)</f>
        <v>Schimmel</v>
      </c>
      <c r="G1634" s="105" t="str">
        <f>IF(ISBLANK(V1634),VLOOKUP(Abfalldokumentation!$P1634,'Liste Gründe'!A:D,3,FALSE),V1634)</f>
        <v>Schimmel</v>
      </c>
      <c r="H1634" s="105" t="str">
        <f>IF(ISBLANK(Abfalldokumentation!$W1634),"-",Abfalldokumentation!$W1634)</f>
        <v>-</v>
      </c>
      <c r="I1634" s="115">
        <f t="shared" si="192"/>
        <v>45</v>
      </c>
      <c r="J1634" s="105" t="str">
        <f t="shared" si="193"/>
        <v>Produkte</v>
      </c>
      <c r="K1634" s="105" t="str">
        <f t="shared" si="194"/>
        <v>BUs</v>
      </c>
      <c r="L1634" s="105" t="str">
        <f t="shared" si="195"/>
        <v>Symptome</v>
      </c>
      <c r="M1634" s="115">
        <f>IFERROR(VLOOKUP(Abfalldokumentation!$O1634,Kennzahlen!S:U,3,FALSE)*Abfalldokumentation!$B1634,"0")</f>
        <v>34.5</v>
      </c>
      <c r="N1634" s="105" t="str">
        <f>IF(ISBLANK(Q1634),VLOOKUP(Abfalldokumentation!$O1634,'Linien - BU'!R:S,2,FALSE),Q1634)</f>
        <v>BU3</v>
      </c>
      <c r="O1634" s="67">
        <f t="shared" si="196"/>
        <v>29900003</v>
      </c>
      <c r="P1634" s="67">
        <f t="shared" si="197"/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AA1634" s="2"/>
      <c r="AB1634" s="2"/>
      <c r="AC1634" s="2"/>
    </row>
    <row r="1635" spans="1:29" ht="30" customHeight="1" x14ac:dyDescent="0.25">
      <c r="A1635" s="102" t="str">
        <f>VLOOKUP(N1635,'Linien - BU'!A:B,2,FALSE)</f>
        <v>BU3</v>
      </c>
      <c r="B1635" s="114">
        <f t="shared" si="191"/>
        <v>270</v>
      </c>
      <c r="C1635" s="95">
        <f>Abfalldokumentation!$U1635</f>
        <v>44508</v>
      </c>
      <c r="D1635" s="90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103" t="str">
        <f>IFERROR(VLOOKUP(Abfalldokumentation!$O1635,Artikel!A:C,3,FALSE),Abfalldokumentation!$O1635)</f>
        <v>VOS GRW-KRÄU-VAKU</v>
      </c>
      <c r="F1635" s="103" t="str">
        <f>VLOOKUP(T1635,'Liste Gründe'!A:D,2,FALSE)</f>
        <v>Schimmel</v>
      </c>
      <c r="G1635" s="103" t="str">
        <f>IF(ISBLANK(V1635),VLOOKUP(Abfalldokumentation!$P1635,'Liste Gründe'!A:D,3,FALSE),V1635)</f>
        <v>Schimmel</v>
      </c>
      <c r="H1635" s="103" t="str">
        <f>IF(ISBLANK(Abfalldokumentation!$W1635),"-",Abfalldokumentation!$W1635)</f>
        <v>-</v>
      </c>
      <c r="I1635" s="114">
        <f t="shared" si="192"/>
        <v>45</v>
      </c>
      <c r="J1635" s="103" t="str">
        <f t="shared" si="193"/>
        <v>Produkte</v>
      </c>
      <c r="K1635" s="103" t="str">
        <f t="shared" si="194"/>
        <v>BUs</v>
      </c>
      <c r="L1635" s="103" t="str">
        <f t="shared" si="195"/>
        <v>Symptome</v>
      </c>
      <c r="M1635" s="114">
        <f>IFERROR(VLOOKUP(Abfalldokumentation!$O1635,Kennzahlen!S:U,3,FALSE)*Abfalldokumentation!$B1635,"0")</f>
        <v>138.78</v>
      </c>
      <c r="N1635" s="103" t="str">
        <f>IF(ISBLANK(Q1635),VLOOKUP(Abfalldokumentation!$O1635,'Linien - BU'!R:S,2,FALSE),Q1635)</f>
        <v>BU3</v>
      </c>
      <c r="O1635" s="67">
        <f t="shared" si="196"/>
        <v>49500084</v>
      </c>
      <c r="P1635" s="67">
        <f t="shared" si="197"/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AA1635" s="2"/>
      <c r="AB1635" s="2"/>
      <c r="AC1635" s="2"/>
    </row>
    <row r="1636" spans="1:29" ht="30" customHeight="1" x14ac:dyDescent="0.25">
      <c r="A1636" s="104" t="str">
        <f>VLOOKUP(N1636,'Linien - BU'!A:B,2,FALSE)</f>
        <v>BU3</v>
      </c>
      <c r="B1636" s="115">
        <f t="shared" si="191"/>
        <v>250</v>
      </c>
      <c r="C1636" s="96">
        <f>Abfalldokumentation!$U1636</f>
        <v>44508</v>
      </c>
      <c r="D1636" s="90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105" t="str">
        <f>IFERROR(VLOOKUP(Abfalldokumentation!$O1636,Artikel!A:C,3,FALSE),Abfalldokumentation!$O1636)</f>
        <v>VOS RW-NATUR-NAT-VAKU</v>
      </c>
      <c r="F1636" s="105" t="str">
        <f>VLOOKUP(T1636,'Liste Gründe'!A:D,2,FALSE)</f>
        <v>Schimmel</v>
      </c>
      <c r="G1636" s="105" t="str">
        <f>IF(ISBLANK(V1636),VLOOKUP(Abfalldokumentation!$P1636,'Liste Gründe'!A:D,3,FALSE),V1636)</f>
        <v>Schimmel</v>
      </c>
      <c r="H1636" s="105" t="str">
        <f>IF(ISBLANK(Abfalldokumentation!$W1636),"-",Abfalldokumentation!$W1636)</f>
        <v>-</v>
      </c>
      <c r="I1636" s="115">
        <f t="shared" si="192"/>
        <v>45</v>
      </c>
      <c r="J1636" s="105" t="str">
        <f t="shared" si="193"/>
        <v>Produkte</v>
      </c>
      <c r="K1636" s="105" t="str">
        <f t="shared" si="194"/>
        <v>BUs</v>
      </c>
      <c r="L1636" s="105" t="str">
        <f t="shared" si="195"/>
        <v>Symptome</v>
      </c>
      <c r="M1636" s="115">
        <f>IFERROR(VLOOKUP(Abfalldokumentation!$O1636,Kennzahlen!S:U,3,FALSE)*Abfalldokumentation!$B1636,"0")</f>
        <v>128.5</v>
      </c>
      <c r="N1636" s="105" t="str">
        <f>IF(ISBLANK(Q1636),VLOOKUP(Abfalldokumentation!$O1636,'Linien - BU'!R:S,2,FALSE),Q1636)</f>
        <v>L16</v>
      </c>
      <c r="O1636" s="67">
        <f t="shared" si="196"/>
        <v>49500089</v>
      </c>
      <c r="P1636" s="67">
        <f t="shared" si="197"/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AA1636" s="2"/>
      <c r="AB1636" s="2"/>
      <c r="AC1636" s="2"/>
    </row>
    <row r="1637" spans="1:29" ht="30" customHeight="1" x14ac:dyDescent="0.25">
      <c r="A1637" s="102" t="str">
        <f>VLOOKUP(N1637,'Linien - BU'!A:B,2,FALSE)</f>
        <v>BU3</v>
      </c>
      <c r="B1637" s="114">
        <f t="shared" si="191"/>
        <v>225</v>
      </c>
      <c r="C1637" s="95">
        <f>Abfalldokumentation!$U1637</f>
        <v>44508</v>
      </c>
      <c r="D1637" s="90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103" t="str">
        <f>IFERROR(VLOOKUP(Abfalldokumentation!$O1637,Artikel!A:C,3,FALSE),Abfalldokumentation!$O1637)</f>
        <v>VOS GRW-CHILI-NAT-VAKU</v>
      </c>
      <c r="F1637" s="103" t="str">
        <f>VLOOKUP(T1637,'Liste Gründe'!A:D,2,FALSE)</f>
        <v>Schimmel</v>
      </c>
      <c r="G1637" s="103" t="str">
        <f>IF(ISBLANK(V1637),VLOOKUP(Abfalldokumentation!$P1637,'Liste Gründe'!A:D,3,FALSE),V1637)</f>
        <v>Schimmel</v>
      </c>
      <c r="H1637" s="103" t="str">
        <f>IF(ISBLANK(Abfalldokumentation!$W1637),"-",Abfalldokumentation!$W1637)</f>
        <v>-</v>
      </c>
      <c r="I1637" s="114">
        <f t="shared" si="192"/>
        <v>45</v>
      </c>
      <c r="J1637" s="103" t="str">
        <f t="shared" si="193"/>
        <v>Produkte</v>
      </c>
      <c r="K1637" s="103" t="str">
        <f t="shared" si="194"/>
        <v>BUs</v>
      </c>
      <c r="L1637" s="103" t="str">
        <f t="shared" si="195"/>
        <v>Symptome</v>
      </c>
      <c r="M1637" s="114">
        <f>IFERROR(VLOOKUP(Abfalldokumentation!$O1637,Kennzahlen!S:U,3,FALSE)*Abfalldokumentation!$B1637,"0")</f>
        <v>115.65</v>
      </c>
      <c r="N1637" s="103" t="str">
        <f>IF(ISBLANK(Q1637),VLOOKUP(Abfalldokumentation!$O1637,'Linien - BU'!R:S,2,FALSE),Q1637)</f>
        <v>BU3</v>
      </c>
      <c r="O1637" s="67">
        <f t="shared" si="196"/>
        <v>49500205</v>
      </c>
      <c r="P1637" s="67">
        <f t="shared" si="197"/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AA1637" s="2"/>
      <c r="AB1637" s="2"/>
      <c r="AC1637" s="2"/>
    </row>
    <row r="1638" spans="1:29" ht="30" customHeight="1" x14ac:dyDescent="0.25">
      <c r="A1638" s="104" t="str">
        <f>VLOOKUP(N1638,'Linien - BU'!A:B,2,FALSE)</f>
        <v>BU1</v>
      </c>
      <c r="B1638" s="115">
        <f t="shared" si="191"/>
        <v>60</v>
      </c>
      <c r="C1638" s="96">
        <f>Abfalldokumentation!$U1638</f>
        <v>44509</v>
      </c>
      <c r="D1638" s="90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105" t="str">
        <f>IFERROR(VLOOKUP(Abfalldokumentation!$O1638,Artikel!A:C,3,FALSE),Abfalldokumentation!$O1638)</f>
        <v>RW NATUR-NAT SCHÄLEN</v>
      </c>
      <c r="F1638" s="105" t="str">
        <f>VLOOKUP(T1638,'Liste Gründe'!A:D,2,FALSE)</f>
        <v>Rest</v>
      </c>
      <c r="G1638" s="105" t="str">
        <f>IF(ISBLANK(V1638),VLOOKUP(Abfalldokumentation!$P1638,'Liste Gründe'!A:D,3,FALSE),V1638)</f>
        <v>geschälte Rinde</v>
      </c>
      <c r="H1638" s="105" t="str">
        <f>IF(ISBLANK(Abfalldokumentation!$W1638),"-",Abfalldokumentation!$W1638)</f>
        <v>-</v>
      </c>
      <c r="I1638" s="115">
        <f t="shared" si="192"/>
        <v>45</v>
      </c>
      <c r="J1638" s="105" t="str">
        <f t="shared" si="193"/>
        <v>Produkte</v>
      </c>
      <c r="K1638" s="105" t="str">
        <f t="shared" si="194"/>
        <v>BUs</v>
      </c>
      <c r="L1638" s="105" t="str">
        <f t="shared" si="195"/>
        <v>Symptome</v>
      </c>
      <c r="M1638" s="115" t="str">
        <f>IFERROR(VLOOKUP(Abfalldokumentation!$O1638,Kennzahlen!S:U,3,FALSE)*Abfalldokumentation!$B1638,"0")</f>
        <v>0</v>
      </c>
      <c r="N1638" s="105" t="str">
        <f>IF(ISBLANK(Q1638),VLOOKUP(Abfalldokumentation!$O1638,'Linien - BU'!R:S,2,FALSE),Q1638)</f>
        <v>RWV</v>
      </c>
      <c r="O1638" s="67">
        <f t="shared" si="196"/>
        <v>23500369</v>
      </c>
      <c r="P1638" s="67">
        <f t="shared" si="197"/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AA1638" s="2"/>
      <c r="AB1638" s="2"/>
      <c r="AC1638" s="2"/>
    </row>
    <row r="1639" spans="1:29" ht="30" customHeight="1" x14ac:dyDescent="0.25">
      <c r="A1639" s="102" t="str">
        <f>VLOOKUP(N1639,'Linien - BU'!A:B,2,FALSE)</f>
        <v>BU1</v>
      </c>
      <c r="B1639" s="114">
        <f t="shared" si="191"/>
        <v>6</v>
      </c>
      <c r="C1639" s="95">
        <f>Abfalldokumentation!$U1639</f>
        <v>44509</v>
      </c>
      <c r="D1639" s="90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103" t="str">
        <f>IFERROR(VLOOKUP(Abfalldokumentation!$O1639,Artikel!A:C,3,FALSE),Abfalldokumentation!$O1639)</f>
        <v>-</v>
      </c>
      <c r="F1639" s="103" t="str">
        <f>VLOOKUP(T1639,'Liste Gründe'!A:D,2,FALSE)</f>
        <v>Qualitätssicherung</v>
      </c>
      <c r="G1639" s="103" t="str">
        <f>IF(ISBLANK(V1639),VLOOKUP(Abfalldokumentation!$P1639,'Liste Gründe'!A:D,3,FALSE),V1639)</f>
        <v>Sensorik</v>
      </c>
      <c r="H1639" s="103" t="str">
        <f>IF(ISBLANK(Abfalldokumentation!$W1639),"-",Abfalldokumentation!$W1639)</f>
        <v>-</v>
      </c>
      <c r="I1639" s="114">
        <f t="shared" si="192"/>
        <v>45</v>
      </c>
      <c r="J1639" s="103" t="str">
        <f t="shared" si="193"/>
        <v>Produkte</v>
      </c>
      <c r="K1639" s="103" t="str">
        <f t="shared" si="194"/>
        <v>BUs</v>
      </c>
      <c r="L1639" s="103" t="str">
        <f t="shared" si="195"/>
        <v>Symptome</v>
      </c>
      <c r="M1639" s="114" t="str">
        <f>IFERROR(VLOOKUP(Abfalldokumentation!$O1639,Kennzahlen!S:U,3,FALSE)*Abfalldokumentation!$B1639,"0")</f>
        <v>0</v>
      </c>
      <c r="N1639" s="103" t="str">
        <f>IF(ISBLANK(Q1639),VLOOKUP(Abfalldokumentation!$O1639,'Linien - BU'!R:S,2,FALSE),Q1639)</f>
        <v>RWV</v>
      </c>
      <c r="O1639" s="67" t="str">
        <f t="shared" si="196"/>
        <v>-</v>
      </c>
      <c r="P1639" s="67">
        <f t="shared" si="197"/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AA1639" s="2"/>
      <c r="AB1639" s="2"/>
      <c r="AC1639" s="2"/>
    </row>
    <row r="1640" spans="1:29" ht="30" customHeight="1" x14ac:dyDescent="0.25">
      <c r="A1640" s="104" t="str">
        <f>VLOOKUP(N1640,'Linien - BU'!A:B,2,FALSE)</f>
        <v>BU1</v>
      </c>
      <c r="B1640" s="115">
        <f t="shared" si="191"/>
        <v>15</v>
      </c>
      <c r="C1640" s="96">
        <f>Abfalldokumentation!$U1640</f>
        <v>44509</v>
      </c>
      <c r="D1640" s="90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105" t="str">
        <f>IFERROR(VLOOKUP(Abfalldokumentation!$O1640,Artikel!A:C,3,FALSE),Abfalldokumentation!$O1640)</f>
        <v>-</v>
      </c>
      <c r="F1640" s="105" t="str">
        <f>VLOOKUP(T1640,'Liste Gründe'!A:D,2,FALSE)</f>
        <v>Linienbezogen</v>
      </c>
      <c r="G1640" s="105" t="str">
        <f>IF(ISBLANK(V1640),VLOOKUP(Abfalldokumentation!$P1640,'Liste Gründe'!A:D,3,FALSE),V1640)</f>
        <v>Maschinenabfall</v>
      </c>
      <c r="H1640" s="105" t="str">
        <f>IF(ISBLANK(Abfalldokumentation!$W1640),"-",Abfalldokumentation!$W1640)</f>
        <v>-</v>
      </c>
      <c r="I1640" s="115">
        <f t="shared" si="192"/>
        <v>45</v>
      </c>
      <c r="J1640" s="105" t="str">
        <f t="shared" si="193"/>
        <v>Produkte</v>
      </c>
      <c r="K1640" s="105" t="str">
        <f t="shared" si="194"/>
        <v>BUs</v>
      </c>
      <c r="L1640" s="105" t="str">
        <f t="shared" si="195"/>
        <v>Symptome</v>
      </c>
      <c r="M1640" s="115" t="str">
        <f>IFERROR(VLOOKUP(Abfalldokumentation!$O1640,Kennzahlen!S:U,3,FALSE)*Abfalldokumentation!$B1640,"0")</f>
        <v>0</v>
      </c>
      <c r="N1640" s="105" t="str">
        <f>IF(ISBLANK(Q1640),VLOOKUP(Abfalldokumentation!$O1640,'Linien - BU'!R:S,2,FALSE),Q1640)</f>
        <v>RWV</v>
      </c>
      <c r="O1640" s="67" t="str">
        <f t="shared" si="196"/>
        <v>-</v>
      </c>
      <c r="P1640" s="67">
        <f t="shared" si="197"/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AA1640" s="2"/>
      <c r="AB1640" s="2"/>
      <c r="AC1640" s="2"/>
    </row>
    <row r="1641" spans="1:29" ht="30" customHeight="1" x14ac:dyDescent="0.25">
      <c r="A1641" s="102" t="str">
        <f>VLOOKUP(N1641,'Linien - BU'!A:B,2,FALSE)</f>
        <v>BU3</v>
      </c>
      <c r="B1641" s="114">
        <f t="shared" si="191"/>
        <v>21</v>
      </c>
      <c r="C1641" s="95">
        <f>Abfalldokumentation!$U1641</f>
        <v>44509</v>
      </c>
      <c r="D1641" s="90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103" t="str">
        <f>IFERROR(VLOOKUP(Abfalldokumentation!$O1641,Artikel!A:C,3,FALSE),Abfalldokumentation!$O1641)</f>
        <v>VOS RW-NUSS OGT</v>
      </c>
      <c r="F1641" s="103" t="str">
        <f>VLOOKUP(T1641,'Liste Gründe'!A:D,2,FALSE)</f>
        <v>Schimmel</v>
      </c>
      <c r="G1641" s="103" t="str">
        <f>IF(ISBLANK(V1641),VLOOKUP(Abfalldokumentation!$P1641,'Liste Gründe'!A:D,3,FALSE),V1641)</f>
        <v>Schimmel</v>
      </c>
      <c r="H1641" s="103" t="str">
        <f>IF(ISBLANK(Abfalldokumentation!$W1641),"-",Abfalldokumentation!$W1641)</f>
        <v>-</v>
      </c>
      <c r="I1641" s="114">
        <f t="shared" si="192"/>
        <v>45</v>
      </c>
      <c r="J1641" s="103" t="str">
        <f t="shared" si="193"/>
        <v>Produkte</v>
      </c>
      <c r="K1641" s="103" t="str">
        <f t="shared" si="194"/>
        <v>BUs</v>
      </c>
      <c r="L1641" s="103" t="str">
        <f t="shared" si="195"/>
        <v>Symptome</v>
      </c>
      <c r="M1641" s="114">
        <f>IFERROR(VLOOKUP(Abfalldokumentation!$O1641,Kennzahlen!S:U,3,FALSE)*Abfalldokumentation!$B1641,"0")</f>
        <v>10.5</v>
      </c>
      <c r="N1641" s="103" t="str">
        <f>IF(ISBLANK(Q1641),VLOOKUP(Abfalldokumentation!$O1641,'Linien - BU'!R:S,2,FALSE),Q1641)</f>
        <v>BU3</v>
      </c>
      <c r="O1641" s="67">
        <f t="shared" si="196"/>
        <v>29500861</v>
      </c>
      <c r="P1641" s="67">
        <f t="shared" si="197"/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AA1641" s="2"/>
      <c r="AB1641" s="2"/>
      <c r="AC1641" s="2"/>
    </row>
    <row r="1642" spans="1:29" ht="30" customHeight="1" x14ac:dyDescent="0.25">
      <c r="A1642" s="104" t="str">
        <f>VLOOKUP(N1642,'Linien - BU'!A:B,2,FALSE)</f>
        <v>BU4</v>
      </c>
      <c r="B1642" s="115">
        <f t="shared" si="191"/>
        <v>18</v>
      </c>
      <c r="C1642" s="96">
        <f>Abfalldokumentation!$U1642</f>
        <v>44509</v>
      </c>
      <c r="D1642" s="90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105" t="str">
        <f>IFERROR(VLOOKUP(Abfalldokumentation!$O1642,Artikel!A:C,3,FALSE),Abfalldokumentation!$O1642)</f>
        <v>ABS HEUBL</v>
      </c>
      <c r="F1642" s="105" t="str">
        <f>VLOOKUP(T1642,'Liste Gründe'!A:D,2,FALSE)</f>
        <v>keinen Verwendungszweck</v>
      </c>
      <c r="G1642" s="105" t="str">
        <f>IF(ISBLANK(V1642),VLOOKUP(Abfalldokumentation!$P1642,'Liste Gründe'!A:D,3,FALSE),V1642)</f>
        <v>keinen Verwendungszweck</v>
      </c>
      <c r="H1642" s="105" t="str">
        <f>IF(ISBLANK(Abfalldokumentation!$W1642),"-",Abfalldokumentation!$W1642)</f>
        <v>-</v>
      </c>
      <c r="I1642" s="115">
        <f t="shared" si="192"/>
        <v>45</v>
      </c>
      <c r="J1642" s="105" t="str">
        <f t="shared" si="193"/>
        <v>Produkte</v>
      </c>
      <c r="K1642" s="105" t="str">
        <f t="shared" si="194"/>
        <v>BUs</v>
      </c>
      <c r="L1642" s="105" t="str">
        <f t="shared" si="195"/>
        <v>Symptome</v>
      </c>
      <c r="M1642" s="115">
        <f>IFERROR(VLOOKUP(Abfalldokumentation!$O1642,Kennzahlen!S:U,3,FALSE)*Abfalldokumentation!$B1642,"0")</f>
        <v>0.18</v>
      </c>
      <c r="N1642" s="105" t="str">
        <f>IF(ISBLANK(Q1642),VLOOKUP(Abfalldokumentation!$O1642,'Linien - BU'!R:S,2,FALSE),Q1642)</f>
        <v>BU4</v>
      </c>
      <c r="O1642" s="67">
        <f t="shared" si="196"/>
        <v>29500885</v>
      </c>
      <c r="P1642" s="67">
        <f t="shared" si="197"/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AA1642" s="2"/>
      <c r="AB1642" s="2"/>
      <c r="AC1642" s="2"/>
    </row>
    <row r="1643" spans="1:29" ht="30" customHeight="1" x14ac:dyDescent="0.25">
      <c r="A1643" s="102" t="str">
        <f>VLOOKUP(N1643,'Linien - BU'!A:B,2,FALSE)</f>
        <v>BU4</v>
      </c>
      <c r="B1643" s="114">
        <f t="shared" si="191"/>
        <v>13</v>
      </c>
      <c r="C1643" s="95">
        <f>Abfalldokumentation!$U1643</f>
        <v>44509</v>
      </c>
      <c r="D1643" s="90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103" t="str">
        <f>IFERROR(VLOOKUP(Abfalldokumentation!$O1643,Artikel!A:C,3,FALSE),Abfalldokumentation!$O1643)</f>
        <v>ABS HEUBL</v>
      </c>
      <c r="F1643" s="103" t="str">
        <f>VLOOKUP(T1643,'Liste Gründe'!A:D,2,FALSE)</f>
        <v>keinen Verwendungszweck</v>
      </c>
      <c r="G1643" s="103" t="str">
        <f>IF(ISBLANK(V1643),VLOOKUP(Abfalldokumentation!$P1643,'Liste Gründe'!A:D,3,FALSE),V1643)</f>
        <v>keinen Verwendungszweck</v>
      </c>
      <c r="H1643" s="103" t="str">
        <f>IF(ISBLANK(Abfalldokumentation!$W1643),"-",Abfalldokumentation!$W1643)</f>
        <v>-</v>
      </c>
      <c r="I1643" s="114">
        <f t="shared" si="192"/>
        <v>45</v>
      </c>
      <c r="J1643" s="103" t="str">
        <f t="shared" si="193"/>
        <v>Produkte</v>
      </c>
      <c r="K1643" s="103" t="str">
        <f t="shared" si="194"/>
        <v>BUs</v>
      </c>
      <c r="L1643" s="103" t="str">
        <f t="shared" si="195"/>
        <v>Symptome</v>
      </c>
      <c r="M1643" s="114">
        <f>IFERROR(VLOOKUP(Abfalldokumentation!$O1643,Kennzahlen!S:U,3,FALSE)*Abfalldokumentation!$B1643,"0")</f>
        <v>0.13</v>
      </c>
      <c r="N1643" s="103" t="str">
        <f>IF(ISBLANK(Q1643),VLOOKUP(Abfalldokumentation!$O1643,'Linien - BU'!R:S,2,FALSE),Q1643)</f>
        <v>BU4</v>
      </c>
      <c r="O1643" s="67">
        <f t="shared" si="196"/>
        <v>29500885</v>
      </c>
      <c r="P1643" s="67">
        <f t="shared" si="197"/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AA1643" s="2"/>
      <c r="AB1643" s="2"/>
      <c r="AC1643" s="2"/>
    </row>
    <row r="1644" spans="1:29" ht="30" customHeight="1" x14ac:dyDescent="0.25">
      <c r="A1644" s="104" t="str">
        <f>VLOOKUP(N1644,'Linien - BU'!A:B,2,FALSE)</f>
        <v>BU4</v>
      </c>
      <c r="B1644" s="115">
        <f t="shared" si="191"/>
        <v>20</v>
      </c>
      <c r="C1644" s="96">
        <f>Abfalldokumentation!$U1644</f>
        <v>44509</v>
      </c>
      <c r="D1644" s="90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105" t="str">
        <f>IFERROR(VLOOKUP(Abfalldokumentation!$O1644,Artikel!A:C,3,FALSE),Abfalldokumentation!$O1644)</f>
        <v>ABS MEDI-KRÄUK</v>
      </c>
      <c r="F1644" s="105" t="str">
        <f>VLOOKUP(T1644,'Liste Gründe'!A:D,2,FALSE)</f>
        <v>keinen Verwendungszweck</v>
      </c>
      <c r="G1644" s="105" t="str">
        <f>IF(ISBLANK(V1644),VLOOKUP(Abfalldokumentation!$P1644,'Liste Gründe'!A:D,3,FALSE),V1644)</f>
        <v>keinen Verwendungszweck</v>
      </c>
      <c r="H1644" s="105" t="str">
        <f>IF(ISBLANK(Abfalldokumentation!$W1644),"-",Abfalldokumentation!$W1644)</f>
        <v>-</v>
      </c>
      <c r="I1644" s="115">
        <f t="shared" si="192"/>
        <v>45</v>
      </c>
      <c r="J1644" s="105" t="str">
        <f t="shared" si="193"/>
        <v>Produkte</v>
      </c>
      <c r="K1644" s="105" t="str">
        <f t="shared" si="194"/>
        <v>BUs</v>
      </c>
      <c r="L1644" s="105" t="str">
        <f t="shared" si="195"/>
        <v>Symptome</v>
      </c>
      <c r="M1644" s="115">
        <f>IFERROR(VLOOKUP(Abfalldokumentation!$O1644,Kennzahlen!S:U,3,FALSE)*Abfalldokumentation!$B1644,"0")</f>
        <v>30</v>
      </c>
      <c r="N1644" s="105" t="str">
        <f>IF(ISBLANK(Q1644),VLOOKUP(Abfalldokumentation!$O1644,'Linien - BU'!R:S,2,FALSE),Q1644)</f>
        <v>Bu4</v>
      </c>
      <c r="O1644" s="67">
        <f t="shared" si="196"/>
        <v>29500886</v>
      </c>
      <c r="P1644" s="67">
        <f t="shared" si="197"/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AA1644" s="2"/>
      <c r="AB1644" s="2"/>
      <c r="AC1644" s="2"/>
    </row>
    <row r="1645" spans="1:29" ht="30" customHeight="1" x14ac:dyDescent="0.25">
      <c r="A1645" s="102" t="str">
        <f>VLOOKUP(N1645,'Linien - BU'!A:B,2,FALSE)</f>
        <v>BU4</v>
      </c>
      <c r="B1645" s="114">
        <f t="shared" si="191"/>
        <v>14</v>
      </c>
      <c r="C1645" s="95">
        <f>Abfalldokumentation!$U1645</f>
        <v>44509</v>
      </c>
      <c r="D1645" s="90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103" t="str">
        <f>IFERROR(VLOOKUP(Abfalldokumentation!$O1645,Artikel!A:C,3,FALSE),Abfalldokumentation!$O1645)</f>
        <v>ABS TI-AD</v>
      </c>
      <c r="F1645" s="103" t="str">
        <f>VLOOKUP(T1645,'Liste Gründe'!A:D,2,FALSE)</f>
        <v>keinen Verwendungszweck</v>
      </c>
      <c r="G1645" s="103" t="str">
        <f>IF(ISBLANK(V1645),VLOOKUP(Abfalldokumentation!$P1645,'Liste Gründe'!A:D,3,FALSE),V1645)</f>
        <v>keinen Verwendungszweck</v>
      </c>
      <c r="H1645" s="103" t="str">
        <f>IF(ISBLANK(Abfalldokumentation!$W1645),"-",Abfalldokumentation!$W1645)</f>
        <v>-</v>
      </c>
      <c r="I1645" s="114">
        <f t="shared" si="192"/>
        <v>45</v>
      </c>
      <c r="J1645" s="103" t="str">
        <f t="shared" si="193"/>
        <v>Produkte</v>
      </c>
      <c r="K1645" s="103" t="str">
        <f t="shared" si="194"/>
        <v>BUs</v>
      </c>
      <c r="L1645" s="103" t="str">
        <f t="shared" si="195"/>
        <v>Symptome</v>
      </c>
      <c r="M1645" s="114">
        <f>IFERROR(VLOOKUP(Abfalldokumentation!$O1645,Kennzahlen!S:U,3,FALSE)*Abfalldokumentation!$B1645,"0")</f>
        <v>0.14000000000000001</v>
      </c>
      <c r="N1645" s="103" t="str">
        <f>IF(ISBLANK(Q1645),VLOOKUP(Abfalldokumentation!$O1645,'Linien - BU'!R:S,2,FALSE),Q1645)</f>
        <v>BU4</v>
      </c>
      <c r="O1645" s="67">
        <f t="shared" si="196"/>
        <v>29500904</v>
      </c>
      <c r="P1645" s="67">
        <f t="shared" si="197"/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AA1645" s="2"/>
      <c r="AB1645" s="2"/>
      <c r="AC1645" s="2"/>
    </row>
    <row r="1646" spans="1:29" ht="30" customHeight="1" x14ac:dyDescent="0.25">
      <c r="A1646" s="104" t="str">
        <f>VLOOKUP(N1646,'Linien - BU'!A:B,2,FALSE)</f>
        <v>BU4</v>
      </c>
      <c r="B1646" s="115">
        <f t="shared" si="191"/>
        <v>14</v>
      </c>
      <c r="C1646" s="96">
        <f>Abfalldokumentation!$U1646</f>
        <v>44509</v>
      </c>
      <c r="D1646" s="90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105" t="str">
        <f>IFERROR(VLOOKUP(Abfalldokumentation!$O1646,Artikel!A:C,3,FALSE),Abfalldokumentation!$O1646)</f>
        <v>ABS Unser Blütenkäse</v>
      </c>
      <c r="F1646" s="105" t="str">
        <f>VLOOKUP(T1646,'Liste Gründe'!A:D,2,FALSE)</f>
        <v>keinen Verwendungszweck</v>
      </c>
      <c r="G1646" s="105" t="str">
        <f>IF(ISBLANK(V1646),VLOOKUP(Abfalldokumentation!$P1646,'Liste Gründe'!A:D,3,FALSE),V1646)</f>
        <v>keinen Verwendungszweck</v>
      </c>
      <c r="H1646" s="105" t="str">
        <f>IF(ISBLANK(Abfalldokumentation!$W1646),"-",Abfalldokumentation!$W1646)</f>
        <v>-</v>
      </c>
      <c r="I1646" s="115">
        <f t="shared" si="192"/>
        <v>45</v>
      </c>
      <c r="J1646" s="105" t="str">
        <f t="shared" si="193"/>
        <v>Produkte</v>
      </c>
      <c r="K1646" s="105" t="str">
        <f t="shared" si="194"/>
        <v>BUs</v>
      </c>
      <c r="L1646" s="105" t="str">
        <f t="shared" si="195"/>
        <v>Symptome</v>
      </c>
      <c r="M1646" s="115">
        <f>IFERROR(VLOOKUP(Abfalldokumentation!$O1646,Kennzahlen!S:U,3,FALSE)*Abfalldokumentation!$B1646,"0")</f>
        <v>0.14000000000000001</v>
      </c>
      <c r="N1646" s="105" t="str">
        <f>IF(ISBLANK(Q1646),VLOOKUP(Abfalldokumentation!$O1646,'Linien - BU'!R:S,2,FALSE),Q1646)</f>
        <v>BU4</v>
      </c>
      <c r="O1646" s="67">
        <f t="shared" si="196"/>
        <v>29500910</v>
      </c>
      <c r="P1646" s="67">
        <f t="shared" si="197"/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AA1646" s="2"/>
      <c r="AB1646" s="2"/>
      <c r="AC1646" s="2"/>
    </row>
    <row r="1647" spans="1:29" ht="30" customHeight="1" x14ac:dyDescent="0.25">
      <c r="A1647" s="102" t="str">
        <f>VLOOKUP(N1647,'Linien - BU'!A:B,2,FALSE)</f>
        <v>BU4</v>
      </c>
      <c r="B1647" s="114">
        <f t="shared" si="191"/>
        <v>6</v>
      </c>
      <c r="C1647" s="95">
        <f>Abfalldokumentation!$U1647</f>
        <v>44509</v>
      </c>
      <c r="D1647" s="90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103" t="str">
        <f>IFERROR(VLOOKUP(Abfalldokumentation!$O1647,Artikel!A:C,3,FALSE),Abfalldokumentation!$O1647)</f>
        <v>ABS Unser Blütenkäse</v>
      </c>
      <c r="F1647" s="103" t="str">
        <f>VLOOKUP(T1647,'Liste Gründe'!A:D,2,FALSE)</f>
        <v>keinen Verwendungszweck</v>
      </c>
      <c r="G1647" s="103" t="str">
        <f>IF(ISBLANK(V1647),VLOOKUP(Abfalldokumentation!$P1647,'Liste Gründe'!A:D,3,FALSE),V1647)</f>
        <v>keinen Verwendungszweck</v>
      </c>
      <c r="H1647" s="103" t="str">
        <f>IF(ISBLANK(Abfalldokumentation!$W1647),"-",Abfalldokumentation!$W1647)</f>
        <v>-</v>
      </c>
      <c r="I1647" s="114">
        <f t="shared" si="192"/>
        <v>45</v>
      </c>
      <c r="J1647" s="103" t="str">
        <f t="shared" si="193"/>
        <v>Produkte</v>
      </c>
      <c r="K1647" s="103" t="str">
        <f t="shared" si="194"/>
        <v>BUs</v>
      </c>
      <c r="L1647" s="103" t="str">
        <f t="shared" si="195"/>
        <v>Symptome</v>
      </c>
      <c r="M1647" s="114">
        <f>IFERROR(VLOOKUP(Abfalldokumentation!$O1647,Kennzahlen!S:U,3,FALSE)*Abfalldokumentation!$B1647,"0")</f>
        <v>0.06</v>
      </c>
      <c r="N1647" s="103" t="str">
        <f>IF(ISBLANK(Q1647),VLOOKUP(Abfalldokumentation!$O1647,'Linien - BU'!R:S,2,FALSE),Q1647)</f>
        <v>BU4</v>
      </c>
      <c r="O1647" s="67">
        <f t="shared" si="196"/>
        <v>29500910</v>
      </c>
      <c r="P1647" s="67">
        <f t="shared" si="197"/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AA1647" s="2"/>
      <c r="AB1647" s="2"/>
      <c r="AC1647" s="2"/>
    </row>
    <row r="1648" spans="1:29" ht="30" customHeight="1" x14ac:dyDescent="0.25">
      <c r="A1648" s="104" t="str">
        <f>VLOOKUP(N1648,'Linien - BU'!A:B,2,FALSE)</f>
        <v>BU1</v>
      </c>
      <c r="B1648" s="115">
        <f t="shared" si="191"/>
        <v>76</v>
      </c>
      <c r="C1648" s="96">
        <f>Abfalldokumentation!$U1648</f>
        <v>44509</v>
      </c>
      <c r="D1648" s="90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105" t="str">
        <f>IFERROR(VLOOKUP(Abfalldokumentation!$O1648,Artikel!A:C,3,FALSE),Abfalldokumentation!$O1648)</f>
        <v>VOS-ABS ENTSORGUNG</v>
      </c>
      <c r="F1648" s="105" t="str">
        <f>VLOOKUP(T1648,'Liste Gründe'!A:D,2,FALSE)</f>
        <v>Schimmel</v>
      </c>
      <c r="G1648" s="105" t="str">
        <f>IF(ISBLANK(V1648),VLOOKUP(Abfalldokumentation!$P1648,'Liste Gründe'!A:D,3,FALSE),V1648)</f>
        <v>Schimmel</v>
      </c>
      <c r="H1648" s="105" t="str">
        <f>IF(ISBLANK(Abfalldokumentation!$W1648),"-",Abfalldokumentation!$W1648)</f>
        <v>-</v>
      </c>
      <c r="I1648" s="115">
        <f t="shared" si="192"/>
        <v>45</v>
      </c>
      <c r="J1648" s="105" t="str">
        <f t="shared" si="193"/>
        <v>Produkte</v>
      </c>
      <c r="K1648" s="105" t="str">
        <f t="shared" si="194"/>
        <v>BUs</v>
      </c>
      <c r="L1648" s="105" t="str">
        <f t="shared" si="195"/>
        <v>Symptome</v>
      </c>
      <c r="M1648" s="115">
        <f>IFERROR(VLOOKUP(Abfalldokumentation!$O1648,Kennzahlen!S:U,3,FALSE)*Abfalldokumentation!$B1648,"0")</f>
        <v>0.76</v>
      </c>
      <c r="N1648" s="105" t="str">
        <f>IF(ISBLANK(Q1648),VLOOKUP(Abfalldokumentation!$O1648,'Linien - BU'!R:S,2,FALSE),Q1648)</f>
        <v>RWV</v>
      </c>
      <c r="O1648" s="67">
        <f t="shared" si="196"/>
        <v>29500917</v>
      </c>
      <c r="P1648" s="67">
        <f t="shared" si="197"/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AA1648" s="2"/>
      <c r="AB1648" s="2"/>
      <c r="AC1648" s="2"/>
    </row>
    <row r="1649" spans="1:29" ht="30" customHeight="1" x14ac:dyDescent="0.25">
      <c r="A1649" s="102" t="str">
        <f>VLOOKUP(N1649,'Linien - BU'!A:B,2,FALSE)</f>
        <v>BU1</v>
      </c>
      <c r="B1649" s="114">
        <f t="shared" si="191"/>
        <v>29</v>
      </c>
      <c r="C1649" s="95">
        <f>Abfalldokumentation!$U1649</f>
        <v>44509</v>
      </c>
      <c r="D1649" s="90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103" t="str">
        <f>IFERROR(VLOOKUP(Abfalldokumentation!$O1649,Artikel!A:C,3,FALSE),Abfalldokumentation!$O1649)</f>
        <v>VOS-ABS ENTSORGUNG</v>
      </c>
      <c r="F1649" s="103" t="str">
        <f>VLOOKUP(T1649,'Liste Gründe'!A:D,2,FALSE)</f>
        <v>Schimmel</v>
      </c>
      <c r="G1649" s="103" t="str">
        <f>IF(ISBLANK(V1649),VLOOKUP(Abfalldokumentation!$P1649,'Liste Gründe'!A:D,3,FALSE),V1649)</f>
        <v>Schimmel</v>
      </c>
      <c r="H1649" s="103" t="str">
        <f>IF(ISBLANK(Abfalldokumentation!$W1649),"-",Abfalldokumentation!$W1649)</f>
        <v>-</v>
      </c>
      <c r="I1649" s="114">
        <f t="shared" si="192"/>
        <v>45</v>
      </c>
      <c r="J1649" s="103" t="str">
        <f t="shared" si="193"/>
        <v>Produkte</v>
      </c>
      <c r="K1649" s="103" t="str">
        <f t="shared" si="194"/>
        <v>BUs</v>
      </c>
      <c r="L1649" s="103" t="str">
        <f t="shared" si="195"/>
        <v>Symptome</v>
      </c>
      <c r="M1649" s="114">
        <f>IFERROR(VLOOKUP(Abfalldokumentation!$O1649,Kennzahlen!S:U,3,FALSE)*Abfalldokumentation!$B1649,"0")</f>
        <v>0.28999999999999998</v>
      </c>
      <c r="N1649" s="103" t="str">
        <f>IF(ISBLANK(Q1649),VLOOKUP(Abfalldokumentation!$O1649,'Linien - BU'!R:S,2,FALSE),Q1649)</f>
        <v>RWV</v>
      </c>
      <c r="O1649" s="67">
        <f t="shared" si="196"/>
        <v>29500917</v>
      </c>
      <c r="P1649" s="67">
        <f t="shared" si="197"/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AA1649" s="2"/>
      <c r="AB1649" s="2"/>
      <c r="AC1649" s="2"/>
    </row>
    <row r="1650" spans="1:29" ht="30" customHeight="1" x14ac:dyDescent="0.25">
      <c r="A1650" s="104" t="str">
        <f>VLOOKUP(N1650,'Linien - BU'!A:B,2,FALSE)</f>
        <v>BU4</v>
      </c>
      <c r="B1650" s="115">
        <f t="shared" si="191"/>
        <v>20</v>
      </c>
      <c r="C1650" s="96">
        <f>Abfalldokumentation!$U1650</f>
        <v>44509</v>
      </c>
      <c r="D1650" s="90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105" t="str">
        <f>IFERROR(VLOOKUP(Abfalldokumentation!$O1650,Artikel!A:C,3,FALSE),Abfalldokumentation!$O1650)</f>
        <v>ABS BRUSCHETTA</v>
      </c>
      <c r="F1650" s="105" t="str">
        <f>VLOOKUP(T1650,'Liste Gründe'!A:D,2,FALSE)</f>
        <v>keinen Verwendungszweck</v>
      </c>
      <c r="G1650" s="105" t="str">
        <f>IF(ISBLANK(V1650),VLOOKUP(Abfalldokumentation!$P1650,'Liste Gründe'!A:D,3,FALSE),V1650)</f>
        <v>keinen Verwendungszweck</v>
      </c>
      <c r="H1650" s="105" t="str">
        <f>IF(ISBLANK(Abfalldokumentation!$W1650),"-",Abfalldokumentation!$W1650)</f>
        <v>-</v>
      </c>
      <c r="I1650" s="115">
        <f t="shared" si="192"/>
        <v>45</v>
      </c>
      <c r="J1650" s="105" t="str">
        <f t="shared" si="193"/>
        <v>Produkte</v>
      </c>
      <c r="K1650" s="105" t="str">
        <f t="shared" si="194"/>
        <v>BUs</v>
      </c>
      <c r="L1650" s="105" t="str">
        <f t="shared" si="195"/>
        <v>Symptome</v>
      </c>
      <c r="M1650" s="115">
        <f>IFERROR(VLOOKUP(Abfalldokumentation!$O1650,Kennzahlen!S:U,3,FALSE)*Abfalldokumentation!$B1650,"0")</f>
        <v>30</v>
      </c>
      <c r="N1650" s="105" t="str">
        <f>IF(ISBLANK(Q1650),VLOOKUP(Abfalldokumentation!$O1650,'Linien - BU'!R:S,2,FALSE),Q1650)</f>
        <v>BU4</v>
      </c>
      <c r="O1650" s="67">
        <f t="shared" si="196"/>
        <v>29501029</v>
      </c>
      <c r="P1650" s="67">
        <f t="shared" si="197"/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AA1650" s="2"/>
      <c r="AB1650" s="2"/>
      <c r="AC1650" s="2"/>
    </row>
    <row r="1651" spans="1:29" ht="30" customHeight="1" x14ac:dyDescent="0.25">
      <c r="A1651" s="102" t="str">
        <f>VLOOKUP(N1651,'Linien - BU'!A:B,2,FALSE)</f>
        <v>BU4</v>
      </c>
      <c r="B1651" s="114">
        <f t="shared" si="191"/>
        <v>22</v>
      </c>
      <c r="C1651" s="95">
        <f>Abfalldokumentation!$U1651</f>
        <v>44509</v>
      </c>
      <c r="D1651" s="90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103" t="str">
        <f>IFERROR(VLOOKUP(Abfalldokumentation!$O1651,Artikel!A:C,3,FALSE),Abfalldokumentation!$O1651)</f>
        <v>ABS OLD-AMSTERDAM</v>
      </c>
      <c r="F1651" s="103" t="str">
        <f>VLOOKUP(T1651,'Liste Gründe'!A:D,2,FALSE)</f>
        <v>keinen Verwendungszweck</v>
      </c>
      <c r="G1651" s="103" t="str">
        <f>IF(ISBLANK(V1651),VLOOKUP(Abfalldokumentation!$P1651,'Liste Gründe'!A:D,3,FALSE),V1651)</f>
        <v>keinen Verwendungszweck</v>
      </c>
      <c r="H1651" s="103" t="str">
        <f>IF(ISBLANK(Abfalldokumentation!$W1651),"-",Abfalldokumentation!$W1651)</f>
        <v>-</v>
      </c>
      <c r="I1651" s="114">
        <f t="shared" si="192"/>
        <v>45</v>
      </c>
      <c r="J1651" s="103" t="str">
        <f t="shared" si="193"/>
        <v>Produkte</v>
      </c>
      <c r="K1651" s="103" t="str">
        <f t="shared" si="194"/>
        <v>BUs</v>
      </c>
      <c r="L1651" s="103" t="str">
        <f t="shared" si="195"/>
        <v>Symptome</v>
      </c>
      <c r="M1651" s="114">
        <f>IFERROR(VLOOKUP(Abfalldokumentation!$O1651,Kennzahlen!S:U,3,FALSE)*Abfalldokumentation!$B1651,"0")</f>
        <v>2.2000000000000001E-3</v>
      </c>
      <c r="N1651" s="103" t="str">
        <f>IF(ISBLANK(Q1651),VLOOKUP(Abfalldokumentation!$O1651,'Linien - BU'!R:S,2,FALSE),Q1651)</f>
        <v>BU4</v>
      </c>
      <c r="O1651" s="67">
        <f t="shared" si="196"/>
        <v>29501039</v>
      </c>
      <c r="P1651" s="67">
        <f t="shared" si="197"/>
        <v>61</v>
      </c>
      <c r="Q1651" s="45"/>
      <c r="R1651" s="46">
        <v>29501039</v>
      </c>
      <c r="S1651" s="46">
        <v>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AA1651" s="2"/>
      <c r="AB1651" s="2"/>
      <c r="AC1651" s="2"/>
    </row>
    <row r="1652" spans="1:29" ht="30" customHeight="1" x14ac:dyDescent="0.25">
      <c r="A1652" s="104" t="str">
        <f>VLOOKUP(N1652,'Linien - BU'!A:B,2,FALSE)</f>
        <v>BU4</v>
      </c>
      <c r="B1652" s="115">
        <f t="shared" si="191"/>
        <v>22</v>
      </c>
      <c r="C1652" s="96">
        <f>Abfalldokumentation!$U1652</f>
        <v>44509</v>
      </c>
      <c r="D1652" s="90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105" t="str">
        <f>IFERROR(VLOOKUP(Abfalldokumentation!$O1652,Artikel!A:C,3,FALSE),Abfalldokumentation!$O1652)</f>
        <v>ABS OLD-AMSTERDAM</v>
      </c>
      <c r="F1652" s="105" t="str">
        <f>VLOOKUP(T1652,'Liste Gründe'!A:D,2,FALSE)</f>
        <v>keinen Verwendungszweck</v>
      </c>
      <c r="G1652" s="105" t="str">
        <f>IF(ISBLANK(V1652),VLOOKUP(Abfalldokumentation!$P1652,'Liste Gründe'!A:D,3,FALSE),V1652)</f>
        <v>keinen Verwendungszweck</v>
      </c>
      <c r="H1652" s="105" t="str">
        <f>IF(ISBLANK(Abfalldokumentation!$W1652),"-",Abfalldokumentation!$W1652)</f>
        <v>-</v>
      </c>
      <c r="I1652" s="115">
        <f t="shared" si="192"/>
        <v>45</v>
      </c>
      <c r="J1652" s="105" t="str">
        <f t="shared" si="193"/>
        <v>Produkte</v>
      </c>
      <c r="K1652" s="105" t="str">
        <f t="shared" si="194"/>
        <v>BUs</v>
      </c>
      <c r="L1652" s="105" t="str">
        <f t="shared" si="195"/>
        <v>Symptome</v>
      </c>
      <c r="M1652" s="115">
        <f>IFERROR(VLOOKUP(Abfalldokumentation!$O1652,Kennzahlen!S:U,3,FALSE)*Abfalldokumentation!$B1652,"0")</f>
        <v>2.2000000000000001E-3</v>
      </c>
      <c r="N1652" s="105" t="str">
        <f>IF(ISBLANK(Q1652),VLOOKUP(Abfalldokumentation!$O1652,'Linien - BU'!R:S,2,FALSE),Q1652)</f>
        <v>BU4</v>
      </c>
      <c r="O1652" s="67">
        <f t="shared" si="196"/>
        <v>29501039</v>
      </c>
      <c r="P1652" s="67">
        <f t="shared" si="197"/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AA1652" s="2"/>
      <c r="AB1652" s="2"/>
      <c r="AC1652" s="2"/>
    </row>
    <row r="1653" spans="1:29" ht="30" customHeight="1" x14ac:dyDescent="0.25">
      <c r="A1653" s="102" t="str">
        <f>VLOOKUP(N1653,'Linien - BU'!A:B,2,FALSE)</f>
        <v>Verkauf</v>
      </c>
      <c r="B1653" s="114">
        <f t="shared" si="191"/>
        <v>42</v>
      </c>
      <c r="C1653" s="95">
        <f>Abfalldokumentation!$U1653</f>
        <v>44509</v>
      </c>
      <c r="D1653" s="90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103" t="str">
        <f>IFERROR(VLOOKUP(Abfalldokumentation!$O1653,Artikel!A:C,3,FALSE),Abfalldokumentation!$O1653)</f>
        <v>VOS RW-NUSS-ZIPFEL</v>
      </c>
      <c r="F1653" s="103" t="str">
        <f>VLOOKUP(T1653,'Liste Gründe'!A:D,2,FALSE)</f>
        <v>Schimmel</v>
      </c>
      <c r="G1653" s="103" t="str">
        <f>IF(ISBLANK(V1653),VLOOKUP(Abfalldokumentation!$P1653,'Liste Gründe'!A:D,3,FALSE),V1653)</f>
        <v>Schimmel</v>
      </c>
      <c r="H1653" s="103" t="str">
        <f>IF(ISBLANK(Abfalldokumentation!$W1653),"-",Abfalldokumentation!$W1653)</f>
        <v>-</v>
      </c>
      <c r="I1653" s="114">
        <f t="shared" si="192"/>
        <v>45</v>
      </c>
      <c r="J1653" s="103" t="str">
        <f t="shared" si="193"/>
        <v>Produkte</v>
      </c>
      <c r="K1653" s="103" t="str">
        <f t="shared" si="194"/>
        <v>BUs</v>
      </c>
      <c r="L1653" s="103" t="str">
        <f t="shared" si="195"/>
        <v>Symptome</v>
      </c>
      <c r="M1653" s="114">
        <f>IFERROR(VLOOKUP(Abfalldokumentation!$O1653,Kennzahlen!S:U,3,FALSE)*Abfalldokumentation!$B1653,"0")</f>
        <v>21</v>
      </c>
      <c r="N1653" s="103" t="str">
        <f>IF(ISBLANK(Q1653),VLOOKUP(Abfalldokumentation!$O1653,'Linien - BU'!R:S,2,FALSE),Q1653)</f>
        <v>Verkauf</v>
      </c>
      <c r="O1653" s="67">
        <f t="shared" si="196"/>
        <v>29501073</v>
      </c>
      <c r="P1653" s="67">
        <f t="shared" si="197"/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AA1653" s="2"/>
      <c r="AB1653" s="2"/>
      <c r="AC1653" s="2"/>
    </row>
    <row r="1654" spans="1:29" ht="30" customHeight="1" x14ac:dyDescent="0.25">
      <c r="A1654" s="104" t="str">
        <f>VLOOKUP(N1654,'Linien - BU'!A:B,2,FALSE)</f>
        <v>Verkauf</v>
      </c>
      <c r="B1654" s="115">
        <f t="shared" si="191"/>
        <v>21</v>
      </c>
      <c r="C1654" s="96">
        <f>Abfalldokumentation!$U1654</f>
        <v>44509</v>
      </c>
      <c r="D1654" s="90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105" t="str">
        <f>IFERROR(VLOOKUP(Abfalldokumentation!$O1654,Artikel!A:C,3,FALSE),Abfalldokumentation!$O1654)</f>
        <v>VOS RW-NUSS-ENDSTÜCK</v>
      </c>
      <c r="F1654" s="105" t="str">
        <f>VLOOKUP(T1654,'Liste Gründe'!A:D,2,FALSE)</f>
        <v>Schimmel</v>
      </c>
      <c r="G1654" s="105" t="str">
        <f>IF(ISBLANK(V1654),VLOOKUP(Abfalldokumentation!$P1654,'Liste Gründe'!A:D,3,FALSE),V1654)</f>
        <v>Schimmel</v>
      </c>
      <c r="H1654" s="105" t="str">
        <f>IF(ISBLANK(Abfalldokumentation!$W1654),"-",Abfalldokumentation!$W1654)</f>
        <v>-</v>
      </c>
      <c r="I1654" s="115">
        <f t="shared" si="192"/>
        <v>45</v>
      </c>
      <c r="J1654" s="105" t="str">
        <f t="shared" si="193"/>
        <v>Produkte</v>
      </c>
      <c r="K1654" s="105" t="str">
        <f t="shared" si="194"/>
        <v>BUs</v>
      </c>
      <c r="L1654" s="105" t="str">
        <f t="shared" si="195"/>
        <v>Symptome</v>
      </c>
      <c r="M1654" s="115">
        <f>IFERROR(VLOOKUP(Abfalldokumentation!$O1654,Kennzahlen!S:U,3,FALSE)*Abfalldokumentation!$B1654,"0")</f>
        <v>10.5</v>
      </c>
      <c r="N1654" s="105" t="str">
        <f>IF(ISBLANK(Q1654),VLOOKUP(Abfalldokumentation!$O1654,'Linien - BU'!R:S,2,FALSE),Q1654)</f>
        <v>Verkauf</v>
      </c>
      <c r="O1654" s="67">
        <f t="shared" si="196"/>
        <v>29501076</v>
      </c>
      <c r="P1654" s="67">
        <f t="shared" si="197"/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AA1654" s="2"/>
      <c r="AB1654" s="2"/>
      <c r="AC1654" s="2"/>
    </row>
    <row r="1655" spans="1:29" ht="30" customHeight="1" x14ac:dyDescent="0.25">
      <c r="A1655" s="102" t="str">
        <f>VLOOKUP(N1655,'Linien - BU'!A:B,2,FALSE)</f>
        <v>Verkauf</v>
      </c>
      <c r="B1655" s="114">
        <f t="shared" si="191"/>
        <v>88</v>
      </c>
      <c r="C1655" s="95">
        <f>Abfalldokumentation!$U1655</f>
        <v>44509</v>
      </c>
      <c r="D1655" s="90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103" t="str">
        <f>IFERROR(VLOOKUP(Abfalldokumentation!$O1655,Artikel!A:C,3,FALSE),Abfalldokumentation!$O1655)</f>
        <v>VOS RW-JALA-NAT ZIPFEL</v>
      </c>
      <c r="F1655" s="103" t="str">
        <f>VLOOKUP(T1655,'Liste Gründe'!A:D,2,FALSE)</f>
        <v>Schimmel</v>
      </c>
      <c r="G1655" s="103" t="str">
        <f>IF(ISBLANK(V1655),VLOOKUP(Abfalldokumentation!$P1655,'Liste Gründe'!A:D,3,FALSE),V1655)</f>
        <v>Schimmel</v>
      </c>
      <c r="H1655" s="103" t="str">
        <f>IF(ISBLANK(Abfalldokumentation!$W1655),"-",Abfalldokumentation!$W1655)</f>
        <v>-</v>
      </c>
      <c r="I1655" s="114">
        <f t="shared" si="192"/>
        <v>45</v>
      </c>
      <c r="J1655" s="103" t="str">
        <f t="shared" si="193"/>
        <v>Produkte</v>
      </c>
      <c r="K1655" s="103" t="str">
        <f t="shared" si="194"/>
        <v>BUs</v>
      </c>
      <c r="L1655" s="103" t="str">
        <f t="shared" si="195"/>
        <v>Symptome</v>
      </c>
      <c r="M1655" s="114">
        <f>IFERROR(VLOOKUP(Abfalldokumentation!$O1655,Kennzahlen!S:U,3,FALSE)*Abfalldokumentation!$B1655,"0")</f>
        <v>44</v>
      </c>
      <c r="N1655" s="103" t="str">
        <f>IF(ISBLANK(Q1655),VLOOKUP(Abfalldokumentation!$O1655,'Linien - BU'!R:S,2,FALSE),Q1655)</f>
        <v>Verkauf</v>
      </c>
      <c r="O1655" s="67">
        <f t="shared" si="196"/>
        <v>29501080</v>
      </c>
      <c r="P1655" s="67">
        <f t="shared" si="197"/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AA1655" s="2"/>
      <c r="AB1655" s="2"/>
      <c r="AC1655" s="2"/>
    </row>
    <row r="1656" spans="1:29" ht="30" customHeight="1" x14ac:dyDescent="0.25">
      <c r="A1656" s="104" t="str">
        <f>VLOOKUP(N1656,'Linien - BU'!A:B,2,FALSE)</f>
        <v>Verkauf</v>
      </c>
      <c r="B1656" s="115">
        <f t="shared" si="191"/>
        <v>18</v>
      </c>
      <c r="C1656" s="96">
        <f>Abfalldokumentation!$U1656</f>
        <v>44509</v>
      </c>
      <c r="D1656" s="90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105" t="str">
        <f>IFERROR(VLOOKUP(Abfalldokumentation!$O1656,Artikel!A:C,3,FALSE),Abfalldokumentation!$O1656)</f>
        <v>VOS RW-JALA-NAT ZIPFEL</v>
      </c>
      <c r="F1656" s="105" t="str">
        <f>VLOOKUP(T1656,'Liste Gründe'!A:D,2,FALSE)</f>
        <v>Schimmel</v>
      </c>
      <c r="G1656" s="105" t="str">
        <f>IF(ISBLANK(V1656),VLOOKUP(Abfalldokumentation!$P1656,'Liste Gründe'!A:D,3,FALSE),V1656)</f>
        <v>Schimmel</v>
      </c>
      <c r="H1656" s="105" t="str">
        <f>IF(ISBLANK(Abfalldokumentation!$W1656),"-",Abfalldokumentation!$W1656)</f>
        <v>-</v>
      </c>
      <c r="I1656" s="115">
        <f t="shared" si="192"/>
        <v>45</v>
      </c>
      <c r="J1656" s="105" t="str">
        <f t="shared" si="193"/>
        <v>Produkte</v>
      </c>
      <c r="K1656" s="105" t="str">
        <f t="shared" si="194"/>
        <v>BUs</v>
      </c>
      <c r="L1656" s="105" t="str">
        <f t="shared" si="195"/>
        <v>Symptome</v>
      </c>
      <c r="M1656" s="115">
        <f>IFERROR(VLOOKUP(Abfalldokumentation!$O1656,Kennzahlen!S:U,3,FALSE)*Abfalldokumentation!$B1656,"0")</f>
        <v>9</v>
      </c>
      <c r="N1656" s="105" t="str">
        <f>IF(ISBLANK(Q1656),VLOOKUP(Abfalldokumentation!$O1656,'Linien - BU'!R:S,2,FALSE),Q1656)</f>
        <v>Verkauf</v>
      </c>
      <c r="O1656" s="67">
        <f t="shared" si="196"/>
        <v>29501080</v>
      </c>
      <c r="P1656" s="67">
        <f t="shared" si="197"/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AA1656" s="2"/>
      <c r="AB1656" s="2"/>
      <c r="AC1656" s="2"/>
    </row>
    <row r="1657" spans="1:29" ht="30" customHeight="1" x14ac:dyDescent="0.25">
      <c r="A1657" s="102" t="str">
        <f>VLOOKUP(N1657,'Linien - BU'!A:B,2,FALSE)</f>
        <v>BU3</v>
      </c>
      <c r="B1657" s="114">
        <f t="shared" si="191"/>
        <v>137.71700000000001</v>
      </c>
      <c r="C1657" s="95">
        <f>Abfalldokumentation!$U1657</f>
        <v>44509</v>
      </c>
      <c r="D1657" s="90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103" t="str">
        <f>IFERROR(VLOOKUP(Abfalldokumentation!$O1657,Artikel!A:C,3,FALSE),Abfalldokumentation!$O1657)</f>
        <v>VS RW Schinken mit Rind</v>
      </c>
      <c r="F1657" s="103" t="str">
        <f>VLOOKUP(T1657,'Liste Gründe'!A:D,2,FALSE)</f>
        <v>Schimmel</v>
      </c>
      <c r="G1657" s="103" t="str">
        <f>IF(ISBLANK(V1657),VLOOKUP(Abfalldokumentation!$P1657,'Liste Gründe'!A:D,3,FALSE),V1657)</f>
        <v>Schimmel</v>
      </c>
      <c r="H1657" s="103" t="str">
        <f>IF(ISBLANK(Abfalldokumentation!$W1657),"-",Abfalldokumentation!$W1657)</f>
        <v>-</v>
      </c>
      <c r="I1657" s="114">
        <f t="shared" si="192"/>
        <v>45</v>
      </c>
      <c r="J1657" s="103" t="str">
        <f t="shared" si="193"/>
        <v>Produkte</v>
      </c>
      <c r="K1657" s="103" t="str">
        <f t="shared" si="194"/>
        <v>BUs</v>
      </c>
      <c r="L1657" s="103" t="str">
        <f t="shared" si="195"/>
        <v>Symptome</v>
      </c>
      <c r="M1657" s="114">
        <f>IFERROR(VLOOKUP(Abfalldokumentation!$O1657,Kennzahlen!S:U,3,FALSE)*Abfalldokumentation!$B1657,"0")</f>
        <v>218.46047710000002</v>
      </c>
      <c r="N1657" s="103" t="str">
        <f>IF(ISBLANK(Q1657),VLOOKUP(Abfalldokumentation!$O1657,'Linien - BU'!R:S,2,FALSE),Q1657)</f>
        <v>BU3</v>
      </c>
      <c r="O1657" s="67">
        <f t="shared" si="196"/>
        <v>29600020</v>
      </c>
      <c r="P1657" s="67">
        <f t="shared" si="197"/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AA1657" s="2"/>
      <c r="AB1657" s="2"/>
      <c r="AC1657" s="2"/>
    </row>
    <row r="1658" spans="1:29" ht="30" customHeight="1" x14ac:dyDescent="0.25">
      <c r="A1658" s="104" t="str">
        <f>VLOOKUP(N1658,'Linien - BU'!A:B,2,FALSE)</f>
        <v>BU3</v>
      </c>
      <c r="B1658" s="115">
        <f t="shared" si="191"/>
        <v>202</v>
      </c>
      <c r="C1658" s="96">
        <f>Abfalldokumentation!$U1658</f>
        <v>44509</v>
      </c>
      <c r="D1658" s="90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105" t="str">
        <f>IFERROR(VLOOKUP(Abfalldokumentation!$O1658,Artikel!A:C,3,FALSE),Abfalldokumentation!$O1658)</f>
        <v>VS Chili mit Rinde</v>
      </c>
      <c r="F1658" s="105" t="str">
        <f>VLOOKUP(T1658,'Liste Gründe'!A:D,2,FALSE)</f>
        <v>Schimmel</v>
      </c>
      <c r="G1658" s="105" t="str">
        <f>IF(ISBLANK(V1658),VLOOKUP(Abfalldokumentation!$P1658,'Liste Gründe'!A:D,3,FALSE),V1658)</f>
        <v>Schimmel</v>
      </c>
      <c r="H1658" s="105" t="str">
        <f>IF(ISBLANK(Abfalldokumentation!$W1658),"-",Abfalldokumentation!$W1658)</f>
        <v>-</v>
      </c>
      <c r="I1658" s="115">
        <f t="shared" si="192"/>
        <v>45</v>
      </c>
      <c r="J1658" s="105" t="str">
        <f t="shared" si="193"/>
        <v>Produkte</v>
      </c>
      <c r="K1658" s="105" t="str">
        <f t="shared" si="194"/>
        <v>BUs</v>
      </c>
      <c r="L1658" s="105" t="str">
        <f t="shared" si="195"/>
        <v>Symptome</v>
      </c>
      <c r="M1658" s="115">
        <f>IFERROR(VLOOKUP(Abfalldokumentation!$O1658,Kennzahlen!S:U,3,FALSE)*Abfalldokumentation!$B1658,"0")</f>
        <v>101</v>
      </c>
      <c r="N1658" s="105" t="str">
        <f>IF(ISBLANK(Q1658),VLOOKUP(Abfalldokumentation!$O1658,'Linien - BU'!R:S,2,FALSE),Q1658)</f>
        <v>BU3</v>
      </c>
      <c r="O1658" s="67">
        <f t="shared" si="196"/>
        <v>29600028</v>
      </c>
      <c r="P1658" s="67">
        <f t="shared" si="197"/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AA1658" s="2"/>
      <c r="AB1658" s="2"/>
      <c r="AC1658" s="2"/>
    </row>
    <row r="1659" spans="1:29" ht="30" customHeight="1" x14ac:dyDescent="0.25">
      <c r="A1659" s="102" t="str">
        <f>VLOOKUP(N1659,'Linien - BU'!A:B,2,FALSE)</f>
        <v>BU3</v>
      </c>
      <c r="B1659" s="114">
        <f t="shared" si="191"/>
        <v>52.929000000000002</v>
      </c>
      <c r="C1659" s="95">
        <f>Abfalldokumentation!$U1659</f>
        <v>44509</v>
      </c>
      <c r="D1659" s="90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103" t="str">
        <f>IFERROR(VLOOKUP(Abfalldokumentation!$O1659,Artikel!A:C,3,FALSE),Abfalldokumentation!$O1659)</f>
        <v>VS SKZ Premium Würfel</v>
      </c>
      <c r="F1659" s="103" t="str">
        <f>VLOOKUP(T1659,'Liste Gründe'!A:D,2,FALSE)</f>
        <v>Schimmel</v>
      </c>
      <c r="G1659" s="103" t="str">
        <f>IF(ISBLANK(V1659),VLOOKUP(Abfalldokumentation!$P1659,'Liste Gründe'!A:D,3,FALSE),V1659)</f>
        <v>Schimmel</v>
      </c>
      <c r="H1659" s="103" t="str">
        <f>IF(ISBLANK(Abfalldokumentation!$W1659),"-",Abfalldokumentation!$W1659)</f>
        <v>-</v>
      </c>
      <c r="I1659" s="114">
        <f t="shared" si="192"/>
        <v>45</v>
      </c>
      <c r="J1659" s="103" t="str">
        <f t="shared" si="193"/>
        <v>Produkte</v>
      </c>
      <c r="K1659" s="103" t="str">
        <f t="shared" si="194"/>
        <v>BUs</v>
      </c>
      <c r="L1659" s="103" t="str">
        <f t="shared" si="195"/>
        <v>Symptome</v>
      </c>
      <c r="M1659" s="114">
        <f>IFERROR(VLOOKUP(Abfalldokumentation!$O1659,Kennzahlen!S:U,3,FALSE)*Abfalldokumentation!$B1659,"0")</f>
        <v>30.381245999999997</v>
      </c>
      <c r="N1659" s="103" t="str">
        <f>IF(ISBLANK(Q1659),VLOOKUP(Abfalldokumentation!$O1659,'Linien - BU'!R:S,2,FALSE),Q1659)</f>
        <v>BU3</v>
      </c>
      <c r="O1659" s="67">
        <f t="shared" si="196"/>
        <v>29600030</v>
      </c>
      <c r="P1659" s="67">
        <f t="shared" si="197"/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AA1659" s="2"/>
      <c r="AB1659" s="2"/>
      <c r="AC1659" s="2"/>
    </row>
    <row r="1660" spans="1:29" ht="30" customHeight="1" x14ac:dyDescent="0.25">
      <c r="A1660" s="104" t="str">
        <f>VLOOKUP(N1660,'Linien - BU'!A:B,2,FALSE)</f>
        <v>BU3</v>
      </c>
      <c r="B1660" s="115">
        <f t="shared" si="191"/>
        <v>297</v>
      </c>
      <c r="C1660" s="96">
        <f>Abfalldokumentation!$U1660</f>
        <v>44509</v>
      </c>
      <c r="D1660" s="90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105" t="str">
        <f>IFERROR(VLOOKUP(Abfalldokumentation!$O1660,Artikel!A:C,3,FALSE),Abfalldokumentation!$O1660)</f>
        <v>VOS VEG-SCH MILD</v>
      </c>
      <c r="F1660" s="105" t="str">
        <f>VLOOKUP(T1660,'Liste Gründe'!A:D,2,FALSE)</f>
        <v>keinen Verwendungszweck</v>
      </c>
      <c r="G1660" s="105" t="str">
        <f>IF(ISBLANK(V1660),VLOOKUP(Abfalldokumentation!$P1660,'Liste Gründe'!A:D,3,FALSE),V1660)</f>
        <v>keinen Verwendungszweck</v>
      </c>
      <c r="H1660" s="105" t="str">
        <f>IF(ISBLANK(Abfalldokumentation!$W1660),"-",Abfalldokumentation!$W1660)</f>
        <v>-</v>
      </c>
      <c r="I1660" s="115">
        <f t="shared" si="192"/>
        <v>45</v>
      </c>
      <c r="J1660" s="105" t="str">
        <f t="shared" si="193"/>
        <v>Produkte</v>
      </c>
      <c r="K1660" s="105" t="str">
        <f t="shared" si="194"/>
        <v>BUs</v>
      </c>
      <c r="L1660" s="105" t="str">
        <f t="shared" si="195"/>
        <v>Symptome</v>
      </c>
      <c r="M1660" s="115">
        <f>IFERROR(VLOOKUP(Abfalldokumentation!$O1660,Kennzahlen!S:U,3,FALSE)*Abfalldokumentation!$B1660,"0")</f>
        <v>148.5</v>
      </c>
      <c r="N1660" s="105" t="str">
        <f>IF(ISBLANK(Q1660),VLOOKUP(Abfalldokumentation!$O1660,'Linien - BU'!R:S,2,FALSE),Q1660)</f>
        <v>BU3</v>
      </c>
      <c r="O1660" s="67">
        <f t="shared" si="196"/>
        <v>29900002</v>
      </c>
      <c r="P1660" s="67">
        <f t="shared" si="197"/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AA1660" s="2"/>
      <c r="AB1660" s="2"/>
      <c r="AC1660" s="2"/>
    </row>
    <row r="1661" spans="1:29" ht="30" customHeight="1" x14ac:dyDescent="0.25">
      <c r="A1661" s="102" t="str">
        <f>VLOOKUP(N1661,'Linien - BU'!A:B,2,FALSE)</f>
        <v>BU1</v>
      </c>
      <c r="B1661" s="114">
        <f t="shared" si="191"/>
        <v>20</v>
      </c>
      <c r="C1661" s="95">
        <f>Abfalldokumentation!$U1661</f>
        <v>44509</v>
      </c>
      <c r="D1661" s="90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103" t="str">
        <f>IFERROR(VLOOKUP(Abfalldokumentation!$O1661,Artikel!A:C,3,FALSE),Abfalldokumentation!$O1661)</f>
        <v>Würste 6700g Räucher na</v>
      </c>
      <c r="F1661" s="103" t="str">
        <f>VLOOKUP(T1661,'Liste Gründe'!A:D,2,FALSE)</f>
        <v>Linienbezogen</v>
      </c>
      <c r="G1661" s="103" t="str">
        <f>IF(ISBLANK(V1661),VLOOKUP(Abfalldokumentation!$P1661,'Liste Gründe'!A:D,3,FALSE),V1661)</f>
        <v>Darm geplatzt</v>
      </c>
      <c r="H1661" s="103" t="str">
        <f>IF(ISBLANK(Abfalldokumentation!$W1661),"-",Abfalldokumentation!$W1661)</f>
        <v>-</v>
      </c>
      <c r="I1661" s="114">
        <f t="shared" si="192"/>
        <v>45</v>
      </c>
      <c r="J1661" s="103" t="str">
        <f t="shared" si="193"/>
        <v>Produkte</v>
      </c>
      <c r="K1661" s="103" t="str">
        <f t="shared" si="194"/>
        <v>BUs</v>
      </c>
      <c r="L1661" s="103" t="str">
        <f t="shared" si="195"/>
        <v>Symptome</v>
      </c>
      <c r="M1661" s="114" t="str">
        <f>IFERROR(VLOOKUP(Abfalldokumentation!$O1661,Kennzahlen!S:U,3,FALSE)*Abfalldokumentation!$B1661,"0")</f>
        <v>0</v>
      </c>
      <c r="N1661" s="103">
        <f>IF(ISBLANK(Q1661),VLOOKUP(Abfalldokumentation!$O1661,'Linien - BU'!R:S,2,FALSE),Q1661)</f>
        <v>3010</v>
      </c>
      <c r="O1661" s="67">
        <f t="shared" si="196"/>
        <v>32000028</v>
      </c>
      <c r="P1661" s="67">
        <f t="shared" si="197"/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AA1661" s="2"/>
      <c r="AB1661" s="2"/>
      <c r="AC1661" s="2"/>
    </row>
    <row r="1662" spans="1:29" ht="30" customHeight="1" x14ac:dyDescent="0.25">
      <c r="A1662" s="104" t="str">
        <f>VLOOKUP(N1662,'Linien - BU'!A:B,2,FALSE)</f>
        <v>BU1</v>
      </c>
      <c r="B1662" s="115">
        <f t="shared" si="191"/>
        <v>20</v>
      </c>
      <c r="C1662" s="96">
        <f>Abfalldokumentation!$U1662</f>
        <v>44509</v>
      </c>
      <c r="D1662" s="90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105" t="str">
        <f>IFERROR(VLOOKUP(Abfalldokumentation!$O1662,Artikel!A:C,3,FALSE),Abfalldokumentation!$O1662)</f>
        <v>RW RÄU 9,25KG USA</v>
      </c>
      <c r="F1662" s="105" t="str">
        <f>VLOOKUP(T1662,'Liste Gründe'!A:D,2,FALSE)</f>
        <v>Linienbezogen</v>
      </c>
      <c r="G1662" s="105" t="str">
        <f>IF(ISBLANK(V1662),VLOOKUP(Abfalldokumentation!$P1662,'Liste Gründe'!A:D,3,FALSE),V1662)</f>
        <v>Darm geplatzt</v>
      </c>
      <c r="H1662" s="105" t="str">
        <f>IF(ISBLANK(Abfalldokumentation!$W1662),"-",Abfalldokumentation!$W1662)</f>
        <v>-</v>
      </c>
      <c r="I1662" s="115">
        <f t="shared" si="192"/>
        <v>45</v>
      </c>
      <c r="J1662" s="105" t="str">
        <f t="shared" si="193"/>
        <v>Produkte</v>
      </c>
      <c r="K1662" s="105" t="str">
        <f t="shared" si="194"/>
        <v>BUs</v>
      </c>
      <c r="L1662" s="105" t="str">
        <f t="shared" si="195"/>
        <v>Symptome</v>
      </c>
      <c r="M1662" s="115" t="str">
        <f>IFERROR(VLOOKUP(Abfalldokumentation!$O1662,Kennzahlen!S:U,3,FALSE)*Abfalldokumentation!$B1662,"0")</f>
        <v>0</v>
      </c>
      <c r="N1662" s="105">
        <f>IF(ISBLANK(Q1662),VLOOKUP(Abfalldokumentation!$O1662,'Linien - BU'!R:S,2,FALSE),Q1662)</f>
        <v>3020</v>
      </c>
      <c r="O1662" s="67">
        <f t="shared" si="196"/>
        <v>32000056</v>
      </c>
      <c r="P1662" s="67">
        <f t="shared" si="197"/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AA1662" s="2"/>
      <c r="AB1662" s="2"/>
      <c r="AC1662" s="2"/>
    </row>
    <row r="1663" spans="1:29" ht="30" customHeight="1" x14ac:dyDescent="0.25">
      <c r="A1663" s="102" t="str">
        <f>VLOOKUP(N1663,'Linien - BU'!A:B,2,FALSE)</f>
        <v>BU1</v>
      </c>
      <c r="B1663" s="114">
        <f t="shared" si="191"/>
        <v>20</v>
      </c>
      <c r="C1663" s="95">
        <f>Abfalldokumentation!$U1663</f>
        <v>44509</v>
      </c>
      <c r="D1663" s="90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103" t="str">
        <f>IFERROR(VLOOKUP(Abfalldokumentation!$O1663,Artikel!A:C,3,FALSE),Abfalldokumentation!$O1663)</f>
        <v>GRW SCHI-NAT 7,2GK NEUE</v>
      </c>
      <c r="F1663" s="103" t="str">
        <f>VLOOKUP(T1663,'Liste Gründe'!A:D,2,FALSE)</f>
        <v>Linienbezogen</v>
      </c>
      <c r="G1663" s="103" t="str">
        <f>IF(ISBLANK(V1663),VLOOKUP(Abfalldokumentation!$P1663,'Liste Gründe'!A:D,3,FALSE),V1663)</f>
        <v>Maschinenabfall</v>
      </c>
      <c r="H1663" s="103" t="str">
        <f>IF(ISBLANK(Abfalldokumentation!$W1663),"-",Abfalldokumentation!$W1663)</f>
        <v>-</v>
      </c>
      <c r="I1663" s="114">
        <f t="shared" si="192"/>
        <v>45</v>
      </c>
      <c r="J1663" s="103" t="str">
        <f t="shared" si="193"/>
        <v>Produkte</v>
      </c>
      <c r="K1663" s="103" t="str">
        <f t="shared" si="194"/>
        <v>BUs</v>
      </c>
      <c r="L1663" s="103" t="str">
        <f t="shared" si="195"/>
        <v>Symptome</v>
      </c>
      <c r="M1663" s="114" t="str">
        <f>IFERROR(VLOOKUP(Abfalldokumentation!$O1663,Kennzahlen!S:U,3,FALSE)*Abfalldokumentation!$B1663,"0")</f>
        <v>0</v>
      </c>
      <c r="N1663" s="103">
        <f>IF(ISBLANK(Q1663),VLOOKUP(Abfalldokumentation!$O1663,'Linien - BU'!R:S,2,FALSE),Q1663)</f>
        <v>3020</v>
      </c>
      <c r="O1663" s="67">
        <f t="shared" si="196"/>
        <v>32000106</v>
      </c>
      <c r="P1663" s="67">
        <f t="shared" si="197"/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AA1663" s="2"/>
      <c r="AB1663" s="2"/>
      <c r="AC1663" s="2"/>
    </row>
    <row r="1664" spans="1:29" ht="30" customHeight="1" x14ac:dyDescent="0.25">
      <c r="A1664" s="104" t="str">
        <f>VLOOKUP(N1664,'Linien - BU'!A:B,2,FALSE)</f>
        <v>BU1</v>
      </c>
      <c r="B1664" s="115">
        <f t="shared" si="191"/>
        <v>20</v>
      </c>
      <c r="C1664" s="96">
        <f>Abfalldokumentation!$U1664</f>
        <v>44509</v>
      </c>
      <c r="D1664" s="90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105" t="str">
        <f>IFERROR(VLOOKUP(Abfalldokumentation!$O1664,Artikel!A:C,3,FALSE),Abfalldokumentation!$O1664)</f>
        <v>GRW SCHI-NAT 7,2GK NEUE</v>
      </c>
      <c r="F1664" s="105" t="str">
        <f>VLOOKUP(T1664,'Liste Gründe'!A:D,2,FALSE)</f>
        <v>Linienbezogen</v>
      </c>
      <c r="G1664" s="105" t="str">
        <f>IF(ISBLANK(V1664),VLOOKUP(Abfalldokumentation!$P1664,'Liste Gründe'!A:D,3,FALSE),V1664)</f>
        <v>Füllkopf tropft (vegan)</v>
      </c>
      <c r="H1664" s="105" t="str">
        <f>IF(ISBLANK(Abfalldokumentation!$W1664),"-",Abfalldokumentation!$W1664)</f>
        <v>-</v>
      </c>
      <c r="I1664" s="115">
        <f t="shared" si="192"/>
        <v>45</v>
      </c>
      <c r="J1664" s="105" t="str">
        <f t="shared" si="193"/>
        <v>Produkte</v>
      </c>
      <c r="K1664" s="105" t="str">
        <f t="shared" si="194"/>
        <v>BUs</v>
      </c>
      <c r="L1664" s="105" t="str">
        <f t="shared" si="195"/>
        <v>Symptome</v>
      </c>
      <c r="M1664" s="115" t="str">
        <f>IFERROR(VLOOKUP(Abfalldokumentation!$O1664,Kennzahlen!S:U,3,FALSE)*Abfalldokumentation!$B1664,"0")</f>
        <v>0</v>
      </c>
      <c r="N1664" s="105">
        <f>IF(ISBLANK(Q1664),VLOOKUP(Abfalldokumentation!$O1664,'Linien - BU'!R:S,2,FALSE),Q1664)</f>
        <v>3020</v>
      </c>
      <c r="O1664" s="67">
        <f t="shared" si="196"/>
        <v>32000106</v>
      </c>
      <c r="P1664" s="67">
        <f t="shared" si="197"/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AA1664" s="2"/>
      <c r="AB1664" s="2"/>
      <c r="AC1664" s="2"/>
    </row>
    <row r="1665" spans="1:29" ht="30" customHeight="1" x14ac:dyDescent="0.25">
      <c r="A1665" s="102" t="str">
        <f>VLOOKUP(N1665,'Linien - BU'!A:B,2,FALSE)</f>
        <v>BU1</v>
      </c>
      <c r="B1665" s="114">
        <f t="shared" si="191"/>
        <v>20</v>
      </c>
      <c r="C1665" s="95">
        <f>Abfalldokumentation!$U1665</f>
        <v>44509</v>
      </c>
      <c r="D1665" s="90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103" t="str">
        <f>IFERROR(VLOOKUP(Abfalldokumentation!$O1665,Artikel!A:C,3,FALSE),Abfalldokumentation!$O1665)</f>
        <v>RW 8;1KG SPASTUP</v>
      </c>
      <c r="F1665" s="103" t="str">
        <f>VLOOKUP(T1665,'Liste Gründe'!A:D,2,FALSE)</f>
        <v>Linienbezogen</v>
      </c>
      <c r="G1665" s="103" t="str">
        <f>IF(ISBLANK(V1665),VLOOKUP(Abfalldokumentation!$P1665,'Liste Gründe'!A:D,3,FALSE),V1665)</f>
        <v>Reinigung</v>
      </c>
      <c r="H1665" s="103" t="str">
        <f>IF(ISBLANK(Abfalldokumentation!$W1665),"-",Abfalldokumentation!$W1665)</f>
        <v>-</v>
      </c>
      <c r="I1665" s="114">
        <f t="shared" si="192"/>
        <v>45</v>
      </c>
      <c r="J1665" s="103" t="str">
        <f t="shared" si="193"/>
        <v>Produkte</v>
      </c>
      <c r="K1665" s="103" t="str">
        <f t="shared" si="194"/>
        <v>BUs</v>
      </c>
      <c r="L1665" s="103" t="str">
        <f t="shared" si="195"/>
        <v>Symptome</v>
      </c>
      <c r="M1665" s="114" t="str">
        <f>IFERROR(VLOOKUP(Abfalldokumentation!$O1665,Kennzahlen!S:U,3,FALSE)*Abfalldokumentation!$B1665,"0")</f>
        <v>0</v>
      </c>
      <c r="N1665" s="103">
        <f>IF(ISBLANK(Q1665),VLOOKUP(Abfalldokumentation!$O1665,'Linien - BU'!R:S,2,FALSE),Q1665)</f>
        <v>3030</v>
      </c>
      <c r="O1665" s="67">
        <f t="shared" si="196"/>
        <v>47000988</v>
      </c>
      <c r="P1665" s="67">
        <f t="shared" si="197"/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AA1665" s="2"/>
      <c r="AB1665" s="2"/>
      <c r="AC1665" s="2"/>
    </row>
    <row r="1666" spans="1:29" ht="30" customHeight="1" x14ac:dyDescent="0.25">
      <c r="A1666" s="104" t="str">
        <f>VLOOKUP(N1666,'Linien - BU'!A:B,2,FALSE)</f>
        <v>BU3</v>
      </c>
      <c r="B1666" s="115">
        <f t="shared" ref="B1666:B1729" si="198">S1666</f>
        <v>303</v>
      </c>
      <c r="C1666" s="96">
        <f>Abfalldokumentation!$U1666</f>
        <v>44509</v>
      </c>
      <c r="D1666" s="90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105" t="str">
        <f>IFERROR(VLOOKUP(Abfalldokumentation!$O1666,Artikel!A:C,3,FALSE),Abfalldokumentation!$O1666)</f>
        <v>VOS SKZ EMM-VAKU</v>
      </c>
      <c r="F1666" s="105" t="str">
        <f>VLOOKUP(T1666,'Liste Gründe'!A:D,2,FALSE)</f>
        <v>Schimmel</v>
      </c>
      <c r="G1666" s="105" t="str">
        <f>IF(ISBLANK(V1666),VLOOKUP(Abfalldokumentation!$P1666,'Liste Gründe'!A:D,3,FALSE),V1666)</f>
        <v>Schimmel</v>
      </c>
      <c r="H1666" s="105" t="str">
        <f>IF(ISBLANK(Abfalldokumentation!$W1666),"-",Abfalldokumentation!$W1666)</f>
        <v>-</v>
      </c>
      <c r="I1666" s="115">
        <f t="shared" ref="I1666:I1673" si="199">_xlfn.ISOWEEKNUM(C1666)</f>
        <v>45</v>
      </c>
      <c r="J1666" s="105" t="str">
        <f t="shared" ref="J1666:J1673" si="200">"Produkte"</f>
        <v>Produkte</v>
      </c>
      <c r="K1666" s="105" t="str">
        <f t="shared" ref="K1666:K1673" si="201">"BUs"</f>
        <v>BUs</v>
      </c>
      <c r="L1666" s="105" t="str">
        <f t="shared" ref="L1666:L1673" si="202">"Symptome"</f>
        <v>Symptome</v>
      </c>
      <c r="M1666" s="115" t="str">
        <f>IFERROR(VLOOKUP(Abfalldokumentation!$O1666,Kennzahlen!S:U,3,FALSE)*Abfalldokumentation!$B1666,"0")</f>
        <v>0</v>
      </c>
      <c r="N1666" s="105" t="str">
        <f>IF(ISBLANK(Q1666),VLOOKUP(Abfalldokumentation!$O1666,'Linien - BU'!R:S,2,FALSE),Q1666)</f>
        <v>BU3</v>
      </c>
      <c r="O1666" s="67">
        <f t="shared" ref="O1666:O1729" si="203">R1666</f>
        <v>49500149</v>
      </c>
      <c r="P1666" s="67">
        <f t="shared" ref="P1666:P1729" si="204"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AA1666" s="2"/>
      <c r="AB1666" s="2"/>
      <c r="AC1666" s="2"/>
    </row>
    <row r="1667" spans="1:29" ht="30" customHeight="1" x14ac:dyDescent="0.25">
      <c r="A1667" s="102" t="str">
        <f>VLOOKUP(N1667,'Linien - BU'!A:B,2,FALSE)</f>
        <v>BU3</v>
      </c>
      <c r="B1667" s="114">
        <f t="shared" si="198"/>
        <v>269</v>
      </c>
      <c r="C1667" s="95">
        <f>Abfalldokumentation!$U1667</f>
        <v>44509</v>
      </c>
      <c r="D1667" s="90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103" t="str">
        <f>IFERROR(VLOOKUP(Abfalldokumentation!$O1667,Artikel!A:C,3,FALSE),Abfalldokumentation!$O1667)</f>
        <v>ABS BERGFEUER-VAKU</v>
      </c>
      <c r="F1667" s="103" t="str">
        <f>VLOOKUP(T1667,'Liste Gründe'!A:D,2,FALSE)</f>
        <v>Schimmel</v>
      </c>
      <c r="G1667" s="103" t="str">
        <f>IF(ISBLANK(V1667),VLOOKUP(Abfalldokumentation!$P1667,'Liste Gründe'!A:D,3,FALSE),V1667)</f>
        <v>Schimmel</v>
      </c>
      <c r="H1667" s="103" t="str">
        <f>IF(ISBLANK(Abfalldokumentation!$W1667),"-",Abfalldokumentation!$W1667)</f>
        <v>-</v>
      </c>
      <c r="I1667" s="114">
        <f t="shared" si="199"/>
        <v>45</v>
      </c>
      <c r="J1667" s="103" t="str">
        <f t="shared" si="200"/>
        <v>Produkte</v>
      </c>
      <c r="K1667" s="103" t="str">
        <f t="shared" si="201"/>
        <v>BUs</v>
      </c>
      <c r="L1667" s="103" t="str">
        <f t="shared" si="202"/>
        <v>Symptome</v>
      </c>
      <c r="M1667" s="114" t="str">
        <f>IFERROR(VLOOKUP(Abfalldokumentation!$O1667,Kennzahlen!S:U,3,FALSE)*Abfalldokumentation!$B1667,"0")</f>
        <v>0</v>
      </c>
      <c r="N1667" s="103" t="str">
        <f>IF(ISBLANK(Q1667),VLOOKUP(Abfalldokumentation!$O1667,'Linien - BU'!R:S,2,FALSE),Q1667)</f>
        <v>BU3</v>
      </c>
      <c r="O1667" s="67">
        <f t="shared" si="203"/>
        <v>49500221</v>
      </c>
      <c r="P1667" s="67">
        <f t="shared" si="204"/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AA1667" s="2"/>
      <c r="AB1667" s="2"/>
      <c r="AC1667" s="2"/>
    </row>
    <row r="1668" spans="1:29" ht="30" customHeight="1" x14ac:dyDescent="0.25">
      <c r="A1668" s="104" t="str">
        <f>VLOOKUP(N1668,'Linien - BU'!A:B,2,FALSE)</f>
        <v>Rest</v>
      </c>
      <c r="B1668" s="115">
        <f t="shared" si="198"/>
        <v>162</v>
      </c>
      <c r="C1668" s="96">
        <f>Abfalldokumentation!$U1668</f>
        <v>44509</v>
      </c>
      <c r="D1668" s="90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105" t="str">
        <f>IFERROR(VLOOKUP(Abfalldokumentation!$O1668,Artikel!A:C,3,FALSE),Abfalldokumentation!$O1668)</f>
        <v>-</v>
      </c>
      <c r="F1668" s="105" t="str">
        <f>VLOOKUP(T1668,'Liste Gründe'!A:D,2,FALSE)</f>
        <v>Qualitätssicherung</v>
      </c>
      <c r="G1668" s="105" t="str">
        <f>IF(ISBLANK(V1668),VLOOKUP(Abfalldokumentation!$P1668,'Liste Gründe'!A:D,3,FALSE),V1668)</f>
        <v>Laborproben</v>
      </c>
      <c r="H1668" s="105" t="str">
        <f>IF(ISBLANK(Abfalldokumentation!$W1668),"-",Abfalldokumentation!$W1668)</f>
        <v>-</v>
      </c>
      <c r="I1668" s="115">
        <f t="shared" si="199"/>
        <v>45</v>
      </c>
      <c r="J1668" s="105" t="str">
        <f t="shared" si="200"/>
        <v>Produkte</v>
      </c>
      <c r="K1668" s="105" t="str">
        <f t="shared" si="201"/>
        <v>BUs</v>
      </c>
      <c r="L1668" s="105" t="str">
        <f t="shared" si="202"/>
        <v>Symptome</v>
      </c>
      <c r="M1668" s="115" t="str">
        <f>IFERROR(VLOOKUP(Abfalldokumentation!$O1668,Kennzahlen!S:U,3,FALSE)*Abfalldokumentation!$B1668,"0")</f>
        <v>0</v>
      </c>
      <c r="N1668" s="105" t="str">
        <f>IF(ISBLANK(Q1668),VLOOKUP(Abfalldokumentation!$O1668,'Linien - BU'!R:S,2,FALSE),Q1668)</f>
        <v>Labor</v>
      </c>
      <c r="O1668" s="67" t="str">
        <f t="shared" si="203"/>
        <v>-</v>
      </c>
      <c r="P1668" s="67">
        <f t="shared" si="204"/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AA1668" s="2"/>
      <c r="AB1668" s="2"/>
      <c r="AC1668" s="2"/>
    </row>
    <row r="1669" spans="1:29" ht="30" customHeight="1" x14ac:dyDescent="0.25">
      <c r="A1669" s="102" t="str">
        <f>VLOOKUP(N1669,'Linien - BU'!A:B,2,FALSE)</f>
        <v>BU1</v>
      </c>
      <c r="B1669" s="114">
        <f t="shared" si="198"/>
        <v>88</v>
      </c>
      <c r="C1669" s="95">
        <f>Abfalldokumentation!$U1669</f>
        <v>44509</v>
      </c>
      <c r="D1669" s="90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103" t="str">
        <f>IFERROR(VLOOKUP(Abfalldokumentation!$O1669,Artikel!A:C,3,FALSE),Abfalldokumentation!$O1669)</f>
        <v>-</v>
      </c>
      <c r="F1669" s="103" t="str">
        <f>VLOOKUP(T1669,'Liste Gründe'!A:D,2,FALSE)</f>
        <v>Linienbezogen</v>
      </c>
      <c r="G1669" s="103" t="str">
        <f>IF(ISBLANK(V1669),VLOOKUP(Abfalldokumentation!$P1669,'Liste Gründe'!A:D,3,FALSE),V1669)</f>
        <v>Reinigung</v>
      </c>
      <c r="H1669" s="103" t="str">
        <f>IF(ISBLANK(Abfalldokumentation!$W1669),"-",Abfalldokumentation!$W1669)</f>
        <v>-</v>
      </c>
      <c r="I1669" s="114">
        <f t="shared" si="199"/>
        <v>45</v>
      </c>
      <c r="J1669" s="103" t="str">
        <f t="shared" si="200"/>
        <v>Produkte</v>
      </c>
      <c r="K1669" s="103" t="str">
        <f t="shared" si="201"/>
        <v>BUs</v>
      </c>
      <c r="L1669" s="103" t="str">
        <f t="shared" si="202"/>
        <v>Symptome</v>
      </c>
      <c r="M1669" s="114" t="str">
        <f>IFERROR(VLOOKUP(Abfalldokumentation!$O1669,Kennzahlen!S:U,3,FALSE)*Abfalldokumentation!$B1669,"0")</f>
        <v>0</v>
      </c>
      <c r="N1669" s="103" t="str">
        <f>IF(ISBLANK(Q1669),VLOOKUP(Abfalldokumentation!$O1669,'Linien - BU'!R:S,2,FALSE),Q1669)</f>
        <v>Schmelze</v>
      </c>
      <c r="O1669" s="67" t="str">
        <f t="shared" si="203"/>
        <v>-</v>
      </c>
      <c r="P1669" s="67">
        <f t="shared" si="204"/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AA1669" s="2"/>
      <c r="AB1669" s="2"/>
      <c r="AC1669" s="2"/>
    </row>
    <row r="1670" spans="1:29" ht="30" customHeight="1" x14ac:dyDescent="0.25">
      <c r="A1670" s="104" t="str">
        <f>VLOOKUP(N1670,'Linien - BU'!A:B,2,FALSE)</f>
        <v>BU3</v>
      </c>
      <c r="B1670" s="115">
        <f t="shared" si="198"/>
        <v>35</v>
      </c>
      <c r="C1670" s="96">
        <f>Abfalldokumentation!$U1670</f>
        <v>44509</v>
      </c>
      <c r="D1670" s="90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105" t="str">
        <f>IFERROR(VLOOKUP(Abfalldokumentation!$O1670,Artikel!A:C,3,FALSE),Abfalldokumentation!$O1670)</f>
        <v>-</v>
      </c>
      <c r="F1670" s="105" t="str">
        <f>VLOOKUP(T1670,'Liste Gründe'!A:D,2,FALSE)</f>
        <v>Linienbezogen</v>
      </c>
      <c r="G1670" s="105" t="str">
        <f>IF(ISBLANK(V1670),VLOOKUP(Abfalldokumentation!$P1670,'Liste Gründe'!A:D,3,FALSE),V1670)</f>
        <v>Maschinenabfall</v>
      </c>
      <c r="H1670" s="105" t="str">
        <f>IF(ISBLANK(Abfalldokumentation!$W1670),"-",Abfalldokumentation!$W1670)</f>
        <v>-</v>
      </c>
      <c r="I1670" s="115">
        <f t="shared" si="199"/>
        <v>45</v>
      </c>
      <c r="J1670" s="105" t="str">
        <f t="shared" si="200"/>
        <v>Produkte</v>
      </c>
      <c r="K1670" s="105" t="str">
        <f t="shared" si="201"/>
        <v>BUs</v>
      </c>
      <c r="L1670" s="105" t="str">
        <f t="shared" si="202"/>
        <v>Symptome</v>
      </c>
      <c r="M1670" s="115" t="str">
        <f>IFERROR(VLOOKUP(Abfalldokumentation!$O1670,Kennzahlen!S:U,3,FALSE)*Abfalldokumentation!$B1670,"0")</f>
        <v>0</v>
      </c>
      <c r="N1670" s="105" t="str">
        <f>IF(ISBLANK(Q1670),VLOOKUP(Abfalldokumentation!$O1670,'Linien - BU'!R:S,2,FALSE),Q1670)</f>
        <v>BU3</v>
      </c>
      <c r="O1670" s="67" t="str">
        <f t="shared" si="203"/>
        <v>-</v>
      </c>
      <c r="P1670" s="67">
        <f t="shared" si="204"/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AA1670" s="2"/>
      <c r="AB1670" s="2"/>
      <c r="AC1670" s="2"/>
    </row>
    <row r="1671" spans="1:29" ht="30" customHeight="1" x14ac:dyDescent="0.25">
      <c r="A1671" s="102" t="str">
        <f>VLOOKUP(N1671,'Linien - BU'!A:B,2,FALSE)</f>
        <v>BU4</v>
      </c>
      <c r="B1671" s="114">
        <f t="shared" si="198"/>
        <v>18</v>
      </c>
      <c r="C1671" s="95">
        <f>Abfalldokumentation!$U1671</f>
        <v>44509</v>
      </c>
      <c r="D1671" s="90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103" t="str">
        <f>IFERROR(VLOOKUP(Abfalldokumentation!$O1671,Artikel!A:C,3,FALSE),Abfalldokumentation!$O1671)</f>
        <v>-</v>
      </c>
      <c r="F1671" s="103" t="str">
        <f>VLOOKUP(T1671,'Liste Gründe'!A:D,2,FALSE)</f>
        <v>Linienbezogen</v>
      </c>
      <c r="G1671" s="103" t="str">
        <f>IF(ISBLANK(V1671),VLOOKUP(Abfalldokumentation!$P1671,'Liste Gründe'!A:D,3,FALSE),V1671)</f>
        <v>Maschinenabfall</v>
      </c>
      <c r="H1671" s="103" t="str">
        <f>IF(ISBLANK(Abfalldokumentation!$W1671),"-",Abfalldokumentation!$W1671)</f>
        <v>-</v>
      </c>
      <c r="I1671" s="114">
        <f t="shared" si="199"/>
        <v>45</v>
      </c>
      <c r="J1671" s="103" t="str">
        <f t="shared" si="200"/>
        <v>Produkte</v>
      </c>
      <c r="K1671" s="103" t="str">
        <f t="shared" si="201"/>
        <v>BUs</v>
      </c>
      <c r="L1671" s="103" t="str">
        <f t="shared" si="202"/>
        <v>Symptome</v>
      </c>
      <c r="M1671" s="114" t="str">
        <f>IFERROR(VLOOKUP(Abfalldokumentation!$O1671,Kennzahlen!S:U,3,FALSE)*Abfalldokumentation!$B1671,"0")</f>
        <v>0</v>
      </c>
      <c r="N1671" s="103" t="str">
        <f>IF(ISBLANK(Q1671),VLOOKUP(Abfalldokumentation!$O1671,'Linien - BU'!R:S,2,FALSE),Q1671)</f>
        <v>BU4</v>
      </c>
      <c r="O1671" s="67" t="str">
        <f t="shared" si="203"/>
        <v>-</v>
      </c>
      <c r="P1671" s="67">
        <f t="shared" si="204"/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AA1671" s="2"/>
      <c r="AB1671" s="2"/>
      <c r="AC1671" s="2"/>
    </row>
    <row r="1672" spans="1:29" ht="30" customHeight="1" x14ac:dyDescent="0.25">
      <c r="A1672" s="104" t="str">
        <f>VLOOKUP(N1672,'Linien - BU'!A:B,2,FALSE)</f>
        <v>BU1</v>
      </c>
      <c r="B1672" s="115">
        <f t="shared" si="198"/>
        <v>60</v>
      </c>
      <c r="C1672" s="96">
        <f>Abfalldokumentation!$U1672</f>
        <v>44509</v>
      </c>
      <c r="D1672" s="90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105" t="str">
        <f>IFERROR(VLOOKUP(Abfalldokumentation!$O1672,Artikel!A:C,3,FALSE),Abfalldokumentation!$O1672)</f>
        <v>-</v>
      </c>
      <c r="F1672" s="105" t="str">
        <f>VLOOKUP(T1672,'Liste Gründe'!A:D,2,FALSE)</f>
        <v>Linienbezogen</v>
      </c>
      <c r="G1672" s="105" t="str">
        <f>IF(ISBLANK(V1672),VLOOKUP(Abfalldokumentation!$P1672,'Liste Gründe'!A:D,3,FALSE),V1672)</f>
        <v>Maschinenabfall</v>
      </c>
      <c r="H1672" s="105" t="str">
        <f>IF(ISBLANK(Abfalldokumentation!$W1672),"-",Abfalldokumentation!$W1672)</f>
        <v>-</v>
      </c>
      <c r="I1672" s="115">
        <f t="shared" si="199"/>
        <v>45</v>
      </c>
      <c r="J1672" s="105" t="str">
        <f t="shared" si="200"/>
        <v>Produkte</v>
      </c>
      <c r="K1672" s="105" t="str">
        <f t="shared" si="201"/>
        <v>BUs</v>
      </c>
      <c r="L1672" s="105" t="str">
        <f t="shared" si="202"/>
        <v>Symptome</v>
      </c>
      <c r="M1672" s="115" t="str">
        <f>IFERROR(VLOOKUP(Abfalldokumentation!$O1672,Kennzahlen!S:U,3,FALSE)*Abfalldokumentation!$B1672,"0")</f>
        <v>0</v>
      </c>
      <c r="N1672" s="105" t="str">
        <f>IF(ISBLANK(Q1672),VLOOKUP(Abfalldokumentation!$O1672,'Linien - BU'!R:S,2,FALSE),Q1672)</f>
        <v>Abfüllung</v>
      </c>
      <c r="O1672" s="67" t="str">
        <f t="shared" si="203"/>
        <v>-</v>
      </c>
      <c r="P1672" s="67">
        <f t="shared" si="204"/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AA1672" s="2"/>
      <c r="AB1672" s="2"/>
      <c r="AC1672" s="2"/>
    </row>
    <row r="1673" spans="1:29" ht="30" customHeight="1" x14ac:dyDescent="0.25">
      <c r="A1673" s="102" t="str">
        <f>VLOOKUP(N1673,'Linien - BU'!A:B,2,FALSE)</f>
        <v>Rest</v>
      </c>
      <c r="B1673" s="114">
        <f t="shared" si="198"/>
        <v>126</v>
      </c>
      <c r="C1673" s="95">
        <f>Abfalldokumentation!$U1673</f>
        <v>44509</v>
      </c>
      <c r="D1673" s="90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103" t="str">
        <f>IFERROR(VLOOKUP(Abfalldokumentation!$O1673,Artikel!A:C,3,FALSE),Abfalldokumentation!$O1673)</f>
        <v>Becher Schnittlauch</v>
      </c>
      <c r="F1673" s="103" t="str">
        <f>VLOOKUP(T1673,'Liste Gründe'!A:D,2,FALSE)</f>
        <v>Schimmel</v>
      </c>
      <c r="G1673" s="103" t="str">
        <f>IF(ISBLANK(V1673),VLOOKUP(Abfalldokumentation!$P1673,'Liste Gründe'!A:D,3,FALSE),V1673)</f>
        <v>MHD abgelaufen</v>
      </c>
      <c r="H1673" s="103" t="str">
        <f>IF(ISBLANK(Abfalldokumentation!$W1673),"-",Abfalldokumentation!$W1673)</f>
        <v>-</v>
      </c>
      <c r="I1673" s="114">
        <f t="shared" si="199"/>
        <v>45</v>
      </c>
      <c r="J1673" s="103" t="str">
        <f t="shared" si="200"/>
        <v>Produkte</v>
      </c>
      <c r="K1673" s="103" t="str">
        <f t="shared" si="201"/>
        <v>BUs</v>
      </c>
      <c r="L1673" s="103" t="str">
        <f t="shared" si="202"/>
        <v>Symptome</v>
      </c>
      <c r="M1673" s="114" t="str">
        <f>IFERROR(VLOOKUP(Abfalldokumentation!$O1673,Kennzahlen!S:U,3,FALSE)*Abfalldokumentation!$B1673,"0")</f>
        <v>0</v>
      </c>
      <c r="N1673" s="103" t="str">
        <f>IF(ISBLANK(Q1673),VLOOKUP(Abfalldokumentation!$O1673,'Linien - BU'!R:S,2,FALSE),Q1673)</f>
        <v>Kantine</v>
      </c>
      <c r="O1673" s="67" t="str">
        <f t="shared" si="203"/>
        <v>Becher Schnittlauch</v>
      </c>
      <c r="P1673" s="67">
        <f t="shared" si="204"/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AA1673" s="2"/>
      <c r="AB1673" s="2"/>
      <c r="AC1673" s="2"/>
    </row>
    <row r="1674" spans="1:29" ht="30" customHeight="1" x14ac:dyDescent="0.25">
      <c r="A1674" s="104" t="str">
        <f>VLOOKUP(N1674,'Linien - BU'!A:B,2,FALSE)</f>
        <v>BU4</v>
      </c>
      <c r="B1674" s="115">
        <f t="shared" si="198"/>
        <v>14</v>
      </c>
      <c r="C1674" s="96">
        <f>Abfalldokumentation!$U1674</f>
        <v>44510</v>
      </c>
      <c r="D1674" s="90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105" t="str">
        <f>IFERROR(VLOOKUP(Abfalldokumentation!$O1674,Artikel!A:C,3,FALSE),Abfalldokumentation!$O1674)</f>
        <v>VOS Schwarzer Pfeffer R</v>
      </c>
      <c r="F1674" s="105" t="str">
        <f>VLOOKUP(T1674,'Liste Gründe'!A:D,2,FALSE)</f>
        <v>keinen Verwendungszweck</v>
      </c>
      <c r="G1674" s="105" t="str">
        <f>IF(ISBLANK(V1674),VLOOKUP(Abfalldokumentation!$P1674,'Liste Gründe'!A:D,3,FALSE),V1674)</f>
        <v>keinen Verwendungszweck</v>
      </c>
      <c r="H1674" s="105" t="str">
        <f>IF(ISBLANK(Abfalldokumentation!$W1674),"-",Abfalldokumentation!$W1674)</f>
        <v>-</v>
      </c>
      <c r="I1674" s="115">
        <f t="shared" ref="I1674:I1694" si="205">_xlfn.ISOWEEKNUM(C1674)</f>
        <v>45</v>
      </c>
      <c r="J1674" s="105" t="str">
        <f t="shared" ref="J1674:J1694" si="206">"Produkte"</f>
        <v>Produkte</v>
      </c>
      <c r="K1674" s="105" t="str">
        <f t="shared" ref="K1674:K1694" si="207">"BUs"</f>
        <v>BUs</v>
      </c>
      <c r="L1674" s="105" t="str">
        <f t="shared" ref="L1674:L1694" si="208">"Symptome"</f>
        <v>Symptome</v>
      </c>
      <c r="M1674" s="115">
        <f>IFERROR(VLOOKUP(Abfalldokumentation!$O1674,Kennzahlen!S:U,3,FALSE)*Abfalldokumentation!$B1674,"0")</f>
        <v>7</v>
      </c>
      <c r="N1674" s="105" t="str">
        <f>IF(ISBLANK(Q1674),VLOOKUP(Abfalldokumentation!$O1674,'Linien - BU'!R:S,2,FALSE),Q1674)</f>
        <v>BU4</v>
      </c>
      <c r="O1674" s="67">
        <f t="shared" si="203"/>
        <v>29500482</v>
      </c>
      <c r="P1674" s="67">
        <f t="shared" si="204"/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AA1674" s="2"/>
      <c r="AB1674" s="2"/>
      <c r="AC1674" s="2"/>
    </row>
    <row r="1675" spans="1:29" ht="30" customHeight="1" x14ac:dyDescent="0.25">
      <c r="A1675" s="102" t="str">
        <f>VLOOKUP(N1675,'Linien - BU'!A:B,2,FALSE)</f>
        <v>BU4</v>
      </c>
      <c r="B1675" s="114">
        <f t="shared" si="198"/>
        <v>8</v>
      </c>
      <c r="C1675" s="95">
        <f>Abfalldokumentation!$U1675</f>
        <v>44510</v>
      </c>
      <c r="D1675" s="90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103" t="str">
        <f>IFERROR(VLOOKUP(Abfalldokumentation!$O1675,Artikel!A:C,3,FALSE),Abfalldokumentation!$O1675)</f>
        <v>ABS HEUBL</v>
      </c>
      <c r="F1675" s="103" t="str">
        <f>VLOOKUP(T1675,'Liste Gründe'!A:D,2,FALSE)</f>
        <v>keinen Verwendungszweck</v>
      </c>
      <c r="G1675" s="103" t="str">
        <f>IF(ISBLANK(V1675),VLOOKUP(Abfalldokumentation!$P1675,'Liste Gründe'!A:D,3,FALSE),V1675)</f>
        <v>keinen Verwendungszweck</v>
      </c>
      <c r="H1675" s="103" t="str">
        <f>IF(ISBLANK(Abfalldokumentation!$W1675),"-",Abfalldokumentation!$W1675)</f>
        <v>-</v>
      </c>
      <c r="I1675" s="114">
        <f t="shared" si="205"/>
        <v>45</v>
      </c>
      <c r="J1675" s="103" t="str">
        <f t="shared" si="206"/>
        <v>Produkte</v>
      </c>
      <c r="K1675" s="103" t="str">
        <f t="shared" si="207"/>
        <v>BUs</v>
      </c>
      <c r="L1675" s="103" t="str">
        <f t="shared" si="208"/>
        <v>Symptome</v>
      </c>
      <c r="M1675" s="114">
        <f>IFERROR(VLOOKUP(Abfalldokumentation!$O1675,Kennzahlen!S:U,3,FALSE)*Abfalldokumentation!$B1675,"0")</f>
        <v>0.08</v>
      </c>
      <c r="N1675" s="103" t="str">
        <f>IF(ISBLANK(Q1675),VLOOKUP(Abfalldokumentation!$O1675,'Linien - BU'!R:S,2,FALSE),Q1675)</f>
        <v>BU4</v>
      </c>
      <c r="O1675" s="67">
        <f t="shared" si="203"/>
        <v>29500885</v>
      </c>
      <c r="P1675" s="67">
        <f t="shared" si="204"/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AA1675" s="2"/>
      <c r="AB1675" s="2"/>
      <c r="AC1675" s="2"/>
    </row>
    <row r="1676" spans="1:29" ht="30" customHeight="1" x14ac:dyDescent="0.25">
      <c r="A1676" s="104" t="str">
        <f>VLOOKUP(N1676,'Linien - BU'!A:B,2,FALSE)</f>
        <v>BU4</v>
      </c>
      <c r="B1676" s="115">
        <f t="shared" si="198"/>
        <v>20</v>
      </c>
      <c r="C1676" s="96">
        <f>Abfalldokumentation!$U1676</f>
        <v>44510</v>
      </c>
      <c r="D1676" s="90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105" t="str">
        <f>IFERROR(VLOOKUP(Abfalldokumentation!$O1676,Artikel!A:C,3,FALSE),Abfalldokumentation!$O1676)</f>
        <v>ABS MEDI-KRÄUK</v>
      </c>
      <c r="F1676" s="105" t="str">
        <f>VLOOKUP(T1676,'Liste Gründe'!A:D,2,FALSE)</f>
        <v>keinen Verwendungszweck</v>
      </c>
      <c r="G1676" s="105" t="str">
        <f>IF(ISBLANK(V1676),VLOOKUP(Abfalldokumentation!$P1676,'Liste Gründe'!A:D,3,FALSE),V1676)</f>
        <v>keinen Verwendungszweck</v>
      </c>
      <c r="H1676" s="105" t="str">
        <f>IF(ISBLANK(Abfalldokumentation!$W1676),"-",Abfalldokumentation!$W1676)</f>
        <v>-</v>
      </c>
      <c r="I1676" s="115">
        <f t="shared" si="205"/>
        <v>45</v>
      </c>
      <c r="J1676" s="105" t="str">
        <f t="shared" si="206"/>
        <v>Produkte</v>
      </c>
      <c r="K1676" s="105" t="str">
        <f t="shared" si="207"/>
        <v>BUs</v>
      </c>
      <c r="L1676" s="105" t="str">
        <f t="shared" si="208"/>
        <v>Symptome</v>
      </c>
      <c r="M1676" s="115">
        <f>IFERROR(VLOOKUP(Abfalldokumentation!$O1676,Kennzahlen!S:U,3,FALSE)*Abfalldokumentation!$B1676,"0")</f>
        <v>30</v>
      </c>
      <c r="N1676" s="105" t="str">
        <f>IF(ISBLANK(Q1676),VLOOKUP(Abfalldokumentation!$O1676,'Linien - BU'!R:S,2,FALSE),Q1676)</f>
        <v>Bu4</v>
      </c>
      <c r="O1676" s="67">
        <f t="shared" si="203"/>
        <v>29500886</v>
      </c>
      <c r="P1676" s="67">
        <f t="shared" si="204"/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AA1676" s="2"/>
      <c r="AB1676" s="2"/>
      <c r="AC1676" s="2"/>
    </row>
    <row r="1677" spans="1:29" ht="30" customHeight="1" x14ac:dyDescent="0.25">
      <c r="A1677" s="102" t="str">
        <f>VLOOKUP(N1677,'Linien - BU'!A:B,2,FALSE)</f>
        <v>BU4</v>
      </c>
      <c r="B1677" s="114">
        <f t="shared" si="198"/>
        <v>12</v>
      </c>
      <c r="C1677" s="95">
        <f>Abfalldokumentation!$U1677</f>
        <v>44510</v>
      </c>
      <c r="D1677" s="90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103" t="str">
        <f>IFERROR(VLOOKUP(Abfalldokumentation!$O1677,Artikel!A:C,3,FALSE),Abfalldokumentation!$O1677)</f>
        <v>ABS PECO</v>
      </c>
      <c r="F1677" s="103" t="str">
        <f>VLOOKUP(T1677,'Liste Gründe'!A:D,2,FALSE)</f>
        <v>keinen Verwendungszweck</v>
      </c>
      <c r="G1677" s="103" t="str">
        <f>IF(ISBLANK(V1677),VLOOKUP(Abfalldokumentation!$P1677,'Liste Gründe'!A:D,3,FALSE),V1677)</f>
        <v>keinen Verwendungszweck</v>
      </c>
      <c r="H1677" s="103" t="str">
        <f>IF(ISBLANK(Abfalldokumentation!$W1677),"-",Abfalldokumentation!$W1677)</f>
        <v>-</v>
      </c>
      <c r="I1677" s="114">
        <f t="shared" si="205"/>
        <v>45</v>
      </c>
      <c r="J1677" s="103" t="str">
        <f t="shared" si="206"/>
        <v>Produkte</v>
      </c>
      <c r="K1677" s="103" t="str">
        <f t="shared" si="207"/>
        <v>BUs</v>
      </c>
      <c r="L1677" s="103" t="str">
        <f t="shared" si="208"/>
        <v>Symptome</v>
      </c>
      <c r="M1677" s="114">
        <f>IFERROR(VLOOKUP(Abfalldokumentation!$O1677,Kennzahlen!S:U,3,FALSE)*Abfalldokumentation!$B1677,"0")</f>
        <v>17.647058823529413</v>
      </c>
      <c r="N1677" s="103" t="str">
        <f>IF(ISBLANK(Q1677),VLOOKUP(Abfalldokumentation!$O1677,'Linien - BU'!R:S,2,FALSE),Q1677)</f>
        <v>BU4</v>
      </c>
      <c r="O1677" s="67">
        <f t="shared" si="203"/>
        <v>29500891</v>
      </c>
      <c r="P1677" s="67">
        <f t="shared" si="204"/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AA1677" s="2"/>
      <c r="AB1677" s="2"/>
      <c r="AC1677" s="2"/>
    </row>
    <row r="1678" spans="1:29" ht="30" customHeight="1" x14ac:dyDescent="0.25">
      <c r="A1678" s="104" t="str">
        <f>VLOOKUP(N1678,'Linien - BU'!A:B,2,FALSE)</f>
        <v>BU4</v>
      </c>
      <c r="B1678" s="115">
        <f t="shared" si="198"/>
        <v>5</v>
      </c>
      <c r="C1678" s="96">
        <f>Abfalldokumentation!$U1678</f>
        <v>44510</v>
      </c>
      <c r="D1678" s="90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105" t="str">
        <f>IFERROR(VLOOKUP(Abfalldokumentation!$O1678,Artikel!A:C,3,FALSE),Abfalldokumentation!$O1678)</f>
        <v>ABS REBLOCH</v>
      </c>
      <c r="F1678" s="105" t="str">
        <f>VLOOKUP(T1678,'Liste Gründe'!A:D,2,FALSE)</f>
        <v>keinen Verwendungszweck</v>
      </c>
      <c r="G1678" s="105" t="str">
        <f>IF(ISBLANK(V1678),VLOOKUP(Abfalldokumentation!$P1678,'Liste Gründe'!A:D,3,FALSE),V1678)</f>
        <v>keinen Verwendungszweck</v>
      </c>
      <c r="H1678" s="105" t="str">
        <f>IF(ISBLANK(Abfalldokumentation!$W1678),"-",Abfalldokumentation!$W1678)</f>
        <v>-</v>
      </c>
      <c r="I1678" s="115">
        <f t="shared" si="205"/>
        <v>45</v>
      </c>
      <c r="J1678" s="105" t="str">
        <f t="shared" si="206"/>
        <v>Produkte</v>
      </c>
      <c r="K1678" s="105" t="str">
        <f t="shared" si="207"/>
        <v>BUs</v>
      </c>
      <c r="L1678" s="105" t="str">
        <f t="shared" si="208"/>
        <v>Symptome</v>
      </c>
      <c r="M1678" s="115">
        <f>IFERROR(VLOOKUP(Abfalldokumentation!$O1678,Kennzahlen!S:U,3,FALSE)*Abfalldokumentation!$B1678,"0")</f>
        <v>0.05</v>
      </c>
      <c r="N1678" s="105" t="str">
        <f>IF(ISBLANK(Q1678),VLOOKUP(Abfalldokumentation!$O1678,'Linien - BU'!R:S,2,FALSE),Q1678)</f>
        <v>BU4</v>
      </c>
      <c r="O1678" s="67">
        <f t="shared" si="203"/>
        <v>29500893</v>
      </c>
      <c r="P1678" s="67">
        <f t="shared" si="204"/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AA1678" s="2"/>
      <c r="AB1678" s="2"/>
      <c r="AC1678" s="2"/>
    </row>
    <row r="1679" spans="1:29" ht="30" customHeight="1" x14ac:dyDescent="0.25">
      <c r="A1679" s="102" t="str">
        <f>VLOOKUP(N1679,'Linien - BU'!A:B,2,FALSE)</f>
        <v>BU4</v>
      </c>
      <c r="B1679" s="114">
        <f t="shared" si="198"/>
        <v>25</v>
      </c>
      <c r="C1679" s="95">
        <f>Abfalldokumentation!$U1679</f>
        <v>44510</v>
      </c>
      <c r="D1679" s="90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103" t="str">
        <f>IFERROR(VLOOKUP(Abfalldokumentation!$O1679,Artikel!A:C,3,FALSE),Abfalldokumentation!$O1679)</f>
        <v>ABS REBLOCH</v>
      </c>
      <c r="F1679" s="103" t="str">
        <f>VLOOKUP(T1679,'Liste Gründe'!A:D,2,FALSE)</f>
        <v>keinen Verwendungszweck</v>
      </c>
      <c r="G1679" s="103" t="str">
        <f>IF(ISBLANK(V1679),VLOOKUP(Abfalldokumentation!$P1679,'Liste Gründe'!A:D,3,FALSE),V1679)</f>
        <v>keinen Verwendungszweck</v>
      </c>
      <c r="H1679" s="103" t="str">
        <f>IF(ISBLANK(Abfalldokumentation!$W1679),"-",Abfalldokumentation!$W1679)</f>
        <v>-</v>
      </c>
      <c r="I1679" s="114">
        <f t="shared" si="205"/>
        <v>45</v>
      </c>
      <c r="J1679" s="103" t="str">
        <f t="shared" si="206"/>
        <v>Produkte</v>
      </c>
      <c r="K1679" s="103" t="str">
        <f t="shared" si="207"/>
        <v>BUs</v>
      </c>
      <c r="L1679" s="103" t="str">
        <f t="shared" si="208"/>
        <v>Symptome</v>
      </c>
      <c r="M1679" s="114">
        <f>IFERROR(VLOOKUP(Abfalldokumentation!$O1679,Kennzahlen!S:U,3,FALSE)*Abfalldokumentation!$B1679,"0")</f>
        <v>0.25</v>
      </c>
      <c r="N1679" s="103" t="str">
        <f>IF(ISBLANK(Q1679),VLOOKUP(Abfalldokumentation!$O1679,'Linien - BU'!R:S,2,FALSE),Q1679)</f>
        <v>BU4</v>
      </c>
      <c r="O1679" s="67">
        <f t="shared" si="203"/>
        <v>29500893</v>
      </c>
      <c r="P1679" s="67">
        <f t="shared" si="204"/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AA1679" s="2"/>
      <c r="AB1679" s="2"/>
      <c r="AC1679" s="2"/>
    </row>
    <row r="1680" spans="1:29" ht="30" customHeight="1" x14ac:dyDescent="0.25">
      <c r="A1680" s="104" t="str">
        <f>VLOOKUP(N1680,'Linien - BU'!A:B,2,FALSE)</f>
        <v>BU4</v>
      </c>
      <c r="B1680" s="115">
        <f t="shared" si="198"/>
        <v>13</v>
      </c>
      <c r="C1680" s="96">
        <f>Abfalldokumentation!$U1680</f>
        <v>44510</v>
      </c>
      <c r="D1680" s="90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105" t="str">
        <f>IFERROR(VLOOKUP(Abfalldokumentation!$O1680,Artikel!A:C,3,FALSE),Abfalldokumentation!$O1680)</f>
        <v>ABS TI-AD</v>
      </c>
      <c r="F1680" s="105" t="str">
        <f>VLOOKUP(T1680,'Liste Gründe'!A:D,2,FALSE)</f>
        <v>keinen Verwendungszweck</v>
      </c>
      <c r="G1680" s="105" t="str">
        <f>IF(ISBLANK(V1680),VLOOKUP(Abfalldokumentation!$P1680,'Liste Gründe'!A:D,3,FALSE),V1680)</f>
        <v>keinen Verwendungszweck</v>
      </c>
      <c r="H1680" s="105" t="str">
        <f>IF(ISBLANK(Abfalldokumentation!$W1680),"-",Abfalldokumentation!$W1680)</f>
        <v>-</v>
      </c>
      <c r="I1680" s="115">
        <f t="shared" si="205"/>
        <v>45</v>
      </c>
      <c r="J1680" s="105" t="str">
        <f t="shared" si="206"/>
        <v>Produkte</v>
      </c>
      <c r="K1680" s="105" t="str">
        <f t="shared" si="207"/>
        <v>BUs</v>
      </c>
      <c r="L1680" s="105" t="str">
        <f t="shared" si="208"/>
        <v>Symptome</v>
      </c>
      <c r="M1680" s="115">
        <f>IFERROR(VLOOKUP(Abfalldokumentation!$O1680,Kennzahlen!S:U,3,FALSE)*Abfalldokumentation!$B1680,"0")</f>
        <v>0.13</v>
      </c>
      <c r="N1680" s="105" t="str">
        <f>IF(ISBLANK(Q1680),VLOOKUP(Abfalldokumentation!$O1680,'Linien - BU'!R:S,2,FALSE),Q1680)</f>
        <v>BU4</v>
      </c>
      <c r="O1680" s="67">
        <f t="shared" si="203"/>
        <v>29500904</v>
      </c>
      <c r="P1680" s="67">
        <f t="shared" si="204"/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AA1680" s="2"/>
      <c r="AB1680" s="2"/>
      <c r="AC1680" s="2"/>
    </row>
    <row r="1681" spans="1:29" ht="30" customHeight="1" x14ac:dyDescent="0.25">
      <c r="A1681" s="102" t="str">
        <f>VLOOKUP(N1681,'Linien - BU'!A:B,2,FALSE)</f>
        <v>BU4</v>
      </c>
      <c r="B1681" s="114">
        <f t="shared" si="198"/>
        <v>24</v>
      </c>
      <c r="C1681" s="95">
        <f>Abfalldokumentation!$U1681</f>
        <v>44510</v>
      </c>
      <c r="D1681" s="90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103" t="str">
        <f>IFERROR(VLOOKUP(Abfalldokumentation!$O1681,Artikel!A:C,3,FALSE),Abfalldokumentation!$O1681)</f>
        <v>ABS SCH-PAUL</v>
      </c>
      <c r="F1681" s="103" t="str">
        <f>VLOOKUP(T1681,'Liste Gründe'!A:D,2,FALSE)</f>
        <v>keinen Verwendungszweck</v>
      </c>
      <c r="G1681" s="103" t="str">
        <f>IF(ISBLANK(V1681),VLOOKUP(Abfalldokumentation!$P1681,'Liste Gründe'!A:D,3,FALSE),V1681)</f>
        <v>keinen Verwendungszweck</v>
      </c>
      <c r="H1681" s="103" t="str">
        <f>IF(ISBLANK(Abfalldokumentation!$W1681),"-",Abfalldokumentation!$W1681)</f>
        <v>-</v>
      </c>
      <c r="I1681" s="114">
        <f t="shared" si="205"/>
        <v>45</v>
      </c>
      <c r="J1681" s="103" t="str">
        <f t="shared" si="206"/>
        <v>Produkte</v>
      </c>
      <c r="K1681" s="103" t="str">
        <f t="shared" si="207"/>
        <v>BUs</v>
      </c>
      <c r="L1681" s="103" t="str">
        <f t="shared" si="208"/>
        <v>Symptome</v>
      </c>
      <c r="M1681" s="114">
        <f>IFERROR(VLOOKUP(Abfalldokumentation!$O1681,Kennzahlen!S:U,3,FALSE)*Abfalldokumentation!$B1681,"0")</f>
        <v>0.24</v>
      </c>
      <c r="N1681" s="103" t="str">
        <f>IF(ISBLANK(Q1681),VLOOKUP(Abfalldokumentation!$O1681,'Linien - BU'!R:S,2,FALSE),Q1681)</f>
        <v>BU4</v>
      </c>
      <c r="O1681" s="67">
        <f t="shared" si="203"/>
        <v>29500906</v>
      </c>
      <c r="P1681" s="67">
        <f t="shared" si="204"/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AA1681" s="2"/>
      <c r="AB1681" s="2"/>
      <c r="AC1681" s="2"/>
    </row>
    <row r="1682" spans="1:29" ht="30" customHeight="1" x14ac:dyDescent="0.25">
      <c r="A1682" s="104" t="str">
        <f>VLOOKUP(N1682,'Linien - BU'!A:B,2,FALSE)</f>
        <v>BU4</v>
      </c>
      <c r="B1682" s="115">
        <f t="shared" si="198"/>
        <v>15</v>
      </c>
      <c r="C1682" s="96">
        <f>Abfalldokumentation!$U1682</f>
        <v>44510</v>
      </c>
      <c r="D1682" s="90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105" t="str">
        <f>IFERROR(VLOOKUP(Abfalldokumentation!$O1682,Artikel!A:C,3,FALSE),Abfalldokumentation!$O1682)</f>
        <v>ABS SCH-PAUL</v>
      </c>
      <c r="F1682" s="105" t="str">
        <f>VLOOKUP(T1682,'Liste Gründe'!A:D,2,FALSE)</f>
        <v>keinen Verwendungszweck</v>
      </c>
      <c r="G1682" s="105" t="str">
        <f>IF(ISBLANK(V1682),VLOOKUP(Abfalldokumentation!$P1682,'Liste Gründe'!A:D,3,FALSE),V1682)</f>
        <v>keinen Verwendungszweck</v>
      </c>
      <c r="H1682" s="105" t="str">
        <f>IF(ISBLANK(Abfalldokumentation!$W1682),"-",Abfalldokumentation!$W1682)</f>
        <v>-</v>
      </c>
      <c r="I1682" s="115">
        <f t="shared" si="205"/>
        <v>45</v>
      </c>
      <c r="J1682" s="105" t="str">
        <f t="shared" si="206"/>
        <v>Produkte</v>
      </c>
      <c r="K1682" s="105" t="str">
        <f t="shared" si="207"/>
        <v>BUs</v>
      </c>
      <c r="L1682" s="105" t="str">
        <f t="shared" si="208"/>
        <v>Symptome</v>
      </c>
      <c r="M1682" s="115">
        <f>IFERROR(VLOOKUP(Abfalldokumentation!$O1682,Kennzahlen!S:U,3,FALSE)*Abfalldokumentation!$B1682,"0")</f>
        <v>0.15</v>
      </c>
      <c r="N1682" s="105" t="str">
        <f>IF(ISBLANK(Q1682),VLOOKUP(Abfalldokumentation!$O1682,'Linien - BU'!R:S,2,FALSE),Q1682)</f>
        <v>BU4</v>
      </c>
      <c r="O1682" s="67">
        <f t="shared" si="203"/>
        <v>29500906</v>
      </c>
      <c r="P1682" s="67">
        <f t="shared" si="204"/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AA1682" s="2"/>
      <c r="AB1682" s="2"/>
      <c r="AC1682" s="2"/>
    </row>
    <row r="1683" spans="1:29" ht="30" customHeight="1" x14ac:dyDescent="0.25">
      <c r="A1683" s="102" t="str">
        <f>VLOOKUP(N1683,'Linien - BU'!A:B,2,FALSE)</f>
        <v>BU4</v>
      </c>
      <c r="B1683" s="114">
        <f t="shared" si="198"/>
        <v>25</v>
      </c>
      <c r="C1683" s="95">
        <f>Abfalldokumentation!$U1683</f>
        <v>44510</v>
      </c>
      <c r="D1683" s="90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103" t="str">
        <f>IFERROR(VLOOKUP(Abfalldokumentation!$O1683,Artikel!A:C,3,FALSE),Abfalldokumentation!$O1683)</f>
        <v>ABS SCH-PAUL</v>
      </c>
      <c r="F1683" s="103" t="str">
        <f>VLOOKUP(T1683,'Liste Gründe'!A:D,2,FALSE)</f>
        <v>keinen Verwendungszweck</v>
      </c>
      <c r="G1683" s="103" t="str">
        <f>IF(ISBLANK(V1683),VLOOKUP(Abfalldokumentation!$P1683,'Liste Gründe'!A:D,3,FALSE),V1683)</f>
        <v>keinen Verwendungszweck</v>
      </c>
      <c r="H1683" s="103" t="str">
        <f>IF(ISBLANK(Abfalldokumentation!$W1683),"-",Abfalldokumentation!$W1683)</f>
        <v>-</v>
      </c>
      <c r="I1683" s="114">
        <f t="shared" si="205"/>
        <v>45</v>
      </c>
      <c r="J1683" s="103" t="str">
        <f t="shared" si="206"/>
        <v>Produkte</v>
      </c>
      <c r="K1683" s="103" t="str">
        <f t="shared" si="207"/>
        <v>BUs</v>
      </c>
      <c r="L1683" s="103" t="str">
        <f t="shared" si="208"/>
        <v>Symptome</v>
      </c>
      <c r="M1683" s="114">
        <f>IFERROR(VLOOKUP(Abfalldokumentation!$O1683,Kennzahlen!S:U,3,FALSE)*Abfalldokumentation!$B1683,"0")</f>
        <v>0.25</v>
      </c>
      <c r="N1683" s="103" t="str">
        <f>IF(ISBLANK(Q1683),VLOOKUP(Abfalldokumentation!$O1683,'Linien - BU'!R:S,2,FALSE),Q1683)</f>
        <v>BU4</v>
      </c>
      <c r="O1683" s="67">
        <f t="shared" si="203"/>
        <v>29500906</v>
      </c>
      <c r="P1683" s="67">
        <f t="shared" si="204"/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AA1683" s="2"/>
      <c r="AB1683" s="2"/>
      <c r="AC1683" s="2"/>
    </row>
    <row r="1684" spans="1:29" ht="30" customHeight="1" x14ac:dyDescent="0.25">
      <c r="A1684" s="104" t="str">
        <f>VLOOKUP(N1684,'Linien - BU'!A:B,2,FALSE)</f>
        <v>BU4</v>
      </c>
      <c r="B1684" s="115">
        <f t="shared" si="198"/>
        <v>3</v>
      </c>
      <c r="C1684" s="96">
        <f>Abfalldokumentation!$U1684</f>
        <v>44510</v>
      </c>
      <c r="D1684" s="90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105" t="str">
        <f>IFERROR(VLOOKUP(Abfalldokumentation!$O1684,Artikel!A:C,3,FALSE),Abfalldokumentation!$O1684)</f>
        <v>ABS GRUY</v>
      </c>
      <c r="F1684" s="105" t="str">
        <f>VLOOKUP(T1684,'Liste Gründe'!A:D,2,FALSE)</f>
        <v>keinen Verwendungszweck</v>
      </c>
      <c r="G1684" s="105" t="str">
        <f>IF(ISBLANK(V1684),VLOOKUP(Abfalldokumentation!$P1684,'Liste Gründe'!A:D,3,FALSE),V1684)</f>
        <v>keinen Verwendungszweck</v>
      </c>
      <c r="H1684" s="105" t="str">
        <f>IF(ISBLANK(Abfalldokumentation!$W1684),"-",Abfalldokumentation!$W1684)</f>
        <v>-</v>
      </c>
      <c r="I1684" s="115">
        <f t="shared" si="205"/>
        <v>45</v>
      </c>
      <c r="J1684" s="105" t="str">
        <f t="shared" si="206"/>
        <v>Produkte</v>
      </c>
      <c r="K1684" s="105" t="str">
        <f t="shared" si="207"/>
        <v>BUs</v>
      </c>
      <c r="L1684" s="105" t="str">
        <f t="shared" si="208"/>
        <v>Symptome</v>
      </c>
      <c r="M1684" s="115">
        <f>IFERROR(VLOOKUP(Abfalldokumentation!$O1684,Kennzahlen!S:U,3,FALSE)*Abfalldokumentation!$B1684,"0")</f>
        <v>1.5</v>
      </c>
      <c r="N1684" s="105" t="str">
        <f>IF(ISBLANK(Q1684),VLOOKUP(Abfalldokumentation!$O1684,'Linien - BU'!R:S,2,FALSE),Q1684)</f>
        <v>BU4</v>
      </c>
      <c r="O1684" s="67">
        <f t="shared" si="203"/>
        <v>29500908</v>
      </c>
      <c r="P1684" s="67">
        <f t="shared" si="204"/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AA1684" s="2"/>
      <c r="AB1684" s="2"/>
      <c r="AC1684" s="2"/>
    </row>
    <row r="1685" spans="1:29" ht="30" customHeight="1" x14ac:dyDescent="0.25">
      <c r="A1685" s="102" t="str">
        <f>VLOOKUP(N1685,'Linien - BU'!A:B,2,FALSE)</f>
        <v>BU4</v>
      </c>
      <c r="B1685" s="114">
        <f t="shared" si="198"/>
        <v>9</v>
      </c>
      <c r="C1685" s="95">
        <f>Abfalldokumentation!$U1685</f>
        <v>44510</v>
      </c>
      <c r="D1685" s="90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103" t="str">
        <f>IFERROR(VLOOKUP(Abfalldokumentation!$O1685,Artikel!A:C,3,FALSE),Abfalldokumentation!$O1685)</f>
        <v>ABS Unser Blütenkäse</v>
      </c>
      <c r="F1685" s="103" t="str">
        <f>VLOOKUP(T1685,'Liste Gründe'!A:D,2,FALSE)</f>
        <v>keinen Verwendungszweck</v>
      </c>
      <c r="G1685" s="103" t="str">
        <f>IF(ISBLANK(V1685),VLOOKUP(Abfalldokumentation!$P1685,'Liste Gründe'!A:D,3,FALSE),V1685)</f>
        <v>keinen Verwendungszweck</v>
      </c>
      <c r="H1685" s="103" t="str">
        <f>IF(ISBLANK(Abfalldokumentation!$W1685),"-",Abfalldokumentation!$W1685)</f>
        <v>-</v>
      </c>
      <c r="I1685" s="114">
        <f t="shared" si="205"/>
        <v>45</v>
      </c>
      <c r="J1685" s="103" t="str">
        <f t="shared" si="206"/>
        <v>Produkte</v>
      </c>
      <c r="K1685" s="103" t="str">
        <f t="shared" si="207"/>
        <v>BUs</v>
      </c>
      <c r="L1685" s="103" t="str">
        <f t="shared" si="208"/>
        <v>Symptome</v>
      </c>
      <c r="M1685" s="114">
        <f>IFERROR(VLOOKUP(Abfalldokumentation!$O1685,Kennzahlen!S:U,3,FALSE)*Abfalldokumentation!$B1685,"0")</f>
        <v>0.09</v>
      </c>
      <c r="N1685" s="103" t="str">
        <f>IF(ISBLANK(Q1685),VLOOKUP(Abfalldokumentation!$O1685,'Linien - BU'!R:S,2,FALSE),Q1685)</f>
        <v>BU4</v>
      </c>
      <c r="O1685" s="67">
        <f t="shared" si="203"/>
        <v>29500910</v>
      </c>
      <c r="P1685" s="67">
        <f t="shared" si="204"/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AA1685" s="2"/>
      <c r="AB1685" s="2"/>
      <c r="AC1685" s="2"/>
    </row>
    <row r="1686" spans="1:29" ht="30" customHeight="1" x14ac:dyDescent="0.25">
      <c r="A1686" s="104" t="str">
        <f>VLOOKUP(N1686,'Linien - BU'!A:B,2,FALSE)</f>
        <v>BU1</v>
      </c>
      <c r="B1686" s="115">
        <f t="shared" si="198"/>
        <v>76</v>
      </c>
      <c r="C1686" s="96">
        <f>Abfalldokumentation!$U1686</f>
        <v>44510</v>
      </c>
      <c r="D1686" s="90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105" t="str">
        <f>IFERROR(VLOOKUP(Abfalldokumentation!$O1686,Artikel!A:C,3,FALSE),Abfalldokumentation!$O1686)</f>
        <v>VOS-ABS ENTSORGUNG</v>
      </c>
      <c r="F1686" s="105" t="str">
        <f>VLOOKUP(T1686,'Liste Gründe'!A:D,2,FALSE)</f>
        <v>Rest</v>
      </c>
      <c r="G1686" s="105" t="str">
        <f>IF(ISBLANK(V1686),VLOOKUP(Abfalldokumentation!$P1686,'Liste Gründe'!A:D,3,FALSE),V1686)</f>
        <v>geschälte Rinde</v>
      </c>
      <c r="H1686" s="105" t="str">
        <f>IF(ISBLANK(Abfalldokumentation!$W1686),"-",Abfalldokumentation!$W1686)</f>
        <v>-</v>
      </c>
      <c r="I1686" s="115">
        <f t="shared" si="205"/>
        <v>45</v>
      </c>
      <c r="J1686" s="105" t="str">
        <f t="shared" si="206"/>
        <v>Produkte</v>
      </c>
      <c r="K1686" s="105" t="str">
        <f t="shared" si="207"/>
        <v>BUs</v>
      </c>
      <c r="L1686" s="105" t="str">
        <f t="shared" si="208"/>
        <v>Symptome</v>
      </c>
      <c r="M1686" s="115">
        <f>IFERROR(VLOOKUP(Abfalldokumentation!$O1686,Kennzahlen!S:U,3,FALSE)*Abfalldokumentation!$B1686,"0")</f>
        <v>0.76</v>
      </c>
      <c r="N1686" s="105" t="str">
        <f>IF(ISBLANK(Q1686),VLOOKUP(Abfalldokumentation!$O1686,'Linien - BU'!R:S,2,FALSE),Q1686)</f>
        <v>RWV</v>
      </c>
      <c r="O1686" s="67">
        <f t="shared" si="203"/>
        <v>29500917</v>
      </c>
      <c r="P1686" s="67">
        <f t="shared" si="204"/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AA1686" s="2"/>
      <c r="AB1686" s="2"/>
      <c r="AC1686" s="2"/>
    </row>
    <row r="1687" spans="1:29" ht="30" customHeight="1" x14ac:dyDescent="0.25">
      <c r="A1687" s="102" t="str">
        <f>VLOOKUP(N1687,'Linien - BU'!A:B,2,FALSE)</f>
        <v>BU1</v>
      </c>
      <c r="B1687" s="114">
        <f t="shared" si="198"/>
        <v>29</v>
      </c>
      <c r="C1687" s="95">
        <f>Abfalldokumentation!$U1687</f>
        <v>44510</v>
      </c>
      <c r="D1687" s="90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103" t="str">
        <f>IFERROR(VLOOKUP(Abfalldokumentation!$O1687,Artikel!A:C,3,FALSE),Abfalldokumentation!$O1687)</f>
        <v>VOS-ABS ENTSORGUNG</v>
      </c>
      <c r="F1687" s="103" t="str">
        <f>VLOOKUP(T1687,'Liste Gründe'!A:D,2,FALSE)</f>
        <v>Rest</v>
      </c>
      <c r="G1687" s="103" t="str">
        <f>IF(ISBLANK(V1687),VLOOKUP(Abfalldokumentation!$P1687,'Liste Gründe'!A:D,3,FALSE),V1687)</f>
        <v>geschälte Rinde</v>
      </c>
      <c r="H1687" s="103" t="str">
        <f>IF(ISBLANK(Abfalldokumentation!$W1687),"-",Abfalldokumentation!$W1687)</f>
        <v>-</v>
      </c>
      <c r="I1687" s="114">
        <f t="shared" si="205"/>
        <v>45</v>
      </c>
      <c r="J1687" s="103" t="str">
        <f t="shared" si="206"/>
        <v>Produkte</v>
      </c>
      <c r="K1687" s="103" t="str">
        <f t="shared" si="207"/>
        <v>BUs</v>
      </c>
      <c r="L1687" s="103" t="str">
        <f t="shared" si="208"/>
        <v>Symptome</v>
      </c>
      <c r="M1687" s="114">
        <f>IFERROR(VLOOKUP(Abfalldokumentation!$O1687,Kennzahlen!S:U,3,FALSE)*Abfalldokumentation!$B1687,"0")</f>
        <v>0.28999999999999998</v>
      </c>
      <c r="N1687" s="103" t="str">
        <f>IF(ISBLANK(Q1687),VLOOKUP(Abfalldokumentation!$O1687,'Linien - BU'!R:S,2,FALSE),Q1687)</f>
        <v>RWV</v>
      </c>
      <c r="O1687" s="67">
        <f t="shared" si="203"/>
        <v>29500917</v>
      </c>
      <c r="P1687" s="67">
        <f t="shared" si="204"/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AA1687" s="2"/>
      <c r="AB1687" s="2"/>
      <c r="AC1687" s="2"/>
    </row>
    <row r="1688" spans="1:29" ht="30" customHeight="1" x14ac:dyDescent="0.25">
      <c r="A1688" s="104" t="str">
        <f>VLOOKUP(N1688,'Linien - BU'!A:B,2,FALSE)</f>
        <v>BU4</v>
      </c>
      <c r="B1688" s="115">
        <f t="shared" si="198"/>
        <v>12</v>
      </c>
      <c r="C1688" s="96">
        <f>Abfalldokumentation!$U1688</f>
        <v>44510</v>
      </c>
      <c r="D1688" s="90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105" t="str">
        <f>IFERROR(VLOOKUP(Abfalldokumentation!$O1688,Artikel!A:C,3,FALSE),Abfalldokumentation!$O1688)</f>
        <v>ABS GRÜN-PESTO</v>
      </c>
      <c r="F1688" s="105" t="str">
        <f>VLOOKUP(T1688,'Liste Gründe'!A:D,2,FALSE)</f>
        <v>keinen Verwendungszweck</v>
      </c>
      <c r="G1688" s="105" t="str">
        <f>IF(ISBLANK(V1688),VLOOKUP(Abfalldokumentation!$P1688,'Liste Gründe'!A:D,3,FALSE),V1688)</f>
        <v>keinen Verwendungszweck</v>
      </c>
      <c r="H1688" s="105" t="str">
        <f>IF(ISBLANK(Abfalldokumentation!$W1688),"-",Abfalldokumentation!$W1688)</f>
        <v>-</v>
      </c>
      <c r="I1688" s="115">
        <f t="shared" si="205"/>
        <v>45</v>
      </c>
      <c r="J1688" s="105" t="str">
        <f t="shared" si="206"/>
        <v>Produkte</v>
      </c>
      <c r="K1688" s="105" t="str">
        <f t="shared" si="207"/>
        <v>BUs</v>
      </c>
      <c r="L1688" s="105" t="str">
        <f t="shared" si="208"/>
        <v>Symptome</v>
      </c>
      <c r="M1688" s="115">
        <f>IFERROR(VLOOKUP(Abfalldokumentation!$O1688,Kennzahlen!S:U,3,FALSE)*Abfalldokumentation!$B1688,"0")</f>
        <v>18</v>
      </c>
      <c r="N1688" s="105" t="str">
        <f>IF(ISBLANK(Q1688),VLOOKUP(Abfalldokumentation!$O1688,'Linien - BU'!R:S,2,FALSE),Q1688)</f>
        <v>Bu4</v>
      </c>
      <c r="O1688" s="67">
        <f t="shared" si="203"/>
        <v>29500952</v>
      </c>
      <c r="P1688" s="67">
        <f t="shared" si="204"/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AA1688" s="2"/>
      <c r="AB1688" s="2"/>
      <c r="AC1688" s="2"/>
    </row>
    <row r="1689" spans="1:29" ht="30" customHeight="1" x14ac:dyDescent="0.25">
      <c r="A1689" s="102" t="str">
        <f>VLOOKUP(N1689,'Linien - BU'!A:B,2,FALSE)</f>
        <v>BU4</v>
      </c>
      <c r="B1689" s="114">
        <f t="shared" si="198"/>
        <v>8</v>
      </c>
      <c r="C1689" s="95">
        <f>Abfalldokumentation!$U1689</f>
        <v>44510</v>
      </c>
      <c r="D1689" s="90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103" t="str">
        <f>IFERROR(VLOOKUP(Abfalldokumentation!$O1689,Artikel!A:C,3,FALSE),Abfalldokumentation!$O1689)</f>
        <v>ABS Whisky-Nuts</v>
      </c>
      <c r="F1689" s="103" t="str">
        <f>VLOOKUP(T1689,'Liste Gründe'!A:D,2,FALSE)</f>
        <v>keinen Verwendungszweck</v>
      </c>
      <c r="G1689" s="103" t="str">
        <f>IF(ISBLANK(V1689),VLOOKUP(Abfalldokumentation!$P1689,'Liste Gründe'!A:D,3,FALSE),V1689)</f>
        <v>keinen Verwendungszweck</v>
      </c>
      <c r="H1689" s="103" t="str">
        <f>IF(ISBLANK(Abfalldokumentation!$W1689),"-",Abfalldokumentation!$W1689)</f>
        <v>-</v>
      </c>
      <c r="I1689" s="114">
        <f t="shared" si="205"/>
        <v>45</v>
      </c>
      <c r="J1689" s="103" t="str">
        <f t="shared" si="206"/>
        <v>Produkte</v>
      </c>
      <c r="K1689" s="103" t="str">
        <f t="shared" si="207"/>
        <v>BUs</v>
      </c>
      <c r="L1689" s="103" t="str">
        <f t="shared" si="208"/>
        <v>Symptome</v>
      </c>
      <c r="M1689" s="114">
        <f>IFERROR(VLOOKUP(Abfalldokumentation!$O1689,Kennzahlen!S:U,3,FALSE)*Abfalldokumentation!$B1689,"0")</f>
        <v>12</v>
      </c>
      <c r="N1689" s="103" t="str">
        <f>IF(ISBLANK(Q1689),VLOOKUP(Abfalldokumentation!$O1689,'Linien - BU'!R:S,2,FALSE),Q1689)</f>
        <v>BU4</v>
      </c>
      <c r="O1689" s="67">
        <f t="shared" si="203"/>
        <v>29501009</v>
      </c>
      <c r="P1689" s="67">
        <f t="shared" si="204"/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AA1689" s="2"/>
      <c r="AB1689" s="2"/>
      <c r="AC1689" s="2"/>
    </row>
    <row r="1690" spans="1:29" ht="30" customHeight="1" x14ac:dyDescent="0.25">
      <c r="A1690" s="104" t="str">
        <f>VLOOKUP(N1690,'Linien - BU'!A:B,2,FALSE)</f>
        <v>BU4</v>
      </c>
      <c r="B1690" s="115">
        <f t="shared" si="198"/>
        <v>3</v>
      </c>
      <c r="C1690" s="96">
        <f>Abfalldokumentation!$U1690</f>
        <v>44510</v>
      </c>
      <c r="D1690" s="90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105" t="str">
        <f>IFERROR(VLOOKUP(Abfalldokumentation!$O1690,Artikel!A:C,3,FALSE),Abfalldokumentation!$O1690)</f>
        <v>ABS BRUSCHETTA</v>
      </c>
      <c r="F1690" s="105" t="str">
        <f>VLOOKUP(T1690,'Liste Gründe'!A:D,2,FALSE)</f>
        <v>keinen Verwendungszweck</v>
      </c>
      <c r="G1690" s="105" t="str">
        <f>IF(ISBLANK(V1690),VLOOKUP(Abfalldokumentation!$P1690,'Liste Gründe'!A:D,3,FALSE),V1690)</f>
        <v>keinen Verwendungszweck</v>
      </c>
      <c r="H1690" s="105" t="str">
        <f>IF(ISBLANK(Abfalldokumentation!$W1690),"-",Abfalldokumentation!$W1690)</f>
        <v>-</v>
      </c>
      <c r="I1690" s="115">
        <f t="shared" si="205"/>
        <v>45</v>
      </c>
      <c r="J1690" s="105" t="str">
        <f t="shared" si="206"/>
        <v>Produkte</v>
      </c>
      <c r="K1690" s="105" t="str">
        <f t="shared" si="207"/>
        <v>BUs</v>
      </c>
      <c r="L1690" s="105" t="str">
        <f t="shared" si="208"/>
        <v>Symptome</v>
      </c>
      <c r="M1690" s="115">
        <f>IFERROR(VLOOKUP(Abfalldokumentation!$O1690,Kennzahlen!S:U,3,FALSE)*Abfalldokumentation!$B1690,"0")</f>
        <v>4.5</v>
      </c>
      <c r="N1690" s="105" t="str">
        <f>IF(ISBLANK(Q1690),VLOOKUP(Abfalldokumentation!$O1690,'Linien - BU'!R:S,2,FALSE),Q1690)</f>
        <v>BU4</v>
      </c>
      <c r="O1690" s="67">
        <f t="shared" si="203"/>
        <v>29501029</v>
      </c>
      <c r="P1690" s="67">
        <f t="shared" si="204"/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AA1690" s="2"/>
      <c r="AB1690" s="2"/>
      <c r="AC1690" s="2"/>
    </row>
    <row r="1691" spans="1:29" ht="30" customHeight="1" x14ac:dyDescent="0.25">
      <c r="A1691" s="102" t="str">
        <f>VLOOKUP(N1691,'Linien - BU'!A:B,2,FALSE)</f>
        <v>BU4</v>
      </c>
      <c r="B1691" s="114">
        <f t="shared" si="198"/>
        <v>6</v>
      </c>
      <c r="C1691" s="95">
        <f>Abfalldokumentation!$U1691</f>
        <v>44510</v>
      </c>
      <c r="D1691" s="90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103" t="str">
        <f>IFERROR(VLOOKUP(Abfalldokumentation!$O1691,Artikel!A:C,3,FALSE),Abfalldokumentation!$O1691)</f>
        <v>ABS ORANG-PESTO</v>
      </c>
      <c r="F1691" s="103" t="str">
        <f>VLOOKUP(T1691,'Liste Gründe'!A:D,2,FALSE)</f>
        <v>keinen Verwendungszweck</v>
      </c>
      <c r="G1691" s="103" t="str">
        <f>IF(ISBLANK(V1691),VLOOKUP(Abfalldokumentation!$P1691,'Liste Gründe'!A:D,3,FALSE),V1691)</f>
        <v>keinen Verwendungszweck</v>
      </c>
      <c r="H1691" s="103" t="str">
        <f>IF(ISBLANK(Abfalldokumentation!$W1691),"-",Abfalldokumentation!$W1691)</f>
        <v>-</v>
      </c>
      <c r="I1691" s="114">
        <f t="shared" si="205"/>
        <v>45</v>
      </c>
      <c r="J1691" s="103" t="str">
        <f t="shared" si="206"/>
        <v>Produkte</v>
      </c>
      <c r="K1691" s="103" t="str">
        <f t="shared" si="207"/>
        <v>BUs</v>
      </c>
      <c r="L1691" s="103" t="str">
        <f t="shared" si="208"/>
        <v>Symptome</v>
      </c>
      <c r="M1691" s="114">
        <f>IFERROR(VLOOKUP(Abfalldokumentation!$O1691,Kennzahlen!S:U,3,FALSE)*Abfalldokumentation!$B1691,"0")</f>
        <v>9</v>
      </c>
      <c r="N1691" s="103" t="str">
        <f>IF(ISBLANK(Q1691),VLOOKUP(Abfalldokumentation!$O1691,'Linien - BU'!R:S,2,FALSE),Q1691)</f>
        <v>BU4</v>
      </c>
      <c r="O1691" s="67">
        <f t="shared" si="203"/>
        <v>29501030</v>
      </c>
      <c r="P1691" s="67">
        <f t="shared" si="204"/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AA1691" s="2"/>
      <c r="AB1691" s="2"/>
      <c r="AC1691" s="2"/>
    </row>
    <row r="1692" spans="1:29" ht="30" customHeight="1" x14ac:dyDescent="0.25">
      <c r="A1692" s="104" t="str">
        <f>VLOOKUP(N1692,'Linien - BU'!A:B,2,FALSE)</f>
        <v>Verkauf</v>
      </c>
      <c r="B1692" s="115">
        <f t="shared" si="198"/>
        <v>23</v>
      </c>
      <c r="C1692" s="96">
        <f>Abfalldokumentation!$U1692</f>
        <v>44510</v>
      </c>
      <c r="D1692" s="90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105" t="str">
        <f>IFERROR(VLOOKUP(Abfalldokumentation!$O1692,Artikel!A:C,3,FALSE),Abfalldokumentation!$O1692)</f>
        <v>VOS GRW-SCHI-NAT ENDSTÜ</v>
      </c>
      <c r="F1692" s="105" t="str">
        <f>VLOOKUP(T1692,'Liste Gründe'!A:D,2,FALSE)</f>
        <v>Schimmel</v>
      </c>
      <c r="G1692" s="105" t="str">
        <f>IF(ISBLANK(V1692),VLOOKUP(Abfalldokumentation!$P1692,'Liste Gründe'!A:D,3,FALSE),V1692)</f>
        <v>Schimmel</v>
      </c>
      <c r="H1692" s="105" t="str">
        <f>IF(ISBLANK(Abfalldokumentation!$W1692),"-",Abfalldokumentation!$W1692)</f>
        <v>-</v>
      </c>
      <c r="I1692" s="115">
        <f t="shared" si="205"/>
        <v>45</v>
      </c>
      <c r="J1692" s="105" t="str">
        <f t="shared" si="206"/>
        <v>Produkte</v>
      </c>
      <c r="K1692" s="105" t="str">
        <f t="shared" si="207"/>
        <v>BUs</v>
      </c>
      <c r="L1692" s="105" t="str">
        <f t="shared" si="208"/>
        <v>Symptome</v>
      </c>
      <c r="M1692" s="115">
        <f>IFERROR(VLOOKUP(Abfalldokumentation!$O1692,Kennzahlen!S:U,3,FALSE)*Abfalldokumentation!$B1692,"0")</f>
        <v>11.5</v>
      </c>
      <c r="N1692" s="105" t="str">
        <f>IF(ISBLANK(Q1692),VLOOKUP(Abfalldokumentation!$O1692,'Linien - BU'!R:S,2,FALSE),Q1692)</f>
        <v>Verkauf</v>
      </c>
      <c r="O1692" s="67">
        <f t="shared" si="203"/>
        <v>29501070</v>
      </c>
      <c r="P1692" s="67">
        <f t="shared" si="204"/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AA1692" s="2"/>
      <c r="AB1692" s="2"/>
      <c r="AC1692" s="2"/>
    </row>
    <row r="1693" spans="1:29" ht="30" customHeight="1" x14ac:dyDescent="0.25">
      <c r="A1693" s="102" t="str">
        <f>VLOOKUP(N1693,'Linien - BU'!A:B,2,FALSE)</f>
        <v>Verkauf</v>
      </c>
      <c r="B1693" s="114">
        <f t="shared" si="198"/>
        <v>23</v>
      </c>
      <c r="C1693" s="95">
        <f>Abfalldokumentation!$U1693</f>
        <v>44510</v>
      </c>
      <c r="D1693" s="90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103" t="str">
        <f>IFERROR(VLOOKUP(Abfalldokumentation!$O1693,Artikel!A:C,3,FALSE),Abfalldokumentation!$O1693)</f>
        <v>VOS GRW-SCHI-NAT ENDSTÜ</v>
      </c>
      <c r="F1693" s="103" t="str">
        <f>VLOOKUP(T1693,'Liste Gründe'!A:D,2,FALSE)</f>
        <v>Schimmel</v>
      </c>
      <c r="G1693" s="103" t="str">
        <f>IF(ISBLANK(V1693),VLOOKUP(Abfalldokumentation!$P1693,'Liste Gründe'!A:D,3,FALSE),V1693)</f>
        <v>Schimmel</v>
      </c>
      <c r="H1693" s="103" t="str">
        <f>IF(ISBLANK(Abfalldokumentation!$W1693),"-",Abfalldokumentation!$W1693)</f>
        <v>-</v>
      </c>
      <c r="I1693" s="114">
        <f t="shared" si="205"/>
        <v>45</v>
      </c>
      <c r="J1693" s="103" t="str">
        <f t="shared" si="206"/>
        <v>Produkte</v>
      </c>
      <c r="K1693" s="103" t="str">
        <f t="shared" si="207"/>
        <v>BUs</v>
      </c>
      <c r="L1693" s="103" t="str">
        <f t="shared" si="208"/>
        <v>Symptome</v>
      </c>
      <c r="M1693" s="114">
        <f>IFERROR(VLOOKUP(Abfalldokumentation!$O1693,Kennzahlen!S:U,3,FALSE)*Abfalldokumentation!$B1693,"0")</f>
        <v>11.5</v>
      </c>
      <c r="N1693" s="103" t="str">
        <f>IF(ISBLANK(Q1693),VLOOKUP(Abfalldokumentation!$O1693,'Linien - BU'!R:S,2,FALSE),Q1693)</f>
        <v>Verkauf</v>
      </c>
      <c r="O1693" s="67">
        <f t="shared" si="203"/>
        <v>29501070</v>
      </c>
      <c r="P1693" s="67">
        <f t="shared" si="204"/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AA1693" s="2"/>
      <c r="AB1693" s="2"/>
      <c r="AC1693" s="2"/>
    </row>
    <row r="1694" spans="1:29" ht="30" customHeight="1" x14ac:dyDescent="0.25">
      <c r="A1694" s="104" t="str">
        <f>VLOOKUP(N1694,'Linien - BU'!A:B,2,FALSE)</f>
        <v>BU3</v>
      </c>
      <c r="B1694" s="115">
        <f t="shared" si="198"/>
        <v>70</v>
      </c>
      <c r="C1694" s="96">
        <f>Abfalldokumentation!$U1694</f>
        <v>44510</v>
      </c>
      <c r="D1694" s="90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105" t="str">
        <f>IFERROR(VLOOKUP(Abfalldokumentation!$O1694,Artikel!A:C,3,FALSE),Abfalldokumentation!$O1694)</f>
        <v>VS RW Schinken ohne Rin</v>
      </c>
      <c r="F1694" s="105" t="str">
        <f>VLOOKUP(T1694,'Liste Gründe'!A:D,2,FALSE)</f>
        <v>Schimmel</v>
      </c>
      <c r="G1694" s="105" t="str">
        <f>IF(ISBLANK(V1694),VLOOKUP(Abfalldokumentation!$P1694,'Liste Gründe'!A:D,3,FALSE),V1694)</f>
        <v>Schimmel</v>
      </c>
      <c r="H1694" s="105" t="str">
        <f>IF(ISBLANK(Abfalldokumentation!$W1694),"-",Abfalldokumentation!$W1694)</f>
        <v>-</v>
      </c>
      <c r="I1694" s="115">
        <f t="shared" si="205"/>
        <v>45</v>
      </c>
      <c r="J1694" s="105" t="str">
        <f t="shared" si="206"/>
        <v>Produkte</v>
      </c>
      <c r="K1694" s="105" t="str">
        <f t="shared" si="207"/>
        <v>BUs</v>
      </c>
      <c r="L1694" s="105" t="str">
        <f t="shared" si="208"/>
        <v>Symptome</v>
      </c>
      <c r="M1694" s="115" t="str">
        <f>IFERROR(VLOOKUP(Abfalldokumentation!$O1694,Kennzahlen!S:U,3,FALSE)*Abfalldokumentation!$B1694,"0")</f>
        <v>0</v>
      </c>
      <c r="N1694" s="105" t="str">
        <f>IF(ISBLANK(Q1694),VLOOKUP(Abfalldokumentation!$O1694,'Linien - BU'!R:S,2,FALSE),Q1694)</f>
        <v>BU3</v>
      </c>
      <c r="O1694" s="67">
        <f t="shared" si="203"/>
        <v>29600016</v>
      </c>
      <c r="P1694" s="67">
        <f t="shared" si="204"/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AA1694" s="2"/>
      <c r="AB1694" s="2"/>
      <c r="AC1694" s="2"/>
    </row>
    <row r="1695" spans="1:29" ht="30" customHeight="1" x14ac:dyDescent="0.25">
      <c r="A1695" s="102" t="str">
        <f>VLOOKUP(N1695,'Linien - BU'!A:B,2,FALSE)</f>
        <v>Rest</v>
      </c>
      <c r="B1695" s="114">
        <f t="shared" si="198"/>
        <v>15</v>
      </c>
      <c r="C1695" s="95">
        <f>Abfalldokumentation!$U1695</f>
        <v>44510</v>
      </c>
      <c r="D1695" s="90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103" t="str">
        <f>IFERROR(VLOOKUP(Abfalldokumentation!$O1695,Artikel!A:C,3,FALSE),Abfalldokumentation!$O1695)</f>
        <v>-</v>
      </c>
      <c r="F1695" s="103" t="str">
        <f>VLOOKUP(T1695,'Liste Gründe'!A:D,2,FALSE)</f>
        <v>Qualitätssicherung</v>
      </c>
      <c r="G1695" s="103" t="str">
        <f>IF(ISBLANK(V1695),VLOOKUP(Abfalldokumentation!$P1695,'Liste Gründe'!A:D,3,FALSE),V1695)</f>
        <v>Rückstellproben</v>
      </c>
      <c r="H1695" s="103" t="str">
        <f>IF(ISBLANK(Abfalldokumentation!$W1695),"-",Abfalldokumentation!$W1695)</f>
        <v>-</v>
      </c>
      <c r="I1695" s="114">
        <f t="shared" ref="I1695:I1708" si="209">_xlfn.ISOWEEKNUM(C1695)</f>
        <v>45</v>
      </c>
      <c r="J1695" s="103" t="str">
        <f t="shared" ref="J1695:J1708" si="210">"Produkte"</f>
        <v>Produkte</v>
      </c>
      <c r="K1695" s="103" t="str">
        <f t="shared" ref="K1695:K1708" si="211">"BUs"</f>
        <v>BUs</v>
      </c>
      <c r="L1695" s="103" t="str">
        <f t="shared" ref="L1695:L1708" si="212">"Symptome"</f>
        <v>Symptome</v>
      </c>
      <c r="M1695" s="114" t="str">
        <f>IFERROR(VLOOKUP(Abfalldokumentation!$O1695,Kennzahlen!S:U,3,FALSE)*Abfalldokumentation!$B1695,"0")</f>
        <v>0</v>
      </c>
      <c r="N1695" s="103" t="str">
        <f>IF(ISBLANK(Q1695),VLOOKUP(Abfalldokumentation!$O1695,'Linien - BU'!R:S,2,FALSE),Q1695)</f>
        <v>Labor</v>
      </c>
      <c r="O1695" s="67" t="str">
        <f t="shared" si="203"/>
        <v>-</v>
      </c>
      <c r="P1695" s="67">
        <f t="shared" si="204"/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AA1695" s="2"/>
      <c r="AB1695" s="2"/>
      <c r="AC1695" s="2"/>
    </row>
    <row r="1696" spans="1:29" ht="30" customHeight="1" x14ac:dyDescent="0.25">
      <c r="A1696" s="104" t="str">
        <f>VLOOKUP(N1696,'Linien - BU'!A:B,2,FALSE)</f>
        <v>Rest</v>
      </c>
      <c r="B1696" s="115">
        <f t="shared" si="198"/>
        <v>9</v>
      </c>
      <c r="C1696" s="96">
        <f>Abfalldokumentation!$U1696</f>
        <v>44510</v>
      </c>
      <c r="D1696" s="90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105" t="str">
        <f>IFERROR(VLOOKUP(Abfalldokumentation!$O1696,Artikel!A:C,3,FALSE),Abfalldokumentation!$O1696)</f>
        <v>-</v>
      </c>
      <c r="F1696" s="105" t="str">
        <f>VLOOKUP(T1696,'Liste Gründe'!A:D,2,FALSE)</f>
        <v>Qualitätssicherung</v>
      </c>
      <c r="G1696" s="105" t="str">
        <f>IF(ISBLANK(V1696),VLOOKUP(Abfalldokumentation!$P1696,'Liste Gründe'!A:D,3,FALSE),V1696)</f>
        <v>Sensorik</v>
      </c>
      <c r="H1696" s="105" t="str">
        <f>IF(ISBLANK(Abfalldokumentation!$W1696),"-",Abfalldokumentation!$W1696)</f>
        <v>-</v>
      </c>
      <c r="I1696" s="115">
        <f t="shared" si="209"/>
        <v>45</v>
      </c>
      <c r="J1696" s="105" t="str">
        <f t="shared" si="210"/>
        <v>Produkte</v>
      </c>
      <c r="K1696" s="105" t="str">
        <f t="shared" si="211"/>
        <v>BUs</v>
      </c>
      <c r="L1696" s="105" t="str">
        <f t="shared" si="212"/>
        <v>Symptome</v>
      </c>
      <c r="M1696" s="115" t="str">
        <f>IFERROR(VLOOKUP(Abfalldokumentation!$O1696,Kennzahlen!S:U,3,FALSE)*Abfalldokumentation!$B1696,"0")</f>
        <v>0</v>
      </c>
      <c r="N1696" s="105" t="str">
        <f>IF(ISBLANK(Q1696),VLOOKUP(Abfalldokumentation!$O1696,'Linien - BU'!R:S,2,FALSE),Q1696)</f>
        <v>QM</v>
      </c>
      <c r="O1696" s="67" t="str">
        <f t="shared" si="203"/>
        <v>-</v>
      </c>
      <c r="P1696" s="67">
        <f t="shared" si="204"/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AA1696" s="2"/>
      <c r="AB1696" s="2"/>
      <c r="AC1696" s="2"/>
    </row>
    <row r="1697" spans="1:29" ht="30" customHeight="1" x14ac:dyDescent="0.25">
      <c r="A1697" s="102" t="str">
        <f>VLOOKUP(N1697,'Linien - BU'!A:B,2,FALSE)</f>
        <v>Rest</v>
      </c>
      <c r="B1697" s="114">
        <f t="shared" si="198"/>
        <v>1</v>
      </c>
      <c r="C1697" s="95">
        <f>Abfalldokumentation!$U1697</f>
        <v>44510</v>
      </c>
      <c r="D1697" s="90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103" t="str">
        <f>IFERROR(VLOOKUP(Abfalldokumentation!$O1697,Artikel!A:C,3,FALSE),Abfalldokumentation!$O1697)</f>
        <v>-</v>
      </c>
      <c r="F1697" s="103" t="str">
        <f>VLOOKUP(T1697,'Liste Gründe'!A:D,2,FALSE)</f>
        <v>Qualitätssicherung</v>
      </c>
      <c r="G1697" s="103" t="str">
        <f>IF(ISBLANK(V1697),VLOOKUP(Abfalldokumentation!$P1697,'Liste Gründe'!A:D,3,FALSE),V1697)</f>
        <v>Sensorik</v>
      </c>
      <c r="H1697" s="103" t="str">
        <f>IF(ISBLANK(Abfalldokumentation!$W1697),"-",Abfalldokumentation!$W1697)</f>
        <v>-</v>
      </c>
      <c r="I1697" s="114">
        <f t="shared" si="209"/>
        <v>45</v>
      </c>
      <c r="J1697" s="103" t="str">
        <f t="shared" si="210"/>
        <v>Produkte</v>
      </c>
      <c r="K1697" s="103" t="str">
        <f t="shared" si="211"/>
        <v>BUs</v>
      </c>
      <c r="L1697" s="103" t="str">
        <f t="shared" si="212"/>
        <v>Symptome</v>
      </c>
      <c r="M1697" s="114" t="str">
        <f>IFERROR(VLOOKUP(Abfalldokumentation!$O1697,Kennzahlen!S:U,3,FALSE)*Abfalldokumentation!$B1697,"0")</f>
        <v>0</v>
      </c>
      <c r="N1697" s="103" t="str">
        <f>IF(ISBLANK(Q1697),VLOOKUP(Abfalldokumentation!$O1697,'Linien - BU'!R:S,2,FALSE),Q1697)</f>
        <v>Labor</v>
      </c>
      <c r="O1697" s="67" t="str">
        <f t="shared" si="203"/>
        <v>-</v>
      </c>
      <c r="P1697" s="67">
        <f t="shared" si="204"/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AA1697" s="2"/>
      <c r="AB1697" s="2"/>
      <c r="AC1697" s="2"/>
    </row>
    <row r="1698" spans="1:29" ht="30" customHeight="1" x14ac:dyDescent="0.25">
      <c r="A1698" s="104" t="str">
        <f>VLOOKUP(N1698,'Linien - BU'!A:B,2,FALSE)</f>
        <v>Verkauf</v>
      </c>
      <c r="B1698" s="115">
        <f t="shared" si="198"/>
        <v>306</v>
      </c>
      <c r="C1698" s="96">
        <f>Abfalldokumentation!$U1698</f>
        <v>44510</v>
      </c>
      <c r="D1698" s="90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105" t="str">
        <f>IFERROR(VLOOKUP(Abfalldokumentation!$O1698,Artikel!A:C,3,FALSE),Abfalldokumentation!$O1698)</f>
        <v>RÄU-END SCHI ENDSTÜCK R</v>
      </c>
      <c r="F1698" s="105" t="str">
        <f>VLOOKUP(T1698,'Liste Gründe'!A:D,2,FALSE)</f>
        <v>Schimmel</v>
      </c>
      <c r="G1698" s="105" t="str">
        <f>IF(ISBLANK(V1698),VLOOKUP(Abfalldokumentation!$P1698,'Liste Gründe'!A:D,3,FALSE),V1698)</f>
        <v>Schimmel</v>
      </c>
      <c r="H1698" s="105" t="str">
        <f>IF(ISBLANK(Abfalldokumentation!$W1698),"-",Abfalldokumentation!$W1698)</f>
        <v>-</v>
      </c>
      <c r="I1698" s="115">
        <f t="shared" si="209"/>
        <v>45</v>
      </c>
      <c r="J1698" s="105" t="str">
        <f t="shared" si="210"/>
        <v>Produkte</v>
      </c>
      <c r="K1698" s="105" t="str">
        <f t="shared" si="211"/>
        <v>BUs</v>
      </c>
      <c r="L1698" s="105" t="str">
        <f t="shared" si="212"/>
        <v>Symptome</v>
      </c>
      <c r="M1698" s="115">
        <f>IFERROR(VLOOKUP(Abfalldokumentation!$O1698,Kennzahlen!S:U,3,FALSE)*Abfalldokumentation!$B1698,"0")</f>
        <v>130.50899999999999</v>
      </c>
      <c r="N1698" s="105" t="str">
        <f>IF(ISBLANK(Q1698),VLOOKUP(Abfalldokumentation!$O1698,'Linien - BU'!R:S,2,FALSE),Q1698)</f>
        <v>Verkauf</v>
      </c>
      <c r="O1698" s="67">
        <f t="shared" si="203"/>
        <v>49500185</v>
      </c>
      <c r="P1698" s="67">
        <f t="shared" si="204"/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AA1698" s="2"/>
      <c r="AB1698" s="2"/>
      <c r="AC1698" s="2"/>
    </row>
    <row r="1699" spans="1:29" ht="30" customHeight="1" x14ac:dyDescent="0.25">
      <c r="A1699" s="102" t="str">
        <f>VLOOKUP(N1699,'Linien - BU'!A:B,2,FALSE)</f>
        <v>BU1</v>
      </c>
      <c r="B1699" s="114">
        <f t="shared" si="198"/>
        <v>40</v>
      </c>
      <c r="C1699" s="95">
        <f>Abfalldokumentation!$U1699</f>
        <v>44510</v>
      </c>
      <c r="D1699" s="90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103" t="str">
        <f>IFERROR(VLOOKUP(Abfalldokumentation!$O1699,Artikel!A:C,3,FALSE),Abfalldokumentation!$O1699)</f>
        <v>VEG-SCH WÜRZIG  7,2KG</v>
      </c>
      <c r="F1699" s="103" t="str">
        <f>VLOOKUP(T1699,'Liste Gründe'!A:D,2,FALSE)</f>
        <v>Linienbezogen</v>
      </c>
      <c r="G1699" s="103" t="str">
        <f>IF(ISBLANK(V1699),VLOOKUP(Abfalldokumentation!$P1699,'Liste Gründe'!A:D,3,FALSE),V1699)</f>
        <v>Füllkopf tropft (vegan)</v>
      </c>
      <c r="H1699" s="103" t="str">
        <f>IF(ISBLANK(Abfalldokumentation!$W1699),"-",Abfalldokumentation!$W1699)</f>
        <v>-</v>
      </c>
      <c r="I1699" s="114">
        <f t="shared" si="209"/>
        <v>45</v>
      </c>
      <c r="J1699" s="103" t="str">
        <f t="shared" si="210"/>
        <v>Produkte</v>
      </c>
      <c r="K1699" s="103" t="str">
        <f t="shared" si="211"/>
        <v>BUs</v>
      </c>
      <c r="L1699" s="103" t="str">
        <f t="shared" si="212"/>
        <v>Symptome</v>
      </c>
      <c r="M1699" s="114">
        <f>IFERROR(VLOOKUP(Abfalldokumentation!$O1699,Kennzahlen!S:U,3,FALSE)*Abfalldokumentation!$B1699,"0")</f>
        <v>719.59199999999998</v>
      </c>
      <c r="N1699" s="103">
        <f>IF(ISBLANK(Q1699),VLOOKUP(Abfalldokumentation!$O1699,'Linien - BU'!R:S,2,FALSE),Q1699)</f>
        <v>3100</v>
      </c>
      <c r="O1699" s="67">
        <f t="shared" si="203"/>
        <v>31900002</v>
      </c>
      <c r="P1699" s="67">
        <f t="shared" si="204"/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AA1699" s="2"/>
      <c r="AB1699" s="2"/>
      <c r="AC1699" s="2"/>
    </row>
    <row r="1700" spans="1:29" ht="30" customHeight="1" x14ac:dyDescent="0.25">
      <c r="A1700" s="104" t="str">
        <f>VLOOKUP(N1700,'Linien - BU'!A:B,2,FALSE)</f>
        <v>BU1</v>
      </c>
      <c r="B1700" s="115">
        <f t="shared" si="198"/>
        <v>60</v>
      </c>
      <c r="C1700" s="96">
        <f>Abfalldokumentation!$U1700</f>
        <v>44510</v>
      </c>
      <c r="D1700" s="90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105" t="str">
        <f>IFERROR(VLOOKUP(Abfalldokumentation!$O1700,Artikel!A:C,3,FALSE),Abfalldokumentation!$O1700)</f>
        <v>GRW NATUR 7,2KG</v>
      </c>
      <c r="F1700" s="105" t="str">
        <f>VLOOKUP(T1700,'Liste Gründe'!A:D,2,FALSE)</f>
        <v>Linienbezogen</v>
      </c>
      <c r="G1700" s="105" t="str">
        <f>IF(ISBLANK(V1700),VLOOKUP(Abfalldokumentation!$P1700,'Liste Gründe'!A:D,3,FALSE),V1700)</f>
        <v>Clip gerissen</v>
      </c>
      <c r="H1700" s="105" t="str">
        <f>IF(ISBLANK(Abfalldokumentation!$W1700),"-",Abfalldokumentation!$W1700)</f>
        <v>-</v>
      </c>
      <c r="I1700" s="115">
        <f t="shared" si="209"/>
        <v>45</v>
      </c>
      <c r="J1700" s="105" t="str">
        <f t="shared" si="210"/>
        <v>Produkte</v>
      </c>
      <c r="K1700" s="105" t="str">
        <f t="shared" si="211"/>
        <v>BUs</v>
      </c>
      <c r="L1700" s="105" t="str">
        <f t="shared" si="212"/>
        <v>Symptome</v>
      </c>
      <c r="M1700" s="115" t="str">
        <f>IFERROR(VLOOKUP(Abfalldokumentation!$O1700,Kennzahlen!S:U,3,FALSE)*Abfalldokumentation!$B1700,"0")</f>
        <v>0</v>
      </c>
      <c r="N1700" s="105" t="str">
        <f>IF(ISBLANK(Q1700),VLOOKUP(Abfalldokumentation!$O1700,'Linien - BU'!R:S,2,FALSE),Q1700)</f>
        <v>HN848</v>
      </c>
      <c r="O1700" s="67">
        <f t="shared" si="203"/>
        <v>32000049</v>
      </c>
      <c r="P1700" s="67">
        <f t="shared" si="204"/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AA1700" s="2"/>
      <c r="AB1700" s="2"/>
      <c r="AC1700" s="2"/>
    </row>
    <row r="1701" spans="1:29" ht="30" customHeight="1" x14ac:dyDescent="0.25">
      <c r="A1701" s="102" t="str">
        <f>VLOOKUP(N1701,'Linien - BU'!A:B,2,FALSE)</f>
        <v>BU1</v>
      </c>
      <c r="B1701" s="114">
        <f t="shared" si="198"/>
        <v>60</v>
      </c>
      <c r="C1701" s="95">
        <f>Abfalldokumentation!$U1701</f>
        <v>44510</v>
      </c>
      <c r="D1701" s="90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103" t="str">
        <f>IFERROR(VLOOKUP(Abfalldokumentation!$O1701,Artikel!A:C,3,FALSE),Abfalldokumentation!$O1701)</f>
        <v>GRW CHILI-NAT 7,2GK NEU</v>
      </c>
      <c r="F1701" s="103" t="str">
        <f>VLOOKUP(T1701,'Liste Gründe'!A:D,2,FALSE)</f>
        <v>Linienbezogen</v>
      </c>
      <c r="G1701" s="103" t="str">
        <f>IF(ISBLANK(V1701),VLOOKUP(Abfalldokumentation!$P1701,'Liste Gründe'!A:D,3,FALSE),V1701)</f>
        <v>Clip gerissen</v>
      </c>
      <c r="H1701" s="103" t="str">
        <f>IF(ISBLANK(Abfalldokumentation!$W1701),"-",Abfalldokumentation!$W1701)</f>
        <v>-</v>
      </c>
      <c r="I1701" s="114">
        <f t="shared" si="209"/>
        <v>45</v>
      </c>
      <c r="J1701" s="103" t="str">
        <f t="shared" si="210"/>
        <v>Produkte</v>
      </c>
      <c r="K1701" s="103" t="str">
        <f t="shared" si="211"/>
        <v>BUs</v>
      </c>
      <c r="L1701" s="103" t="str">
        <f t="shared" si="212"/>
        <v>Symptome</v>
      </c>
      <c r="M1701" s="114" t="str">
        <f>IFERROR(VLOOKUP(Abfalldokumentation!$O1701,Kennzahlen!S:U,3,FALSE)*Abfalldokumentation!$B1701,"0")</f>
        <v>0</v>
      </c>
      <c r="N1701" s="103">
        <f>IF(ISBLANK(Q1701),VLOOKUP(Abfalldokumentation!$O1701,'Linien - BU'!R:S,2,FALSE),Q1701)</f>
        <v>3010</v>
      </c>
      <c r="O1701" s="67">
        <f t="shared" si="203"/>
        <v>32000107</v>
      </c>
      <c r="P1701" s="67">
        <f t="shared" si="204"/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AA1701" s="2"/>
      <c r="AB1701" s="2"/>
      <c r="AC1701" s="2"/>
    </row>
    <row r="1702" spans="1:29" ht="30" customHeight="1" x14ac:dyDescent="0.25">
      <c r="A1702" s="104" t="str">
        <f>VLOOKUP(N1702,'Linien - BU'!A:B,2,FALSE)</f>
        <v>BU1</v>
      </c>
      <c r="B1702" s="115">
        <f t="shared" si="198"/>
        <v>100</v>
      </c>
      <c r="C1702" s="96">
        <f>Abfalldokumentation!$U1702</f>
        <v>44510</v>
      </c>
      <c r="D1702" s="90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105" t="str">
        <f>IFERROR(VLOOKUP(Abfalldokumentation!$O1702,Artikel!A:C,3,FALSE),Abfalldokumentation!$O1702)</f>
        <v>-</v>
      </c>
      <c r="F1702" s="105" t="str">
        <f>VLOOKUP(T1702,'Liste Gründe'!A:D,2,FALSE)</f>
        <v>Linienbezogen</v>
      </c>
      <c r="G1702" s="105" t="str">
        <f>IF(ISBLANK(V1702),VLOOKUP(Abfalldokumentation!$P1702,'Liste Gründe'!A:D,3,FALSE),V1702)</f>
        <v>Maschinenabfall</v>
      </c>
      <c r="H1702" s="105" t="str">
        <f>IF(ISBLANK(Abfalldokumentation!$W1702),"-",Abfalldokumentation!$W1702)</f>
        <v>-</v>
      </c>
      <c r="I1702" s="115">
        <f t="shared" si="209"/>
        <v>45</v>
      </c>
      <c r="J1702" s="105" t="str">
        <f t="shared" si="210"/>
        <v>Produkte</v>
      </c>
      <c r="K1702" s="105" t="str">
        <f t="shared" si="211"/>
        <v>BUs</v>
      </c>
      <c r="L1702" s="105" t="str">
        <f t="shared" si="212"/>
        <v>Symptome</v>
      </c>
      <c r="M1702" s="115" t="str">
        <f>IFERROR(VLOOKUP(Abfalldokumentation!$O1702,Kennzahlen!S:U,3,FALSE)*Abfalldokumentation!$B1702,"0")</f>
        <v>0</v>
      </c>
      <c r="N1702" s="105" t="str">
        <f>IF(ISBLANK(Q1702),VLOOKUP(Abfalldokumentation!$O1702,'Linien - BU'!R:S,2,FALSE),Q1702)</f>
        <v>Abfüllung</v>
      </c>
      <c r="O1702" s="67" t="str">
        <f t="shared" si="203"/>
        <v>-</v>
      </c>
      <c r="P1702" s="67">
        <f t="shared" si="204"/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AA1702" s="2"/>
      <c r="AB1702" s="2"/>
      <c r="AC1702" s="2"/>
    </row>
    <row r="1703" spans="1:29" ht="30" customHeight="1" x14ac:dyDescent="0.25">
      <c r="A1703" s="102" t="str">
        <f>VLOOKUP(N1703,'Linien - BU'!A:B,2,FALSE)</f>
        <v>BU1</v>
      </c>
      <c r="B1703" s="114">
        <f t="shared" si="198"/>
        <v>26.4</v>
      </c>
      <c r="C1703" s="95">
        <f>Abfalldokumentation!$U1703</f>
        <v>44510</v>
      </c>
      <c r="D1703" s="90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103" t="str">
        <f>IFERROR(VLOOKUP(Abfalldokumentation!$O1703,Artikel!A:C,3,FALSE),Abfalldokumentation!$O1703)</f>
        <v>-</v>
      </c>
      <c r="F1703" s="103" t="str">
        <f>VLOOKUP(T1703,'Liste Gründe'!A:D,2,FALSE)</f>
        <v>Qualitätsprobleme</v>
      </c>
      <c r="G1703" s="103" t="str">
        <f>IF(ISBLANK(V1703),VLOOKUP(Abfalldokumentation!$P1703,'Liste Gründe'!A:D,3,FALSE),V1703)</f>
        <v>über/unterfüllt</v>
      </c>
      <c r="H1703" s="103" t="str">
        <f>IF(ISBLANK(Abfalldokumentation!$W1703),"-",Abfalldokumentation!$W1703)</f>
        <v>-</v>
      </c>
      <c r="I1703" s="114">
        <f t="shared" si="209"/>
        <v>45</v>
      </c>
      <c r="J1703" s="103" t="str">
        <f t="shared" si="210"/>
        <v>Produkte</v>
      </c>
      <c r="K1703" s="103" t="str">
        <f t="shared" si="211"/>
        <v>BUs</v>
      </c>
      <c r="L1703" s="103" t="str">
        <f t="shared" si="212"/>
        <v>Symptome</v>
      </c>
      <c r="M1703" s="114" t="str">
        <f>IFERROR(VLOOKUP(Abfalldokumentation!$O1703,Kennzahlen!S:U,3,FALSE)*Abfalldokumentation!$B1703,"0")</f>
        <v>0</v>
      </c>
      <c r="N1703" s="103" t="str">
        <f>IF(ISBLANK(Q1703),VLOOKUP(Abfalldokumentation!$O1703,'Linien - BU'!R:S,2,FALSE),Q1703)</f>
        <v>Strudelline</v>
      </c>
      <c r="O1703" s="67" t="str">
        <f t="shared" si="203"/>
        <v>-</v>
      </c>
      <c r="P1703" s="67">
        <f t="shared" si="204"/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AA1703" s="2"/>
      <c r="AB1703" s="2"/>
      <c r="AC1703" s="2"/>
    </row>
    <row r="1704" spans="1:29" ht="30" customHeight="1" x14ac:dyDescent="0.25">
      <c r="A1704" s="104" t="str">
        <f>VLOOKUP(N1704,'Linien - BU'!A:B,2,FALSE)</f>
        <v>BU3</v>
      </c>
      <c r="B1704" s="115">
        <f t="shared" si="198"/>
        <v>144</v>
      </c>
      <c r="C1704" s="96">
        <f>Abfalldokumentation!$U1704</f>
        <v>44510</v>
      </c>
      <c r="D1704" s="90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105" t="str">
        <f>IFERROR(VLOOKUP(Abfalldokumentation!$O1704,Artikel!A:C,3,FALSE),Abfalldokumentation!$O1704)</f>
        <v>-</v>
      </c>
      <c r="F1704" s="105" t="str">
        <f>VLOOKUP(T1704,'Liste Gründe'!A:D,2,FALSE)</f>
        <v>Linienbezogen</v>
      </c>
      <c r="G1704" s="105" t="str">
        <f>IF(ISBLANK(V1704),VLOOKUP(Abfalldokumentation!$P1704,'Liste Gründe'!A:D,3,FALSE),V1704)</f>
        <v>Maschinenabfall</v>
      </c>
      <c r="H1704" s="105" t="str">
        <f>IF(ISBLANK(Abfalldokumentation!$W1704),"-",Abfalldokumentation!$W1704)</f>
        <v>-</v>
      </c>
      <c r="I1704" s="115">
        <f t="shared" si="209"/>
        <v>45</v>
      </c>
      <c r="J1704" s="105" t="str">
        <f t="shared" si="210"/>
        <v>Produkte</v>
      </c>
      <c r="K1704" s="105" t="str">
        <f t="shared" si="211"/>
        <v>BUs</v>
      </c>
      <c r="L1704" s="105" t="str">
        <f t="shared" si="212"/>
        <v>Symptome</v>
      </c>
      <c r="M1704" s="115" t="str">
        <f>IFERROR(VLOOKUP(Abfalldokumentation!$O1704,Kennzahlen!S:U,3,FALSE)*Abfalldokumentation!$B1704,"0")</f>
        <v>0</v>
      </c>
      <c r="N1704" s="105" t="str">
        <f>IF(ISBLANK(Q1704),VLOOKUP(Abfalldokumentation!$O1704,'Linien - BU'!R:S,2,FALSE),Q1704)</f>
        <v>Spezialitäten</v>
      </c>
      <c r="O1704" s="67" t="str">
        <f t="shared" si="203"/>
        <v>-</v>
      </c>
      <c r="P1704" s="67">
        <f t="shared" si="204"/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AA1704" s="2"/>
      <c r="AB1704" s="2"/>
      <c r="AC1704" s="2"/>
    </row>
    <row r="1705" spans="1:29" ht="30" customHeight="1" x14ac:dyDescent="0.25">
      <c r="A1705" s="102" t="str">
        <f>VLOOKUP(N1705,'Linien - BU'!A:B,2,FALSE)</f>
        <v>BU3</v>
      </c>
      <c r="B1705" s="114">
        <f t="shared" si="198"/>
        <v>20</v>
      </c>
      <c r="C1705" s="95">
        <f>Abfalldokumentation!$U1705</f>
        <v>44510</v>
      </c>
      <c r="D1705" s="90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103" t="str">
        <f>IFERROR(VLOOKUP(Abfalldokumentation!$O1705,Artikel!A:C,3,FALSE),Abfalldokumentation!$O1705)</f>
        <v>-</v>
      </c>
      <c r="F1705" s="103" t="str">
        <f>VLOOKUP(T1705,'Liste Gründe'!A:D,2,FALSE)</f>
        <v>keinen Verwendungszweck</v>
      </c>
      <c r="G1705" s="103" t="str">
        <f>IF(ISBLANK(V1705),VLOOKUP(Abfalldokumentation!$P1705,'Liste Gründe'!A:D,3,FALSE),V1705)</f>
        <v>keinen Verwendungszweck</v>
      </c>
      <c r="H1705" s="103" t="str">
        <f>IF(ISBLANK(Abfalldokumentation!$W1705),"-",Abfalldokumentation!$W1705)</f>
        <v>-</v>
      </c>
      <c r="I1705" s="114">
        <f t="shared" si="209"/>
        <v>45</v>
      </c>
      <c r="J1705" s="103" t="str">
        <f t="shared" si="210"/>
        <v>Produkte</v>
      </c>
      <c r="K1705" s="103" t="str">
        <f t="shared" si="211"/>
        <v>BUs</v>
      </c>
      <c r="L1705" s="103" t="str">
        <f t="shared" si="212"/>
        <v>Symptome</v>
      </c>
      <c r="M1705" s="114" t="str">
        <f>IFERROR(VLOOKUP(Abfalldokumentation!$O1705,Kennzahlen!S:U,3,FALSE)*Abfalldokumentation!$B1705,"0")</f>
        <v>0</v>
      </c>
      <c r="N1705" s="103" t="str">
        <f>IF(ISBLANK(Q1705),VLOOKUP(Abfalldokumentation!$O1705,'Linien - BU'!R:S,2,FALSE),Q1705)</f>
        <v>WVP</v>
      </c>
      <c r="O1705" s="67" t="str">
        <f t="shared" si="203"/>
        <v>-</v>
      </c>
      <c r="P1705" s="67">
        <f t="shared" si="204"/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AA1705" s="2"/>
      <c r="AB1705" s="2"/>
      <c r="AC1705" s="2"/>
    </row>
    <row r="1706" spans="1:29" ht="30" customHeight="1" x14ac:dyDescent="0.25">
      <c r="A1706" s="104" t="str">
        <f>VLOOKUP(N1706,'Linien - BU'!A:B,2,FALSE)</f>
        <v>Rest</v>
      </c>
      <c r="B1706" s="115">
        <f t="shared" si="198"/>
        <v>71</v>
      </c>
      <c r="C1706" s="96">
        <f>Abfalldokumentation!$U1706</f>
        <v>44510</v>
      </c>
      <c r="D1706" s="90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105" t="str">
        <f>IFERROR(VLOOKUP(Abfalldokumentation!$O1706,Artikel!A:C,3,FALSE),Abfalldokumentation!$O1706)</f>
        <v>-</v>
      </c>
      <c r="F1706" s="105" t="str">
        <f>VLOOKUP(T1706,'Liste Gründe'!A:D,2,FALSE)</f>
        <v>Qualitätssicherung</v>
      </c>
      <c r="G1706" s="105" t="str">
        <f>IF(ISBLANK(V1706),VLOOKUP(Abfalldokumentation!$P1706,'Liste Gründe'!A:D,3,FALSE),V1706)</f>
        <v>Rückstellproben</v>
      </c>
      <c r="H1706" s="105" t="str">
        <f>IF(ISBLANK(Abfalldokumentation!$W1706),"-",Abfalldokumentation!$W1706)</f>
        <v>-</v>
      </c>
      <c r="I1706" s="115">
        <f t="shared" si="209"/>
        <v>45</v>
      </c>
      <c r="J1706" s="105" t="str">
        <f t="shared" si="210"/>
        <v>Produkte</v>
      </c>
      <c r="K1706" s="105" t="str">
        <f t="shared" si="211"/>
        <v>BUs</v>
      </c>
      <c r="L1706" s="105" t="str">
        <f t="shared" si="212"/>
        <v>Symptome</v>
      </c>
      <c r="M1706" s="115" t="str">
        <f>IFERROR(VLOOKUP(Abfalldokumentation!$O1706,Kennzahlen!S:U,3,FALSE)*Abfalldokumentation!$B1706,"0")</f>
        <v>0</v>
      </c>
      <c r="N1706" s="105" t="str">
        <f>IF(ISBLANK(Q1706),VLOOKUP(Abfalldokumentation!$O1706,'Linien - BU'!R:S,2,FALSE),Q1706)</f>
        <v>Labor</v>
      </c>
      <c r="O1706" s="67" t="str">
        <f t="shared" si="203"/>
        <v>-</v>
      </c>
      <c r="P1706" s="67">
        <f t="shared" si="204"/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AA1706" s="2"/>
      <c r="AB1706" s="2"/>
      <c r="AC1706" s="2"/>
    </row>
    <row r="1707" spans="1:29" ht="30" customHeight="1" x14ac:dyDescent="0.25">
      <c r="A1707" s="102" t="str">
        <f>VLOOKUP(N1707,'Linien - BU'!A:B,2,FALSE)</f>
        <v>Rest</v>
      </c>
      <c r="B1707" s="114">
        <f t="shared" si="198"/>
        <v>61</v>
      </c>
      <c r="C1707" s="95">
        <f>Abfalldokumentation!$U1707</f>
        <v>44510</v>
      </c>
      <c r="D1707" s="90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103" t="str">
        <f>IFERROR(VLOOKUP(Abfalldokumentation!$O1707,Artikel!A:C,3,FALSE),Abfalldokumentation!$O1707)</f>
        <v>-</v>
      </c>
      <c r="F1707" s="103" t="str">
        <f>VLOOKUP(T1707,'Liste Gründe'!A:D,2,FALSE)</f>
        <v>Qualitätssicherung</v>
      </c>
      <c r="G1707" s="103" t="str">
        <f>IF(ISBLANK(V1707),VLOOKUP(Abfalldokumentation!$P1707,'Liste Gründe'!A:D,3,FALSE),V1707)</f>
        <v>Rückstellproben</v>
      </c>
      <c r="H1707" s="103" t="str">
        <f>IF(ISBLANK(Abfalldokumentation!$W1707),"-",Abfalldokumentation!$W1707)</f>
        <v>-</v>
      </c>
      <c r="I1707" s="114">
        <f t="shared" si="209"/>
        <v>45</v>
      </c>
      <c r="J1707" s="103" t="str">
        <f t="shared" si="210"/>
        <v>Produkte</v>
      </c>
      <c r="K1707" s="103" t="str">
        <f t="shared" si="211"/>
        <v>BUs</v>
      </c>
      <c r="L1707" s="103" t="str">
        <f t="shared" si="212"/>
        <v>Symptome</v>
      </c>
      <c r="M1707" s="114" t="str">
        <f>IFERROR(VLOOKUP(Abfalldokumentation!$O1707,Kennzahlen!S:U,3,FALSE)*Abfalldokumentation!$B1707,"0")</f>
        <v>0</v>
      </c>
      <c r="N1707" s="103" t="str">
        <f>IF(ISBLANK(Q1707),VLOOKUP(Abfalldokumentation!$O1707,'Linien - BU'!R:S,2,FALSE),Q1707)</f>
        <v>Labor</v>
      </c>
      <c r="O1707" s="67" t="str">
        <f t="shared" si="203"/>
        <v>-</v>
      </c>
      <c r="P1707" s="67">
        <f t="shared" si="204"/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AA1707" s="2"/>
      <c r="AB1707" s="2"/>
      <c r="AC1707" s="2"/>
    </row>
    <row r="1708" spans="1:29" ht="30" customHeight="1" x14ac:dyDescent="0.25">
      <c r="A1708" s="104" t="str">
        <f>VLOOKUP(N1708,'Linien - BU'!A:B,2,FALSE)</f>
        <v>Rest</v>
      </c>
      <c r="B1708" s="115">
        <f t="shared" si="198"/>
        <v>9.1999999999999993</v>
      </c>
      <c r="C1708" s="96">
        <f>Abfalldokumentation!$U1708</f>
        <v>44510</v>
      </c>
      <c r="D1708" s="90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105" t="str">
        <f>IFERROR(VLOOKUP(Abfalldokumentation!$O1708,Artikel!A:C,3,FALSE),Abfalldokumentation!$O1708)</f>
        <v>-</v>
      </c>
      <c r="F1708" s="105" t="str">
        <f>VLOOKUP(T1708,'Liste Gründe'!A:D,2,FALSE)</f>
        <v>Qualitätssicherung</v>
      </c>
      <c r="G1708" s="105" t="str">
        <f>IF(ISBLANK(V1708),VLOOKUP(Abfalldokumentation!$P1708,'Liste Gründe'!A:D,3,FALSE),V1708)</f>
        <v>Sensorik</v>
      </c>
      <c r="H1708" s="105" t="str">
        <f>IF(ISBLANK(Abfalldokumentation!$W1708),"-",Abfalldokumentation!$W1708)</f>
        <v>-</v>
      </c>
      <c r="I1708" s="115">
        <f t="shared" si="209"/>
        <v>45</v>
      </c>
      <c r="J1708" s="105" t="str">
        <f t="shared" si="210"/>
        <v>Produkte</v>
      </c>
      <c r="K1708" s="105" t="str">
        <f t="shared" si="211"/>
        <v>BUs</v>
      </c>
      <c r="L1708" s="105" t="str">
        <f t="shared" si="212"/>
        <v>Symptome</v>
      </c>
      <c r="M1708" s="115" t="str">
        <f>IFERROR(VLOOKUP(Abfalldokumentation!$O1708,Kennzahlen!S:U,3,FALSE)*Abfalldokumentation!$B1708,"0")</f>
        <v>0</v>
      </c>
      <c r="N1708" s="105" t="str">
        <f>IF(ISBLANK(Q1708),VLOOKUP(Abfalldokumentation!$O1708,'Linien - BU'!R:S,2,FALSE),Q1708)</f>
        <v>QM</v>
      </c>
      <c r="O1708" s="67" t="str">
        <f t="shared" si="203"/>
        <v>-</v>
      </c>
      <c r="P1708" s="67">
        <f t="shared" si="204"/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AA1708" s="2"/>
      <c r="AB1708" s="2"/>
      <c r="AC1708" s="2"/>
    </row>
    <row r="1709" spans="1:29" ht="30" customHeight="1" x14ac:dyDescent="0.25">
      <c r="A1709" s="102" t="str">
        <f>VLOOKUP(N1709,'Linien - BU'!A:B,2,FALSE)</f>
        <v>BU1</v>
      </c>
      <c r="B1709" s="114">
        <f t="shared" si="198"/>
        <v>147</v>
      </c>
      <c r="C1709" s="95">
        <f>Abfalldokumentation!$U1709</f>
        <v>44510</v>
      </c>
      <c r="D1709" s="90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103" t="str">
        <f>IFERROR(VLOOKUP(Abfalldokumentation!$O1709,Artikel!A:C,3,FALSE),Abfalldokumentation!$O1709)</f>
        <v>Gorgonzola Dolce DOP</v>
      </c>
      <c r="F1709" s="103" t="str">
        <f>VLOOKUP(T1709,'Liste Gründe'!A:D,2,FALSE)</f>
        <v>Schimmel</v>
      </c>
      <c r="G1709" s="103" t="str">
        <f>IF(ISBLANK(V1709),VLOOKUP(Abfalldokumentation!$P1709,'Liste Gründe'!A:D,3,FALSE),V1709)</f>
        <v>nicht genug eingesetzt</v>
      </c>
      <c r="H1709" s="103" t="str">
        <f>IF(ISBLANK(Abfalldokumentation!$W1709),"-",Abfalldokumentation!$W1709)</f>
        <v>-</v>
      </c>
      <c r="I1709" s="114">
        <f>_xlfn.ISOWEEKNUM(C1709)</f>
        <v>45</v>
      </c>
      <c r="J1709" s="103" t="str">
        <f>"Produkte"</f>
        <v>Produkte</v>
      </c>
      <c r="K1709" s="103" t="str">
        <f>"BUs"</f>
        <v>BUs</v>
      </c>
      <c r="L1709" s="103" t="str">
        <f>"Symptome"</f>
        <v>Symptome</v>
      </c>
      <c r="M1709" s="114" t="str">
        <f>IFERROR(VLOOKUP(Abfalldokumentation!$O1709,Kennzahlen!S:U,3,FALSE)*Abfalldokumentation!$B1709,"0")</f>
        <v>0</v>
      </c>
      <c r="N1709" s="103" t="str">
        <f>IF(ISBLANK(Q1709),VLOOKUP(Abfalldokumentation!$O1709,'Linien - BU'!R:S,2,FALSE),Q1709)</f>
        <v>Schmelze</v>
      </c>
      <c r="O1709" s="67">
        <f t="shared" si="203"/>
        <v>23000052</v>
      </c>
      <c r="P1709" s="67">
        <f t="shared" si="204"/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AA1709" s="2"/>
      <c r="AB1709" s="2"/>
      <c r="AC1709" s="2"/>
    </row>
    <row r="1710" spans="1:29" ht="30" customHeight="1" x14ac:dyDescent="0.25">
      <c r="A1710" s="104" t="str">
        <f>VLOOKUP(N1710,'Linien - BU'!A:B,2,FALSE)</f>
        <v>BU3</v>
      </c>
      <c r="B1710" s="115">
        <f t="shared" si="198"/>
        <v>42</v>
      </c>
      <c r="C1710" s="96">
        <f>Abfalldokumentation!$U1710</f>
        <v>44511</v>
      </c>
      <c r="D1710" s="90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105" t="str">
        <f>IFERROR(VLOOKUP(Abfalldokumentation!$O1710,Artikel!A:C,3,FALSE),Abfalldokumentation!$O1710)</f>
        <v>-</v>
      </c>
      <c r="F1710" s="105" t="str">
        <f>VLOOKUP(T1710,'Liste Gründe'!A:D,2,FALSE)</f>
        <v>keinen Verwendungszweck</v>
      </c>
      <c r="G1710" s="105" t="str">
        <f>IF(ISBLANK(V1710),VLOOKUP(Abfalldokumentation!$P1710,'Liste Gründe'!A:D,3,FALSE),V1710)</f>
        <v>keinen Verwendungszweck</v>
      </c>
      <c r="H1710" s="105" t="str">
        <f>IF(ISBLANK(Abfalldokumentation!$W1710),"-",Abfalldokumentation!$W1710)</f>
        <v>-</v>
      </c>
      <c r="I1710" s="115">
        <f t="shared" ref="I1710:I1747" si="213">_xlfn.ISOWEEKNUM(C1710)</f>
        <v>45</v>
      </c>
      <c r="J1710" s="105" t="str">
        <f t="shared" ref="J1710:J1747" si="214">"Produkte"</f>
        <v>Produkte</v>
      </c>
      <c r="K1710" s="105" t="str">
        <f t="shared" ref="K1710:K1747" si="215">"BUs"</f>
        <v>BUs</v>
      </c>
      <c r="L1710" s="105" t="str">
        <f t="shared" ref="L1710:L1747" si="216">"Symptome"</f>
        <v>Symptome</v>
      </c>
      <c r="M1710" s="115" t="str">
        <f>IFERROR(VLOOKUP(Abfalldokumentation!$O1710,Kennzahlen!S:U,3,FALSE)*Abfalldokumentation!$B1710,"0")</f>
        <v>0</v>
      </c>
      <c r="N1710" s="105" t="str">
        <f>IF(ISBLANK(Q1710),VLOOKUP(Abfalldokumentation!$O1710,'Linien - BU'!R:S,2,FALSE),Q1710)</f>
        <v>WVP</v>
      </c>
      <c r="O1710" s="67" t="str">
        <f t="shared" si="203"/>
        <v>-</v>
      </c>
      <c r="P1710" s="67">
        <f t="shared" si="204"/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AA1710" s="2"/>
      <c r="AB1710" s="2"/>
      <c r="AC1710" s="2"/>
    </row>
    <row r="1711" spans="1:29" ht="30" customHeight="1" x14ac:dyDescent="0.25">
      <c r="A1711" s="102" t="str">
        <f>VLOOKUP(N1711,'Linien - BU'!A:B,2,FALSE)</f>
        <v>Rest</v>
      </c>
      <c r="B1711" s="114">
        <f t="shared" si="198"/>
        <v>22</v>
      </c>
      <c r="C1711" s="95">
        <f>Abfalldokumentation!$U1711</f>
        <v>44511</v>
      </c>
      <c r="D1711" s="90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103" t="str">
        <f>IFERROR(VLOOKUP(Abfalldokumentation!$O1711,Artikel!A:C,3,FALSE),Abfalldokumentation!$O1711)</f>
        <v>-</v>
      </c>
      <c r="F1711" s="103" t="str">
        <f>VLOOKUP(T1711,'Liste Gründe'!A:D,2,FALSE)</f>
        <v>Qualitätssicherung</v>
      </c>
      <c r="G1711" s="103" t="str">
        <f>IF(ISBLANK(V1711),VLOOKUP(Abfalldokumentation!$P1711,'Liste Gründe'!A:D,3,FALSE),V1711)</f>
        <v>Laborproben</v>
      </c>
      <c r="H1711" s="103" t="str">
        <f>IF(ISBLANK(Abfalldokumentation!$W1711),"-",Abfalldokumentation!$W1711)</f>
        <v>-</v>
      </c>
      <c r="I1711" s="114">
        <f t="shared" si="213"/>
        <v>45</v>
      </c>
      <c r="J1711" s="103" t="str">
        <f t="shared" si="214"/>
        <v>Produkte</v>
      </c>
      <c r="K1711" s="103" t="str">
        <f t="shared" si="215"/>
        <v>BUs</v>
      </c>
      <c r="L1711" s="103" t="str">
        <f t="shared" si="216"/>
        <v>Symptome</v>
      </c>
      <c r="M1711" s="114" t="str">
        <f>IFERROR(VLOOKUP(Abfalldokumentation!$O1711,Kennzahlen!S:U,3,FALSE)*Abfalldokumentation!$B1711,"0")</f>
        <v>0</v>
      </c>
      <c r="N1711" s="103" t="str">
        <f>IF(ISBLANK(Q1711),VLOOKUP(Abfalldokumentation!$O1711,'Linien - BU'!R:S,2,FALSE),Q1711)</f>
        <v>Labor</v>
      </c>
      <c r="O1711" s="67" t="str">
        <f t="shared" si="203"/>
        <v>-</v>
      </c>
      <c r="P1711" s="67">
        <f t="shared" si="204"/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AA1711" s="2"/>
      <c r="AB1711" s="2"/>
      <c r="AC1711" s="2"/>
    </row>
    <row r="1712" spans="1:29" ht="30" customHeight="1" x14ac:dyDescent="0.25">
      <c r="A1712" s="104" t="str">
        <f>VLOOKUP(N1712,'Linien - BU'!A:B,2,FALSE)</f>
        <v>Rest</v>
      </c>
      <c r="B1712" s="115">
        <f t="shared" si="198"/>
        <v>3</v>
      </c>
      <c r="C1712" s="96">
        <f>Abfalldokumentation!$U1712</f>
        <v>44511</v>
      </c>
      <c r="D1712" s="90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105" t="str">
        <f>IFERROR(VLOOKUP(Abfalldokumentation!$O1712,Artikel!A:C,3,FALSE),Abfalldokumentation!$O1712)</f>
        <v>-</v>
      </c>
      <c r="F1712" s="105" t="str">
        <f>VLOOKUP(T1712,'Liste Gründe'!A:D,2,FALSE)</f>
        <v>Qualitätssicherung</v>
      </c>
      <c r="G1712" s="105" t="str">
        <f>IF(ISBLANK(V1712),VLOOKUP(Abfalldokumentation!$P1712,'Liste Gründe'!A:D,3,FALSE),V1712)</f>
        <v>Sensorik</v>
      </c>
      <c r="H1712" s="105" t="str">
        <f>IF(ISBLANK(Abfalldokumentation!$W1712),"-",Abfalldokumentation!$W1712)</f>
        <v>-</v>
      </c>
      <c r="I1712" s="115">
        <f t="shared" si="213"/>
        <v>45</v>
      </c>
      <c r="J1712" s="105" t="str">
        <f t="shared" si="214"/>
        <v>Produkte</v>
      </c>
      <c r="K1712" s="105" t="str">
        <f t="shared" si="215"/>
        <v>BUs</v>
      </c>
      <c r="L1712" s="105" t="str">
        <f t="shared" si="216"/>
        <v>Symptome</v>
      </c>
      <c r="M1712" s="115" t="str">
        <f>IFERROR(VLOOKUP(Abfalldokumentation!$O1712,Kennzahlen!S:U,3,FALSE)*Abfalldokumentation!$B1712,"0")</f>
        <v>0</v>
      </c>
      <c r="N1712" s="105" t="str">
        <f>IF(ISBLANK(Q1712),VLOOKUP(Abfalldokumentation!$O1712,'Linien - BU'!R:S,2,FALSE),Q1712)</f>
        <v>Labor</v>
      </c>
      <c r="O1712" s="67" t="str">
        <f t="shared" si="203"/>
        <v>-</v>
      </c>
      <c r="P1712" s="67">
        <f t="shared" si="204"/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AA1712" s="2"/>
      <c r="AB1712" s="2"/>
      <c r="AC1712" s="2"/>
    </row>
    <row r="1713" spans="1:29" ht="30" customHeight="1" x14ac:dyDescent="0.25">
      <c r="A1713" s="102" t="str">
        <f>VLOOKUP(N1713,'Linien - BU'!A:B,2,FALSE)</f>
        <v>BU1</v>
      </c>
      <c r="B1713" s="114">
        <f t="shared" si="198"/>
        <v>147</v>
      </c>
      <c r="C1713" s="95">
        <f>Abfalldokumentation!$U1713</f>
        <v>44511</v>
      </c>
      <c r="D1713" s="90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103" t="str">
        <f>IFERROR(VLOOKUP(Abfalldokumentation!$O1713,Artikel!A:C,3,FALSE),Abfalldokumentation!$O1713)</f>
        <v>VOS-ABS ENTSORGUNG</v>
      </c>
      <c r="F1713" s="103" t="str">
        <f>VLOOKUP(T1713,'Liste Gründe'!A:D,2,FALSE)</f>
        <v>Rest</v>
      </c>
      <c r="G1713" s="103" t="str">
        <f>IF(ISBLANK(V1713),VLOOKUP(Abfalldokumentation!$P1713,'Liste Gründe'!A:D,3,FALSE),V1713)</f>
        <v>geschälte Rinde</v>
      </c>
      <c r="H1713" s="103" t="str">
        <f>IF(ISBLANK(Abfalldokumentation!$W1713),"-",Abfalldokumentation!$W1713)</f>
        <v>-</v>
      </c>
      <c r="I1713" s="114">
        <f t="shared" si="213"/>
        <v>45</v>
      </c>
      <c r="J1713" s="103" t="str">
        <f t="shared" si="214"/>
        <v>Produkte</v>
      </c>
      <c r="K1713" s="103" t="str">
        <f t="shared" si="215"/>
        <v>BUs</v>
      </c>
      <c r="L1713" s="103" t="str">
        <f t="shared" si="216"/>
        <v>Symptome</v>
      </c>
      <c r="M1713" s="114">
        <f>IFERROR(VLOOKUP(Abfalldokumentation!$O1713,Kennzahlen!S:U,3,FALSE)*Abfalldokumentation!$B1713,"0")</f>
        <v>1.47</v>
      </c>
      <c r="N1713" s="103" t="str">
        <f>IF(ISBLANK(Q1713),VLOOKUP(Abfalldokumentation!$O1713,'Linien - BU'!R:S,2,FALSE),Q1713)</f>
        <v>RWV</v>
      </c>
      <c r="O1713" s="67">
        <f t="shared" si="203"/>
        <v>29500917</v>
      </c>
      <c r="P1713" s="67">
        <f t="shared" si="204"/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AA1713" s="2"/>
      <c r="AB1713" s="2"/>
      <c r="AC1713" s="2"/>
    </row>
    <row r="1714" spans="1:29" ht="30" customHeight="1" x14ac:dyDescent="0.25">
      <c r="A1714" s="104" t="str">
        <f>VLOOKUP(N1714,'Linien - BU'!A:B,2,FALSE)</f>
        <v>BU3</v>
      </c>
      <c r="B1714" s="115">
        <f t="shared" si="198"/>
        <v>25</v>
      </c>
      <c r="C1714" s="96">
        <f>Abfalldokumentation!$U1714</f>
        <v>44511</v>
      </c>
      <c r="D1714" s="90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105" t="str">
        <f>IFERROR(VLOOKUP(Abfalldokumentation!$O1714,Artikel!A:C,3,FALSE),Abfalldokumentation!$O1714)</f>
        <v>-</v>
      </c>
      <c r="F1714" s="105" t="str">
        <f>VLOOKUP(T1714,'Liste Gründe'!A:D,2,FALSE)</f>
        <v>keinen Verwendungszweck</v>
      </c>
      <c r="G1714" s="105" t="str">
        <f>IF(ISBLANK(V1714),VLOOKUP(Abfalldokumentation!$P1714,'Liste Gründe'!A:D,3,FALSE),V1714)</f>
        <v>keinen Verwendungszweck</v>
      </c>
      <c r="H1714" s="105" t="str">
        <f>IF(ISBLANK(Abfalldokumentation!$W1714),"-",Abfalldokumentation!$W1714)</f>
        <v>-</v>
      </c>
      <c r="I1714" s="115">
        <f t="shared" si="213"/>
        <v>45</v>
      </c>
      <c r="J1714" s="105" t="str">
        <f t="shared" si="214"/>
        <v>Produkte</v>
      </c>
      <c r="K1714" s="105" t="str">
        <f t="shared" si="215"/>
        <v>BUs</v>
      </c>
      <c r="L1714" s="105" t="str">
        <f t="shared" si="216"/>
        <v>Symptome</v>
      </c>
      <c r="M1714" s="115" t="str">
        <f>IFERROR(VLOOKUP(Abfalldokumentation!$O1714,Kennzahlen!S:U,3,FALSE)*Abfalldokumentation!$B1714,"0")</f>
        <v>0</v>
      </c>
      <c r="N1714" s="105" t="str">
        <f>IF(ISBLANK(Q1714),VLOOKUP(Abfalldokumentation!$O1714,'Linien - BU'!R:S,2,FALSE),Q1714)</f>
        <v>WVP</v>
      </c>
      <c r="O1714" s="67" t="str">
        <f t="shared" si="203"/>
        <v>-</v>
      </c>
      <c r="P1714" s="67">
        <f t="shared" si="204"/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AA1714" s="2"/>
      <c r="AB1714" s="2"/>
      <c r="AC1714" s="2"/>
    </row>
    <row r="1715" spans="1:29" ht="30" customHeight="1" x14ac:dyDescent="0.25">
      <c r="A1715" s="102" t="str">
        <f>VLOOKUP(N1715,'Linien - BU'!A:B,2,FALSE)</f>
        <v>BU1</v>
      </c>
      <c r="B1715" s="114">
        <f t="shared" si="198"/>
        <v>26</v>
      </c>
      <c r="C1715" s="95">
        <f>Abfalldokumentation!$U1715</f>
        <v>44511</v>
      </c>
      <c r="D1715" s="90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103" t="str">
        <f>IFERROR(VLOOKUP(Abfalldokumentation!$O1715,Artikel!A:C,3,FALSE),Abfalldokumentation!$O1715)</f>
        <v>ABS Pfeffer-Bruch</v>
      </c>
      <c r="F1715" s="103" t="str">
        <f>VLOOKUP(T1715,'Liste Gründe'!A:D,2,FALSE)</f>
        <v>Linienbezogen</v>
      </c>
      <c r="G1715" s="103" t="str">
        <f>IF(ISBLANK(V1715),VLOOKUP(Abfalldokumentation!$P1715,'Liste Gründe'!A:D,3,FALSE),V1715)</f>
        <v>Maschinenabfall</v>
      </c>
      <c r="H1715" s="103" t="str">
        <f>IF(ISBLANK(Abfalldokumentation!$W1715),"-",Abfalldokumentation!$W1715)</f>
        <v>-</v>
      </c>
      <c r="I1715" s="114">
        <f t="shared" si="213"/>
        <v>45</v>
      </c>
      <c r="J1715" s="103" t="str">
        <f t="shared" si="214"/>
        <v>Produkte</v>
      </c>
      <c r="K1715" s="103" t="str">
        <f t="shared" si="215"/>
        <v>BUs</v>
      </c>
      <c r="L1715" s="103" t="str">
        <f t="shared" si="216"/>
        <v>Symptome</v>
      </c>
      <c r="M1715" s="114">
        <f>IFERROR(VLOOKUP(Abfalldokumentation!$O1715,Kennzahlen!S:U,3,FALSE)*Abfalldokumentation!$B1715,"0")</f>
        <v>2.6000000000000003E-3</v>
      </c>
      <c r="N1715" s="103" t="str">
        <f>IF(ISBLANK(Q1715),VLOOKUP(Abfalldokumentation!$O1715,'Linien - BU'!R:S,2,FALSE),Q1715)</f>
        <v>Strudelline</v>
      </c>
      <c r="O1715" s="67">
        <f t="shared" si="203"/>
        <v>29501017</v>
      </c>
      <c r="P1715" s="67">
        <f t="shared" si="204"/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AA1715" s="2"/>
      <c r="AB1715" s="2"/>
      <c r="AC1715" s="2"/>
    </row>
    <row r="1716" spans="1:29" ht="30" customHeight="1" x14ac:dyDescent="0.25">
      <c r="A1716" s="104" t="str">
        <f>VLOOKUP(N1716,'Linien - BU'!A:B,2,FALSE)</f>
        <v>BU1</v>
      </c>
      <c r="B1716" s="115">
        <f t="shared" si="198"/>
        <v>140</v>
      </c>
      <c r="C1716" s="96">
        <f>Abfalldokumentation!$U1716</f>
        <v>44511</v>
      </c>
      <c r="D1716" s="90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105" t="str">
        <f>IFERROR(VLOOKUP(Abfalldokumentation!$O1716,Artikel!A:C,3,FALSE),Abfalldokumentation!$O1716)</f>
        <v>Würste 9300g Räucher na</v>
      </c>
      <c r="F1716" s="105" t="str">
        <f>VLOOKUP(T1716,'Liste Gründe'!A:D,2,FALSE)</f>
        <v>Rest</v>
      </c>
      <c r="G1716" s="105" t="str">
        <f>IF(ISBLANK(V1716),VLOOKUP(Abfalldokumentation!$P1716,'Liste Gründe'!A:D,3,FALSE),V1716)</f>
        <v>Schmutz</v>
      </c>
      <c r="H1716" s="105" t="str">
        <f>IF(ISBLANK(Abfalldokumentation!$W1716),"-",Abfalldokumentation!$W1716)</f>
        <v>-</v>
      </c>
      <c r="I1716" s="115">
        <f t="shared" si="213"/>
        <v>45</v>
      </c>
      <c r="J1716" s="105" t="str">
        <f t="shared" si="214"/>
        <v>Produkte</v>
      </c>
      <c r="K1716" s="105" t="str">
        <f t="shared" si="215"/>
        <v>BUs</v>
      </c>
      <c r="L1716" s="105" t="str">
        <f t="shared" si="216"/>
        <v>Symptome</v>
      </c>
      <c r="M1716" s="115" t="str">
        <f>IFERROR(VLOOKUP(Abfalldokumentation!$O1716,Kennzahlen!S:U,3,FALSE)*Abfalldokumentation!$B1716,"0")</f>
        <v>0</v>
      </c>
      <c r="N1716" s="105" t="str">
        <f>IF(ISBLANK(Q1716),VLOOKUP(Abfalldokumentation!$O1716,'Linien - BU'!R:S,2,FALSE),Q1716)</f>
        <v>RWV</v>
      </c>
      <c r="O1716" s="67">
        <f t="shared" si="203"/>
        <v>32000027</v>
      </c>
      <c r="P1716" s="67">
        <f t="shared" si="204"/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AA1716" s="2"/>
      <c r="AB1716" s="2"/>
      <c r="AC1716" s="2"/>
    </row>
    <row r="1717" spans="1:29" ht="30" customHeight="1" x14ac:dyDescent="0.25">
      <c r="A1717" s="102" t="str">
        <f>VLOOKUP(N1717,'Linien - BU'!A:B,2,FALSE)</f>
        <v>BU3</v>
      </c>
      <c r="B1717" s="114">
        <f t="shared" si="198"/>
        <v>20</v>
      </c>
      <c r="C1717" s="95">
        <f>Abfalldokumentation!$U1717</f>
        <v>44511</v>
      </c>
      <c r="D1717" s="90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103" t="str">
        <f>IFERROR(VLOOKUP(Abfalldokumentation!$O1717,Artikel!A:C,3,FALSE),Abfalldokumentation!$O1717)</f>
        <v>VEG-SCH MILD 7,2KG</v>
      </c>
      <c r="F1717" s="103" t="str">
        <f>VLOOKUP(T1717,'Liste Gründe'!A:D,2,FALSE)</f>
        <v>Linienbezogen</v>
      </c>
      <c r="G1717" s="103" t="str">
        <f>IF(ISBLANK(V1717),VLOOKUP(Abfalldokumentation!$P1717,'Liste Gründe'!A:D,3,FALSE),V1717)</f>
        <v>Füllkopf tropft (vegan)</v>
      </c>
      <c r="H1717" s="103" t="str">
        <f>IF(ISBLANK(Abfalldokumentation!$W1717),"-",Abfalldokumentation!$W1717)</f>
        <v>-</v>
      </c>
      <c r="I1717" s="114">
        <f t="shared" si="213"/>
        <v>45</v>
      </c>
      <c r="J1717" s="103" t="str">
        <f t="shared" si="214"/>
        <v>Produkte</v>
      </c>
      <c r="K1717" s="103" t="str">
        <f t="shared" si="215"/>
        <v>BUs</v>
      </c>
      <c r="L1717" s="103" t="str">
        <f t="shared" si="216"/>
        <v>Symptome</v>
      </c>
      <c r="M1717" s="114" t="str">
        <f>IFERROR(VLOOKUP(Abfalldokumentation!$O1717,Kennzahlen!S:U,3,FALSE)*Abfalldokumentation!$B1717,"0")</f>
        <v>0</v>
      </c>
      <c r="N1717" s="103" t="str">
        <f>IF(ISBLANK(Q1717),VLOOKUP(Abfalldokumentation!$O1717,'Linien - BU'!R:S,2,FALSE),Q1717)</f>
        <v>WVP</v>
      </c>
      <c r="O1717" s="67">
        <f t="shared" si="203"/>
        <v>31900001</v>
      </c>
      <c r="P1717" s="67">
        <f t="shared" si="204"/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AA1717" s="2"/>
      <c r="AB1717" s="2"/>
      <c r="AC1717" s="2"/>
    </row>
    <row r="1718" spans="1:29" ht="30" customHeight="1" x14ac:dyDescent="0.25">
      <c r="A1718" s="104" t="str">
        <f>VLOOKUP(N1718,'Linien - BU'!A:B,2,FALSE)</f>
        <v>BU1</v>
      </c>
      <c r="B1718" s="115">
        <f t="shared" si="198"/>
        <v>60</v>
      </c>
      <c r="C1718" s="96">
        <f>Abfalldokumentation!$U1718</f>
        <v>44511</v>
      </c>
      <c r="D1718" s="90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105" t="str">
        <f>IFERROR(VLOOKUP(Abfalldokumentation!$O1718,Artikel!A:C,3,FALSE),Abfalldokumentation!$O1718)</f>
        <v>-</v>
      </c>
      <c r="F1718" s="105" t="str">
        <f>VLOOKUP(T1718,'Liste Gründe'!A:D,2,FALSE)</f>
        <v>Linienbezogen</v>
      </c>
      <c r="G1718" s="105" t="str">
        <f>IF(ISBLANK(V1718),VLOOKUP(Abfalldokumentation!$P1718,'Liste Gründe'!A:D,3,FALSE),V1718)</f>
        <v>Maschinenabfall</v>
      </c>
      <c r="H1718" s="105" t="str">
        <f>IF(ISBLANK(Abfalldokumentation!$W1718),"-",Abfalldokumentation!$W1718)</f>
        <v>-</v>
      </c>
      <c r="I1718" s="115">
        <f t="shared" si="213"/>
        <v>45</v>
      </c>
      <c r="J1718" s="105" t="str">
        <f t="shared" si="214"/>
        <v>Produkte</v>
      </c>
      <c r="K1718" s="105" t="str">
        <f t="shared" si="215"/>
        <v>BUs</v>
      </c>
      <c r="L1718" s="105" t="str">
        <f t="shared" si="216"/>
        <v>Symptome</v>
      </c>
      <c r="M1718" s="115" t="str">
        <f>IFERROR(VLOOKUP(Abfalldokumentation!$O1718,Kennzahlen!S:U,3,FALSE)*Abfalldokumentation!$B1718,"0")</f>
        <v>0</v>
      </c>
      <c r="N1718" s="105" t="str">
        <f>IF(ISBLANK(Q1718),VLOOKUP(Abfalldokumentation!$O1718,'Linien - BU'!R:S,2,FALSE),Q1718)</f>
        <v>Strudelline</v>
      </c>
      <c r="O1718" s="67" t="str">
        <f t="shared" si="203"/>
        <v>-</v>
      </c>
      <c r="P1718" s="67">
        <f t="shared" si="204"/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AA1718" s="2"/>
      <c r="AB1718" s="2"/>
      <c r="AC1718" s="2"/>
    </row>
    <row r="1719" spans="1:29" ht="30" customHeight="1" x14ac:dyDescent="0.25">
      <c r="A1719" s="102" t="str">
        <f>VLOOKUP(N1719,'Linien - BU'!A:B,2,FALSE)</f>
        <v>BU1</v>
      </c>
      <c r="B1719" s="114">
        <f t="shared" si="198"/>
        <v>20</v>
      </c>
      <c r="C1719" s="95">
        <f>Abfalldokumentation!$U1719</f>
        <v>44511</v>
      </c>
      <c r="D1719" s="90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103" t="str">
        <f>IFERROR(VLOOKUP(Abfalldokumentation!$O1719,Artikel!A:C,3,FALSE),Abfalldokumentation!$O1719)</f>
        <v>Würste 9300g Räucher na</v>
      </c>
      <c r="F1719" s="103" t="str">
        <f>VLOOKUP(T1719,'Liste Gründe'!A:D,2,FALSE)</f>
        <v>Linienbezogen</v>
      </c>
      <c r="G1719" s="103" t="str">
        <f>IF(ISBLANK(V1719),VLOOKUP(Abfalldokumentation!$P1719,'Liste Gründe'!A:D,3,FALSE),V1719)</f>
        <v>Reinigung</v>
      </c>
      <c r="H1719" s="103" t="str">
        <f>IF(ISBLANK(Abfalldokumentation!$W1719),"-",Abfalldokumentation!$W1719)</f>
        <v>-</v>
      </c>
      <c r="I1719" s="114">
        <f t="shared" si="213"/>
        <v>45</v>
      </c>
      <c r="J1719" s="103" t="str">
        <f t="shared" si="214"/>
        <v>Produkte</v>
      </c>
      <c r="K1719" s="103" t="str">
        <f t="shared" si="215"/>
        <v>BUs</v>
      </c>
      <c r="L1719" s="103" t="str">
        <f t="shared" si="216"/>
        <v>Symptome</v>
      </c>
      <c r="M1719" s="114" t="str">
        <f>IFERROR(VLOOKUP(Abfalldokumentation!$O1719,Kennzahlen!S:U,3,FALSE)*Abfalldokumentation!$B1719,"0")</f>
        <v>0</v>
      </c>
      <c r="N1719" s="103">
        <f>IF(ISBLANK(Q1719),VLOOKUP(Abfalldokumentation!$O1719,'Linien - BU'!R:S,2,FALSE),Q1719)</f>
        <v>3020</v>
      </c>
      <c r="O1719" s="67">
        <f t="shared" si="203"/>
        <v>32000027</v>
      </c>
      <c r="P1719" s="67">
        <f t="shared" si="204"/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AA1719" s="2"/>
      <c r="AB1719" s="2"/>
      <c r="AC1719" s="2"/>
    </row>
    <row r="1720" spans="1:29" ht="30" customHeight="1" x14ac:dyDescent="0.25">
      <c r="A1720" s="104" t="str">
        <f>VLOOKUP(N1720,'Linien - BU'!A:B,2,FALSE)</f>
        <v>BU1</v>
      </c>
      <c r="B1720" s="115">
        <f t="shared" si="198"/>
        <v>20</v>
      </c>
      <c r="C1720" s="96">
        <f>Abfalldokumentation!$U1720</f>
        <v>44511</v>
      </c>
      <c r="D1720" s="90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105">
        <f>IFERROR(VLOOKUP(Abfalldokumentation!$O1720,Artikel!A:C,3,FALSE),Abfalldokumentation!$O1720)</f>
        <v>3190001</v>
      </c>
      <c r="F1720" s="105" t="str">
        <f>VLOOKUP(T1720,'Liste Gründe'!A:D,2,FALSE)</f>
        <v>Linienbezogen</v>
      </c>
      <c r="G1720" s="105" t="str">
        <f>IF(ISBLANK(V1720),VLOOKUP(Abfalldokumentation!$P1720,'Liste Gründe'!A:D,3,FALSE),V1720)</f>
        <v>Maschinenabfall</v>
      </c>
      <c r="H1720" s="105" t="str">
        <f>IF(ISBLANK(Abfalldokumentation!$W1720),"-",Abfalldokumentation!$W1720)</f>
        <v>-</v>
      </c>
      <c r="I1720" s="115">
        <f t="shared" si="213"/>
        <v>45</v>
      </c>
      <c r="J1720" s="105" t="str">
        <f t="shared" si="214"/>
        <v>Produkte</v>
      </c>
      <c r="K1720" s="105" t="str">
        <f t="shared" si="215"/>
        <v>BUs</v>
      </c>
      <c r="L1720" s="105" t="str">
        <f t="shared" si="216"/>
        <v>Symptome</v>
      </c>
      <c r="M1720" s="115" t="str">
        <f>IFERROR(VLOOKUP(Abfalldokumentation!$O1720,Kennzahlen!S:U,3,FALSE)*Abfalldokumentation!$B1720,"0")</f>
        <v>0</v>
      </c>
      <c r="N1720" s="105">
        <f>IF(ISBLANK(Q1720),VLOOKUP(Abfalldokumentation!$O1720,'Linien - BU'!R:S,2,FALSE),Q1720)</f>
        <v>3100</v>
      </c>
      <c r="O1720" s="67">
        <f t="shared" si="203"/>
        <v>3190001</v>
      </c>
      <c r="P1720" s="67">
        <f t="shared" si="204"/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AA1720" s="2"/>
      <c r="AB1720" s="2"/>
      <c r="AC1720" s="2"/>
    </row>
    <row r="1721" spans="1:29" ht="30" customHeight="1" x14ac:dyDescent="0.25">
      <c r="A1721" s="102" t="str">
        <f>VLOOKUP(N1721,'Linien - BU'!A:B,2,FALSE)</f>
        <v>BU1</v>
      </c>
      <c r="B1721" s="114">
        <f t="shared" si="198"/>
        <v>31.2</v>
      </c>
      <c r="C1721" s="95">
        <f>Abfalldokumentation!$U1721</f>
        <v>44511</v>
      </c>
      <c r="D1721" s="90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103" t="str">
        <f>IFERROR(VLOOKUP(Abfalldokumentation!$O1721,Artikel!A:C,3,FALSE),Abfalldokumentation!$O1721)</f>
        <v>-</v>
      </c>
      <c r="F1721" s="103" t="str">
        <f>VLOOKUP(T1721,'Liste Gründe'!A:D,2,FALSE)</f>
        <v>Linienbezogen</v>
      </c>
      <c r="G1721" s="103" t="str">
        <f>IF(ISBLANK(V1721),VLOOKUP(Abfalldokumentation!$P1721,'Liste Gründe'!A:D,3,FALSE),V1721)</f>
        <v>Maschinenabfall</v>
      </c>
      <c r="H1721" s="103" t="str">
        <f>IF(ISBLANK(Abfalldokumentation!$W1721),"-",Abfalldokumentation!$W1721)</f>
        <v>-</v>
      </c>
      <c r="I1721" s="114">
        <f t="shared" si="213"/>
        <v>45</v>
      </c>
      <c r="J1721" s="103" t="str">
        <f t="shared" si="214"/>
        <v>Produkte</v>
      </c>
      <c r="K1721" s="103" t="str">
        <f t="shared" si="215"/>
        <v>BUs</v>
      </c>
      <c r="L1721" s="103" t="str">
        <f t="shared" si="216"/>
        <v>Symptome</v>
      </c>
      <c r="M1721" s="114" t="str">
        <f>IFERROR(VLOOKUP(Abfalldokumentation!$O1721,Kennzahlen!S:U,3,FALSE)*Abfalldokumentation!$B1721,"0")</f>
        <v>0</v>
      </c>
      <c r="N1721" s="103" t="str">
        <f>IF(ISBLANK(Q1721),VLOOKUP(Abfalldokumentation!$O1721,'Linien - BU'!R:S,2,FALSE),Q1721)</f>
        <v>Abfüllung</v>
      </c>
      <c r="O1721" s="67" t="str">
        <f t="shared" si="203"/>
        <v>-</v>
      </c>
      <c r="P1721" s="67">
        <f t="shared" si="204"/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AA1721" s="2"/>
      <c r="AB1721" s="2"/>
      <c r="AC1721" s="2"/>
    </row>
    <row r="1722" spans="1:29" ht="30" customHeight="1" x14ac:dyDescent="0.25">
      <c r="A1722" s="104" t="str">
        <f>VLOOKUP(N1722,'Linien - BU'!A:B,2,FALSE)</f>
        <v>BU1</v>
      </c>
      <c r="B1722" s="115">
        <f t="shared" si="198"/>
        <v>282</v>
      </c>
      <c r="C1722" s="96">
        <f>Abfalldokumentation!$U1722</f>
        <v>44511</v>
      </c>
      <c r="D1722" s="90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105" t="str">
        <f>IFERROR(VLOOKUP(Abfalldokumentation!$O1722,Artikel!A:C,3,FALSE),Abfalldokumentation!$O1722)</f>
        <v>-</v>
      </c>
      <c r="F1722" s="105" t="str">
        <f>VLOOKUP(T1722,'Liste Gründe'!A:D,2,FALSE)</f>
        <v>Linienbezogen</v>
      </c>
      <c r="G1722" s="105" t="str">
        <f>IF(ISBLANK(V1722),VLOOKUP(Abfalldokumentation!$P1722,'Liste Gründe'!A:D,3,FALSE),V1722)</f>
        <v>Maschinenabfall</v>
      </c>
      <c r="H1722" s="105" t="str">
        <f>IF(ISBLANK(Abfalldokumentation!$W1722),"-",Abfalldokumentation!$W1722)</f>
        <v>-</v>
      </c>
      <c r="I1722" s="115">
        <f t="shared" si="213"/>
        <v>45</v>
      </c>
      <c r="J1722" s="105" t="str">
        <f t="shared" si="214"/>
        <v>Produkte</v>
      </c>
      <c r="K1722" s="105" t="str">
        <f t="shared" si="215"/>
        <v>BUs</v>
      </c>
      <c r="L1722" s="105" t="str">
        <f t="shared" si="216"/>
        <v>Symptome</v>
      </c>
      <c r="M1722" s="115" t="str">
        <f>IFERROR(VLOOKUP(Abfalldokumentation!$O1722,Kennzahlen!S:U,3,FALSE)*Abfalldokumentation!$B1722,"0")</f>
        <v>0</v>
      </c>
      <c r="N1722" s="105" t="str">
        <f>IF(ISBLANK(Q1722),VLOOKUP(Abfalldokumentation!$O1722,'Linien - BU'!R:S,2,FALSE),Q1722)</f>
        <v>Schmelze</v>
      </c>
      <c r="O1722" s="67" t="str">
        <f t="shared" si="203"/>
        <v>-</v>
      </c>
      <c r="P1722" s="67">
        <f t="shared" si="204"/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AA1722" s="2"/>
      <c r="AB1722" s="2"/>
      <c r="AC1722" s="2"/>
    </row>
    <row r="1723" spans="1:29" ht="30" customHeight="1" x14ac:dyDescent="0.25">
      <c r="A1723" s="102" t="str">
        <f>VLOOKUP(N1723,'Linien - BU'!A:B,2,FALSE)</f>
        <v>BU4</v>
      </c>
      <c r="B1723" s="114">
        <f t="shared" si="198"/>
        <v>5</v>
      </c>
      <c r="C1723" s="95">
        <f>Abfalldokumentation!$U1723</f>
        <v>44511</v>
      </c>
      <c r="D1723" s="90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103" t="str">
        <f>IFERROR(VLOOKUP(Abfalldokumentation!$O1723,Artikel!A:C,3,FALSE),Abfalldokumentation!$O1723)</f>
        <v>ABS MUNSTER</v>
      </c>
      <c r="F1723" s="103" t="str">
        <f>VLOOKUP(T1723,'Liste Gründe'!A:D,2,FALSE)</f>
        <v>keinen Verwendungszweck</v>
      </c>
      <c r="G1723" s="103" t="str">
        <f>IF(ISBLANK(V1723),VLOOKUP(Abfalldokumentation!$P1723,'Liste Gründe'!A:D,3,FALSE),V1723)</f>
        <v>keinen Verwendungszweck</v>
      </c>
      <c r="H1723" s="103" t="str">
        <f>IF(ISBLANK(Abfalldokumentation!$W1723),"-",Abfalldokumentation!$W1723)</f>
        <v>-</v>
      </c>
      <c r="I1723" s="114">
        <f t="shared" si="213"/>
        <v>45</v>
      </c>
      <c r="J1723" s="103" t="str">
        <f t="shared" si="214"/>
        <v>Produkte</v>
      </c>
      <c r="K1723" s="103" t="str">
        <f t="shared" si="215"/>
        <v>BUs</v>
      </c>
      <c r="L1723" s="103" t="str">
        <f t="shared" si="216"/>
        <v>Symptome</v>
      </c>
      <c r="M1723" s="114">
        <f>IFERROR(VLOOKUP(Abfalldokumentation!$O1723,Kennzahlen!S:U,3,FALSE)*Abfalldokumentation!$B1723,"0")</f>
        <v>5.0000000000000001E-4</v>
      </c>
      <c r="N1723" s="103" t="str">
        <f>IF(ISBLANK(Q1723),VLOOKUP(Abfalldokumentation!$O1723,'Linien - BU'!R:S,2,FALSE),Q1723)</f>
        <v>BU4</v>
      </c>
      <c r="O1723" s="67">
        <f t="shared" si="203"/>
        <v>29501040</v>
      </c>
      <c r="P1723" s="67">
        <f t="shared" si="204"/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AA1723" s="2"/>
      <c r="AB1723" s="2"/>
      <c r="AC1723" s="2"/>
    </row>
    <row r="1724" spans="1:29" ht="30" customHeight="1" x14ac:dyDescent="0.25">
      <c r="A1724" s="104" t="str">
        <f>VLOOKUP(N1724,'Linien - BU'!A:B,2,FALSE)</f>
        <v>BU4</v>
      </c>
      <c r="B1724" s="115">
        <f t="shared" si="198"/>
        <v>8</v>
      </c>
      <c r="C1724" s="96">
        <f>Abfalldokumentation!$U1724</f>
        <v>44511</v>
      </c>
      <c r="D1724" s="90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105" t="str">
        <f>IFERROR(VLOOKUP(Abfalldokumentation!$O1724,Artikel!A:C,3,FALSE),Abfalldokumentation!$O1724)</f>
        <v>ABS ZIEGENR</v>
      </c>
      <c r="F1724" s="105" t="str">
        <f>VLOOKUP(T1724,'Liste Gründe'!A:D,2,FALSE)</f>
        <v>keinen Verwendungszweck</v>
      </c>
      <c r="G1724" s="105" t="str">
        <f>IF(ISBLANK(V1724),VLOOKUP(Abfalldokumentation!$P1724,'Liste Gründe'!A:D,3,FALSE),V1724)</f>
        <v>keinen Verwendungszweck</v>
      </c>
      <c r="H1724" s="105" t="str">
        <f>IF(ISBLANK(Abfalldokumentation!$W1724),"-",Abfalldokumentation!$W1724)</f>
        <v>-</v>
      </c>
      <c r="I1724" s="115">
        <f t="shared" si="213"/>
        <v>45</v>
      </c>
      <c r="J1724" s="105" t="str">
        <f t="shared" si="214"/>
        <v>Produkte</v>
      </c>
      <c r="K1724" s="105" t="str">
        <f t="shared" si="215"/>
        <v>BUs</v>
      </c>
      <c r="L1724" s="105" t="str">
        <f t="shared" si="216"/>
        <v>Symptome</v>
      </c>
      <c r="M1724" s="115">
        <f>IFERROR(VLOOKUP(Abfalldokumentation!$O1724,Kennzahlen!S:U,3,FALSE)*Abfalldokumentation!$B1724,"0")</f>
        <v>0.08</v>
      </c>
      <c r="N1724" s="105" t="str">
        <f>IF(ISBLANK(Q1724),VLOOKUP(Abfalldokumentation!$O1724,'Linien - BU'!R:S,2,FALSE),Q1724)</f>
        <v>Bu4</v>
      </c>
      <c r="O1724" s="67">
        <f t="shared" si="203"/>
        <v>29500913</v>
      </c>
      <c r="P1724" s="67">
        <f t="shared" si="204"/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AA1724" s="2"/>
      <c r="AB1724" s="2"/>
      <c r="AC1724" s="2"/>
    </row>
    <row r="1725" spans="1:29" ht="30" customHeight="1" x14ac:dyDescent="0.25">
      <c r="A1725" s="102" t="str">
        <f>VLOOKUP(N1725,'Linien - BU'!A:B,2,FALSE)</f>
        <v>BU4</v>
      </c>
      <c r="B1725" s="114">
        <f t="shared" si="198"/>
        <v>30</v>
      </c>
      <c r="C1725" s="95">
        <f>Abfalldokumentation!$U1725</f>
        <v>44511</v>
      </c>
      <c r="D1725" s="90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103" t="str">
        <f>IFERROR(VLOOKUP(Abfalldokumentation!$O1725,Artikel!A:C,3,FALSE),Abfalldokumentation!$O1725)</f>
        <v>ABS BRIE-PAP</v>
      </c>
      <c r="F1725" s="103" t="str">
        <f>VLOOKUP(T1725,'Liste Gründe'!A:D,2,FALSE)</f>
        <v>keinen Verwendungszweck</v>
      </c>
      <c r="G1725" s="103" t="str">
        <f>IF(ISBLANK(V1725),VLOOKUP(Abfalldokumentation!$P1725,'Liste Gründe'!A:D,3,FALSE),V1725)</f>
        <v>keinen Verwendungszweck</v>
      </c>
      <c r="H1725" s="103" t="str">
        <f>IF(ISBLANK(Abfalldokumentation!$W1725),"-",Abfalldokumentation!$W1725)</f>
        <v>-</v>
      </c>
      <c r="I1725" s="114">
        <f t="shared" si="213"/>
        <v>45</v>
      </c>
      <c r="J1725" s="103" t="str">
        <f t="shared" si="214"/>
        <v>Produkte</v>
      </c>
      <c r="K1725" s="103" t="str">
        <f t="shared" si="215"/>
        <v>BUs</v>
      </c>
      <c r="L1725" s="103" t="str">
        <f t="shared" si="216"/>
        <v>Symptome</v>
      </c>
      <c r="M1725" s="114">
        <f>IFERROR(VLOOKUP(Abfalldokumentation!$O1725,Kennzahlen!S:U,3,FALSE)*Abfalldokumentation!$B1725,"0")</f>
        <v>0.3</v>
      </c>
      <c r="N1725" s="103" t="str">
        <f>IF(ISBLANK(Q1725),VLOOKUP(Abfalldokumentation!$O1725,'Linien - BU'!R:S,2,FALSE),Q1725)</f>
        <v>Bu4</v>
      </c>
      <c r="O1725" s="67">
        <f t="shared" si="203"/>
        <v>29501101</v>
      </c>
      <c r="P1725" s="67">
        <f t="shared" si="204"/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AA1725" s="2"/>
      <c r="AB1725" s="2"/>
      <c r="AC1725" s="2"/>
    </row>
    <row r="1726" spans="1:29" ht="30" customHeight="1" x14ac:dyDescent="0.25">
      <c r="A1726" s="104" t="str">
        <f>VLOOKUP(N1726,'Linien - BU'!A:B,2,FALSE)</f>
        <v>BU1</v>
      </c>
      <c r="B1726" s="115">
        <f t="shared" si="198"/>
        <v>65</v>
      </c>
      <c r="C1726" s="96">
        <f>Abfalldokumentation!$U1726</f>
        <v>44511</v>
      </c>
      <c r="D1726" s="90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105" t="str">
        <f>IFERROR(VLOOKUP(Abfalldokumentation!$O1726,Artikel!A:C,3,FALSE),Abfalldokumentation!$O1726)</f>
        <v>VOS-ABS ENTSORGUNG</v>
      </c>
      <c r="F1726" s="105" t="str">
        <f>VLOOKUP(T1726,'Liste Gründe'!A:D,2,FALSE)</f>
        <v>Rest</v>
      </c>
      <c r="G1726" s="105" t="str">
        <f>IF(ISBLANK(V1726),VLOOKUP(Abfalldokumentation!$P1726,'Liste Gründe'!A:D,3,FALSE),V1726)</f>
        <v>geschälte Rinde</v>
      </c>
      <c r="H1726" s="105" t="str">
        <f>IF(ISBLANK(Abfalldokumentation!$W1726),"-",Abfalldokumentation!$W1726)</f>
        <v>-</v>
      </c>
      <c r="I1726" s="115">
        <f t="shared" si="213"/>
        <v>45</v>
      </c>
      <c r="J1726" s="105" t="str">
        <f t="shared" si="214"/>
        <v>Produkte</v>
      </c>
      <c r="K1726" s="105" t="str">
        <f t="shared" si="215"/>
        <v>BUs</v>
      </c>
      <c r="L1726" s="105" t="str">
        <f t="shared" si="216"/>
        <v>Symptome</v>
      </c>
      <c r="M1726" s="115">
        <f>IFERROR(VLOOKUP(Abfalldokumentation!$O1726,Kennzahlen!S:U,3,FALSE)*Abfalldokumentation!$B1726,"0")</f>
        <v>0.65</v>
      </c>
      <c r="N1726" s="105" t="str">
        <f>IF(ISBLANK(Q1726),VLOOKUP(Abfalldokumentation!$O1726,'Linien - BU'!R:S,2,FALSE),Q1726)</f>
        <v>RWV</v>
      </c>
      <c r="O1726" s="67">
        <f t="shared" si="203"/>
        <v>29500917</v>
      </c>
      <c r="P1726" s="67">
        <f t="shared" si="204"/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AA1726" s="2"/>
      <c r="AB1726" s="2"/>
      <c r="AC1726" s="2"/>
    </row>
    <row r="1727" spans="1:29" ht="30" customHeight="1" x14ac:dyDescent="0.25">
      <c r="A1727" s="102" t="str">
        <f>VLOOKUP(N1727,'Linien - BU'!A:B,2,FALSE)</f>
        <v>BU1</v>
      </c>
      <c r="B1727" s="114">
        <f t="shared" si="198"/>
        <v>12</v>
      </c>
      <c r="C1727" s="95">
        <f>Abfalldokumentation!$U1727</f>
        <v>44511</v>
      </c>
      <c r="D1727" s="90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103" t="str">
        <f>IFERROR(VLOOKUP(Abfalldokumentation!$O1727,Artikel!A:C,3,FALSE),Abfalldokumentation!$O1727)</f>
        <v>VOS Räucher Natur Natri</v>
      </c>
      <c r="F1727" s="103" t="str">
        <f>VLOOKUP(T1727,'Liste Gründe'!A:D,2,FALSE)</f>
        <v>Rest</v>
      </c>
      <c r="G1727" s="103" t="str">
        <f>IF(ISBLANK(V1727),VLOOKUP(Abfalldokumentation!$P1727,'Liste Gründe'!A:D,3,FALSE),V1727)</f>
        <v>Schmutz</v>
      </c>
      <c r="H1727" s="103" t="str">
        <f>IF(ISBLANK(Abfalldokumentation!$W1727),"-",Abfalldokumentation!$W1727)</f>
        <v>-</v>
      </c>
      <c r="I1727" s="114">
        <f t="shared" si="213"/>
        <v>45</v>
      </c>
      <c r="J1727" s="103" t="str">
        <f t="shared" si="214"/>
        <v>Produkte</v>
      </c>
      <c r="K1727" s="103" t="str">
        <f t="shared" si="215"/>
        <v>BUs</v>
      </c>
      <c r="L1727" s="103" t="str">
        <f t="shared" si="216"/>
        <v>Symptome</v>
      </c>
      <c r="M1727" s="114">
        <f>IFERROR(VLOOKUP(Abfalldokumentation!$O1727,Kennzahlen!S:U,3,FALSE)*Abfalldokumentation!$B1727,"0")</f>
        <v>6</v>
      </c>
      <c r="N1727" s="103" t="str">
        <f>IF(ISBLANK(Q1727),VLOOKUP(Abfalldokumentation!$O1727,'Linien - BU'!R:S,2,FALSE),Q1727)</f>
        <v>RWV</v>
      </c>
      <c r="O1727" s="67">
        <f t="shared" si="203"/>
        <v>29500498</v>
      </c>
      <c r="P1727" s="67">
        <f t="shared" si="204"/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AA1727" s="2"/>
      <c r="AB1727" s="2"/>
      <c r="AC1727" s="2"/>
    </row>
    <row r="1728" spans="1:29" ht="30" customHeight="1" x14ac:dyDescent="0.25">
      <c r="A1728" s="104" t="str">
        <f>VLOOKUP(N1728,'Linien - BU'!A:B,2,FALSE)</f>
        <v>Rest</v>
      </c>
      <c r="B1728" s="115">
        <f t="shared" si="198"/>
        <v>8.5</v>
      </c>
      <c r="C1728" s="96">
        <f>Abfalldokumentation!$U1728</f>
        <v>44511</v>
      </c>
      <c r="D1728" s="90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105" t="str">
        <f>IFERROR(VLOOKUP(Abfalldokumentation!$O1728,Artikel!A:C,3,FALSE),Abfalldokumentation!$O1728)</f>
        <v>-</v>
      </c>
      <c r="F1728" s="105" t="str">
        <f>VLOOKUP(T1728,'Liste Gründe'!A:D,2,FALSE)</f>
        <v>Qualitätssicherung</v>
      </c>
      <c r="G1728" s="105" t="str">
        <f>IF(ISBLANK(V1728),VLOOKUP(Abfalldokumentation!$P1728,'Liste Gründe'!A:D,3,FALSE),V1728)</f>
        <v>Sensorik</v>
      </c>
      <c r="H1728" s="105" t="str">
        <f>IF(ISBLANK(Abfalldokumentation!$W1728),"-",Abfalldokumentation!$W1728)</f>
        <v>-</v>
      </c>
      <c r="I1728" s="115">
        <f t="shared" si="213"/>
        <v>45</v>
      </c>
      <c r="J1728" s="105" t="str">
        <f t="shared" si="214"/>
        <v>Produkte</v>
      </c>
      <c r="K1728" s="105" t="str">
        <f t="shared" si="215"/>
        <v>BUs</v>
      </c>
      <c r="L1728" s="105" t="str">
        <f t="shared" si="216"/>
        <v>Symptome</v>
      </c>
      <c r="M1728" s="115" t="str">
        <f>IFERROR(VLOOKUP(Abfalldokumentation!$O1728,Kennzahlen!S:U,3,FALSE)*Abfalldokumentation!$B1728,"0")</f>
        <v>0</v>
      </c>
      <c r="N1728" s="105" t="str">
        <f>IF(ISBLANK(Q1728),VLOOKUP(Abfalldokumentation!$O1728,'Linien - BU'!R:S,2,FALSE),Q1728)</f>
        <v>QM</v>
      </c>
      <c r="O1728" s="67" t="str">
        <f t="shared" si="203"/>
        <v>-</v>
      </c>
      <c r="P1728" s="67">
        <f t="shared" si="204"/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AA1728" s="2"/>
      <c r="AB1728" s="2"/>
      <c r="AC1728" s="2"/>
    </row>
    <row r="1729" spans="1:29" ht="30" customHeight="1" x14ac:dyDescent="0.25">
      <c r="A1729" s="102" t="str">
        <f>VLOOKUP(N1729,'Linien - BU'!A:B,2,FALSE)</f>
        <v>BU3</v>
      </c>
      <c r="B1729" s="114">
        <f t="shared" si="198"/>
        <v>15</v>
      </c>
      <c r="C1729" s="95">
        <f>Abfalldokumentation!$U1729</f>
        <v>44511</v>
      </c>
      <c r="D1729" s="90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103" t="str">
        <f>IFERROR(VLOOKUP(Abfalldokumentation!$O1729,Artikel!A:C,3,FALSE),Abfalldokumentation!$O1729)</f>
        <v>-</v>
      </c>
      <c r="F1729" s="103" t="str">
        <f>VLOOKUP(T1729,'Liste Gründe'!A:D,2,FALSE)</f>
        <v>Linienbezogen</v>
      </c>
      <c r="G1729" s="103" t="str">
        <f>IF(ISBLANK(V1729),VLOOKUP(Abfalldokumentation!$P1729,'Liste Gründe'!A:D,3,FALSE),V1729)</f>
        <v>Maschinenabfall</v>
      </c>
      <c r="H1729" s="103" t="str">
        <f>IF(ISBLANK(Abfalldokumentation!$W1729),"-",Abfalldokumentation!$W1729)</f>
        <v>-</v>
      </c>
      <c r="I1729" s="114">
        <f t="shared" si="213"/>
        <v>45</v>
      </c>
      <c r="J1729" s="103" t="str">
        <f t="shared" si="214"/>
        <v>Produkte</v>
      </c>
      <c r="K1729" s="103" t="str">
        <f t="shared" si="215"/>
        <v>BUs</v>
      </c>
      <c r="L1729" s="103" t="str">
        <f t="shared" si="216"/>
        <v>Symptome</v>
      </c>
      <c r="M1729" s="114" t="str">
        <f>IFERROR(VLOOKUP(Abfalldokumentation!$O1729,Kennzahlen!S:U,3,FALSE)*Abfalldokumentation!$B1729,"0")</f>
        <v>0</v>
      </c>
      <c r="N1729" s="103" t="str">
        <f>IF(ISBLANK(Q1729),VLOOKUP(Abfalldokumentation!$O1729,'Linien - BU'!R:S,2,FALSE),Q1729)</f>
        <v>WVP</v>
      </c>
      <c r="O1729" s="67" t="str">
        <f t="shared" si="203"/>
        <v>-</v>
      </c>
      <c r="P1729" s="67">
        <f t="shared" si="204"/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AA1729" s="2"/>
      <c r="AB1729" s="2"/>
      <c r="AC1729" s="2"/>
    </row>
    <row r="1730" spans="1:29" ht="30" customHeight="1" x14ac:dyDescent="0.25">
      <c r="A1730" s="104" t="str">
        <f>VLOOKUP(N1730,'Linien - BU'!A:B,2,FALSE)</f>
        <v>BU3</v>
      </c>
      <c r="B1730" s="115">
        <f t="shared" ref="B1730:B1793" si="217">S1730</f>
        <v>20</v>
      </c>
      <c r="C1730" s="96">
        <f>Abfalldokumentation!$U1730</f>
        <v>44511</v>
      </c>
      <c r="D1730" s="90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105" t="str">
        <f>IFERROR(VLOOKUP(Abfalldokumentation!$O1730,Artikel!A:C,3,FALSE),Abfalldokumentation!$O1730)</f>
        <v>-</v>
      </c>
      <c r="F1730" s="105" t="str">
        <f>VLOOKUP(T1730,'Liste Gründe'!A:D,2,FALSE)</f>
        <v>Linienbezogen</v>
      </c>
      <c r="G1730" s="105" t="str">
        <f>IF(ISBLANK(V1730),VLOOKUP(Abfalldokumentation!$P1730,'Liste Gründe'!A:D,3,FALSE),V1730)</f>
        <v>Reinigung</v>
      </c>
      <c r="H1730" s="105" t="str">
        <f>IF(ISBLANK(Abfalldokumentation!$W1730),"-",Abfalldokumentation!$W1730)</f>
        <v>-</v>
      </c>
      <c r="I1730" s="115">
        <f t="shared" si="213"/>
        <v>45</v>
      </c>
      <c r="J1730" s="105" t="str">
        <f t="shared" si="214"/>
        <v>Produkte</v>
      </c>
      <c r="K1730" s="105" t="str">
        <f t="shared" si="215"/>
        <v>BUs</v>
      </c>
      <c r="L1730" s="105" t="str">
        <f t="shared" si="216"/>
        <v>Symptome</v>
      </c>
      <c r="M1730" s="115" t="str">
        <f>IFERROR(VLOOKUP(Abfalldokumentation!$O1730,Kennzahlen!S:U,3,FALSE)*Abfalldokumentation!$B1730,"0")</f>
        <v>0</v>
      </c>
      <c r="N1730" s="105" t="str">
        <f>IF(ISBLANK(Q1730),VLOOKUP(Abfalldokumentation!$O1730,'Linien - BU'!R:S,2,FALSE),Q1730)</f>
        <v>L9</v>
      </c>
      <c r="O1730" s="67" t="str">
        <f t="shared" ref="O1730:O1793" si="218">R1730</f>
        <v>-</v>
      </c>
      <c r="P1730" s="67">
        <f t="shared" ref="P1730:P1793" si="219"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AA1730" s="2"/>
      <c r="AB1730" s="2"/>
      <c r="AC1730" s="2"/>
    </row>
    <row r="1731" spans="1:29" ht="30" customHeight="1" x14ac:dyDescent="0.25">
      <c r="A1731" s="102" t="str">
        <f>VLOOKUP(N1731,'Linien - BU'!A:B,2,FALSE)</f>
        <v>Rest</v>
      </c>
      <c r="B1731" s="114">
        <f t="shared" si="217"/>
        <v>2</v>
      </c>
      <c r="C1731" s="95">
        <f>Abfalldokumentation!$U1731</f>
        <v>44511</v>
      </c>
      <c r="D1731" s="90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103" t="str">
        <f>IFERROR(VLOOKUP(Abfalldokumentation!$O1731,Artikel!A:C,3,FALSE),Abfalldokumentation!$O1731)</f>
        <v>-</v>
      </c>
      <c r="F1731" s="103" t="str">
        <f>VLOOKUP(T1731,'Liste Gründe'!A:D,2,FALSE)</f>
        <v>Qualitätssicherung</v>
      </c>
      <c r="G1731" s="103" t="str">
        <f>IF(ISBLANK(V1731),VLOOKUP(Abfalldokumentation!$P1731,'Liste Gründe'!A:D,3,FALSE),V1731)</f>
        <v>Sensorik</v>
      </c>
      <c r="H1731" s="103" t="str">
        <f>IF(ISBLANK(Abfalldokumentation!$W1731),"-",Abfalldokumentation!$W1731)</f>
        <v>-</v>
      </c>
      <c r="I1731" s="114">
        <f t="shared" si="213"/>
        <v>45</v>
      </c>
      <c r="J1731" s="103" t="str">
        <f t="shared" si="214"/>
        <v>Produkte</v>
      </c>
      <c r="K1731" s="103" t="str">
        <f t="shared" si="215"/>
        <v>BUs</v>
      </c>
      <c r="L1731" s="103" t="str">
        <f t="shared" si="216"/>
        <v>Symptome</v>
      </c>
      <c r="M1731" s="114" t="str">
        <f>IFERROR(VLOOKUP(Abfalldokumentation!$O1731,Kennzahlen!S:U,3,FALSE)*Abfalldokumentation!$B1731,"0")</f>
        <v>0</v>
      </c>
      <c r="N1731" s="103" t="str">
        <f>IF(ISBLANK(Q1731),VLOOKUP(Abfalldokumentation!$O1731,'Linien - BU'!R:S,2,FALSE),Q1731)</f>
        <v>Labor</v>
      </c>
      <c r="O1731" s="67" t="str">
        <f t="shared" si="218"/>
        <v>-</v>
      </c>
      <c r="P1731" s="67">
        <f t="shared" si="219"/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AA1731" s="2"/>
      <c r="AB1731" s="2"/>
      <c r="AC1731" s="2"/>
    </row>
    <row r="1732" spans="1:29" ht="30" customHeight="1" x14ac:dyDescent="0.25">
      <c r="A1732" s="104" t="str">
        <f>VLOOKUP(N1732,'Linien - BU'!A:B,2,FALSE)</f>
        <v>BU1</v>
      </c>
      <c r="B1732" s="115">
        <f t="shared" si="217"/>
        <v>209</v>
      </c>
      <c r="C1732" s="96">
        <f>Abfalldokumentation!$U1732</f>
        <v>44511</v>
      </c>
      <c r="D1732" s="90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105" t="str">
        <f>IFERROR(VLOOKUP(Abfalldokumentation!$O1732,Artikel!A:C,3,FALSE),Abfalldokumentation!$O1732)</f>
        <v>-</v>
      </c>
      <c r="F1732" s="105" t="str">
        <f>VLOOKUP(T1732,'Liste Gründe'!A:D,2,FALSE)</f>
        <v>Linienbezogen</v>
      </c>
      <c r="G1732" s="105" t="str">
        <f>IF(ISBLANK(V1732),VLOOKUP(Abfalldokumentation!$P1732,'Liste Gründe'!A:D,3,FALSE),V1732)</f>
        <v>Maschinenabfall</v>
      </c>
      <c r="H1732" s="105" t="str">
        <f>IF(ISBLANK(Abfalldokumentation!$W1732),"-",Abfalldokumentation!$W1732)</f>
        <v>-</v>
      </c>
      <c r="I1732" s="115">
        <f t="shared" si="213"/>
        <v>45</v>
      </c>
      <c r="J1732" s="105" t="str">
        <f t="shared" si="214"/>
        <v>Produkte</v>
      </c>
      <c r="K1732" s="105" t="str">
        <f t="shared" si="215"/>
        <v>BUs</v>
      </c>
      <c r="L1732" s="105" t="str">
        <f t="shared" si="216"/>
        <v>Symptome</v>
      </c>
      <c r="M1732" s="115" t="str">
        <f>IFERROR(VLOOKUP(Abfalldokumentation!$O1732,Kennzahlen!S:U,3,FALSE)*Abfalldokumentation!$B1732,"0")</f>
        <v>0</v>
      </c>
      <c r="N1732" s="105" t="str">
        <f>IF(ISBLANK(Q1732),VLOOKUP(Abfalldokumentation!$O1732,'Linien - BU'!R:S,2,FALSE),Q1732)</f>
        <v>Abfüllung</v>
      </c>
      <c r="O1732" s="67" t="str">
        <f t="shared" si="218"/>
        <v>-</v>
      </c>
      <c r="P1732" s="67">
        <f t="shared" si="219"/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AA1732" s="2"/>
      <c r="AB1732" s="2"/>
      <c r="AC1732" s="2"/>
    </row>
    <row r="1733" spans="1:29" ht="30" customHeight="1" x14ac:dyDescent="0.25">
      <c r="A1733" s="102" t="str">
        <f>VLOOKUP(N1733,'Linien - BU'!A:B,2,FALSE)</f>
        <v>Rest</v>
      </c>
      <c r="B1733" s="114">
        <f t="shared" si="217"/>
        <v>110</v>
      </c>
      <c r="C1733" s="95">
        <f>Abfalldokumentation!$U1733</f>
        <v>44512</v>
      </c>
      <c r="D1733" s="90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103" t="str">
        <f>IFERROR(VLOOKUP(Abfalldokumentation!$O1733,Artikel!A:C,3,FALSE),Abfalldokumentation!$O1733)</f>
        <v>-</v>
      </c>
      <c r="F1733" s="103" t="str">
        <f>VLOOKUP(T1733,'Liste Gründe'!A:D,2,FALSE)</f>
        <v>Qualitätssicherung</v>
      </c>
      <c r="G1733" s="103" t="str">
        <f>IF(ISBLANK(V1733),VLOOKUP(Abfalldokumentation!$P1733,'Liste Gründe'!A:D,3,FALSE),V1733)</f>
        <v>Laborproben</v>
      </c>
      <c r="H1733" s="103" t="str">
        <f>IF(ISBLANK(Abfalldokumentation!$W1733),"-",Abfalldokumentation!$W1733)</f>
        <v>-</v>
      </c>
      <c r="I1733" s="114">
        <f t="shared" si="213"/>
        <v>45</v>
      </c>
      <c r="J1733" s="103" t="str">
        <f t="shared" si="214"/>
        <v>Produkte</v>
      </c>
      <c r="K1733" s="103" t="str">
        <f t="shared" si="215"/>
        <v>BUs</v>
      </c>
      <c r="L1733" s="103" t="str">
        <f t="shared" si="216"/>
        <v>Symptome</v>
      </c>
      <c r="M1733" s="114" t="str">
        <f>IFERROR(VLOOKUP(Abfalldokumentation!$O1733,Kennzahlen!S:U,3,FALSE)*Abfalldokumentation!$B1733,"0")</f>
        <v>0</v>
      </c>
      <c r="N1733" s="103" t="str">
        <f>IF(ISBLANK(Q1733),VLOOKUP(Abfalldokumentation!$O1733,'Linien - BU'!R:S,2,FALSE),Q1733)</f>
        <v>Labor</v>
      </c>
      <c r="O1733" s="67" t="str">
        <f t="shared" si="218"/>
        <v>-</v>
      </c>
      <c r="P1733" s="67">
        <f t="shared" si="219"/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AA1733" s="2"/>
      <c r="AB1733" s="2"/>
      <c r="AC1733" s="2"/>
    </row>
    <row r="1734" spans="1:29" ht="30" customHeight="1" x14ac:dyDescent="0.25">
      <c r="A1734" s="104" t="str">
        <f>VLOOKUP(N1734,'Linien - BU'!A:B,2,FALSE)</f>
        <v>Rest</v>
      </c>
      <c r="B1734" s="115">
        <f t="shared" si="217"/>
        <v>15</v>
      </c>
      <c r="C1734" s="96">
        <f>Abfalldokumentation!$U1734</f>
        <v>44512</v>
      </c>
      <c r="D1734" s="90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105" t="str">
        <f>IFERROR(VLOOKUP(Abfalldokumentation!$O1734,Artikel!A:C,3,FALSE),Abfalldokumentation!$O1734)</f>
        <v>-</v>
      </c>
      <c r="F1734" s="105" t="str">
        <f>VLOOKUP(T1734,'Liste Gründe'!A:D,2,FALSE)</f>
        <v>Qualitätssicherung</v>
      </c>
      <c r="G1734" s="105" t="str">
        <f>IF(ISBLANK(V1734),VLOOKUP(Abfalldokumentation!$P1734,'Liste Gründe'!A:D,3,FALSE),V1734)</f>
        <v>Einwaage</v>
      </c>
      <c r="H1734" s="105" t="str">
        <f>IF(ISBLANK(Abfalldokumentation!$W1734),"-",Abfalldokumentation!$W1734)</f>
        <v>-</v>
      </c>
      <c r="I1734" s="115">
        <f t="shared" si="213"/>
        <v>45</v>
      </c>
      <c r="J1734" s="105" t="str">
        <f t="shared" si="214"/>
        <v>Produkte</v>
      </c>
      <c r="K1734" s="105" t="str">
        <f t="shared" si="215"/>
        <v>BUs</v>
      </c>
      <c r="L1734" s="105" t="str">
        <f t="shared" si="216"/>
        <v>Symptome</v>
      </c>
      <c r="M1734" s="115" t="str">
        <f>IFERROR(VLOOKUP(Abfalldokumentation!$O1734,Kennzahlen!S:U,3,FALSE)*Abfalldokumentation!$B1734,"0")</f>
        <v>0</v>
      </c>
      <c r="N1734" s="105" t="str">
        <f>IF(ISBLANK(Q1734),VLOOKUP(Abfalldokumentation!$O1734,'Linien - BU'!R:S,2,FALSE),Q1734)</f>
        <v>Labor</v>
      </c>
      <c r="O1734" s="67" t="str">
        <f t="shared" si="218"/>
        <v>-</v>
      </c>
      <c r="P1734" s="67">
        <f t="shared" si="219"/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AA1734" s="2"/>
      <c r="AB1734" s="2"/>
      <c r="AC1734" s="2"/>
    </row>
    <row r="1735" spans="1:29" ht="30" customHeight="1" x14ac:dyDescent="0.25">
      <c r="A1735" s="102" t="str">
        <f>VLOOKUP(N1735,'Linien - BU'!A:B,2,FALSE)</f>
        <v>BU3</v>
      </c>
      <c r="B1735" s="114">
        <f t="shared" si="217"/>
        <v>30</v>
      </c>
      <c r="C1735" s="95">
        <f>Abfalldokumentation!$U1735</f>
        <v>44512</v>
      </c>
      <c r="D1735" s="90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103" t="str">
        <f>IFERROR(VLOOKUP(Abfalldokumentation!$O1735,Artikel!A:C,3,FALSE),Abfalldokumentation!$O1735)</f>
        <v>-</v>
      </c>
      <c r="F1735" s="103" t="str">
        <f>VLOOKUP(T1735,'Liste Gründe'!A:D,2,FALSE)</f>
        <v>keinen Verwendungszweck</v>
      </c>
      <c r="G1735" s="103" t="str">
        <f>IF(ISBLANK(V1735),VLOOKUP(Abfalldokumentation!$P1735,'Liste Gründe'!A:D,3,FALSE),V1735)</f>
        <v>keinen Verwendungszweck</v>
      </c>
      <c r="H1735" s="103" t="str">
        <f>IF(ISBLANK(Abfalldokumentation!$W1735),"-",Abfalldokumentation!$W1735)</f>
        <v>-</v>
      </c>
      <c r="I1735" s="114">
        <f t="shared" si="213"/>
        <v>45</v>
      </c>
      <c r="J1735" s="103" t="str">
        <f t="shared" si="214"/>
        <v>Produkte</v>
      </c>
      <c r="K1735" s="103" t="str">
        <f t="shared" si="215"/>
        <v>BUs</v>
      </c>
      <c r="L1735" s="103" t="str">
        <f t="shared" si="216"/>
        <v>Symptome</v>
      </c>
      <c r="M1735" s="114" t="str">
        <f>IFERROR(VLOOKUP(Abfalldokumentation!$O1735,Kennzahlen!S:U,3,FALSE)*Abfalldokumentation!$B1735,"0")</f>
        <v>0</v>
      </c>
      <c r="N1735" s="103" t="str">
        <f>IF(ISBLANK(Q1735),VLOOKUP(Abfalldokumentation!$O1735,'Linien - BU'!R:S,2,FALSE),Q1735)</f>
        <v>WVP</v>
      </c>
      <c r="O1735" s="67" t="str">
        <f t="shared" si="218"/>
        <v>-</v>
      </c>
      <c r="P1735" s="67">
        <f t="shared" si="219"/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AA1735" s="2"/>
      <c r="AB1735" s="2"/>
      <c r="AC1735" s="2"/>
    </row>
    <row r="1736" spans="1:29" ht="30" customHeight="1" x14ac:dyDescent="0.25">
      <c r="A1736" s="104" t="str">
        <f>VLOOKUP(N1736,'Linien - BU'!A:B,2,FALSE)</f>
        <v>Rest</v>
      </c>
      <c r="B1736" s="115">
        <f t="shared" si="217"/>
        <v>80</v>
      </c>
      <c r="C1736" s="96">
        <f>Abfalldokumentation!$U1736</f>
        <v>44512</v>
      </c>
      <c r="D1736" s="90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105" t="str">
        <f>IFERROR(VLOOKUP(Abfalldokumentation!$O1736,Artikel!A:C,3,FALSE),Abfalldokumentation!$O1736)</f>
        <v>Nüsse</v>
      </c>
      <c r="F1736" s="105" t="str">
        <f>VLOOKUP(T1736,'Liste Gründe'!A:D,2,FALSE)</f>
        <v>Qualitätsprobleme</v>
      </c>
      <c r="G1736" s="105" t="str">
        <f>IF(ISBLANK(V1736),VLOOKUP(Abfalldokumentation!$P1736,'Liste Gründe'!A:D,3,FALSE),V1736)</f>
        <v>Produkt durchwässert</v>
      </c>
      <c r="H1736" s="105" t="str">
        <f>IF(ISBLANK(Abfalldokumentation!$W1736),"-",Abfalldokumentation!$W1736)</f>
        <v>-</v>
      </c>
      <c r="I1736" s="115">
        <f t="shared" si="213"/>
        <v>45</v>
      </c>
      <c r="J1736" s="105" t="str">
        <f t="shared" si="214"/>
        <v>Produkte</v>
      </c>
      <c r="K1736" s="105" t="str">
        <f t="shared" si="215"/>
        <v>BUs</v>
      </c>
      <c r="L1736" s="105" t="str">
        <f t="shared" si="216"/>
        <v>Symptome</v>
      </c>
      <c r="M1736" s="115" t="str">
        <f>IFERROR(VLOOKUP(Abfalldokumentation!$O1736,Kennzahlen!S:U,3,FALSE)*Abfalldokumentation!$B1736,"0")</f>
        <v>0</v>
      </c>
      <c r="N1736" s="105" t="str">
        <f>IF(ISBLANK(Q1736),VLOOKUP(Abfalldokumentation!$O1736,'Linien - BU'!R:S,2,FALSE),Q1736)</f>
        <v>QM</v>
      </c>
      <c r="O1736" s="67" t="str">
        <f t="shared" si="218"/>
        <v>Nüsse</v>
      </c>
      <c r="P1736" s="67">
        <f t="shared" si="219"/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AA1736" s="2"/>
      <c r="AB1736" s="2"/>
      <c r="AC1736" s="2"/>
    </row>
    <row r="1737" spans="1:29" ht="30" customHeight="1" x14ac:dyDescent="0.25">
      <c r="A1737" s="102" t="str">
        <f>VLOOKUP(N1737,'Linien - BU'!A:B,2,FALSE)</f>
        <v>BU3</v>
      </c>
      <c r="B1737" s="114">
        <f t="shared" si="217"/>
        <v>28</v>
      </c>
      <c r="C1737" s="95">
        <f>Abfalldokumentation!$U1737</f>
        <v>44512</v>
      </c>
      <c r="D1737" s="90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103" t="str">
        <f>IFERROR(VLOOKUP(Abfalldokumentation!$O1737,Artikel!A:C,3,FALSE),Abfalldokumentation!$O1737)</f>
        <v>-</v>
      </c>
      <c r="F1737" s="103" t="str">
        <f>VLOOKUP(T1737,'Liste Gründe'!A:D,2,FALSE)</f>
        <v>Linienbezogen</v>
      </c>
      <c r="G1737" s="103" t="str">
        <f>IF(ISBLANK(V1737),VLOOKUP(Abfalldokumentation!$P1737,'Liste Gründe'!A:D,3,FALSE),V1737)</f>
        <v>Maschinenabfall</v>
      </c>
      <c r="H1737" s="103" t="str">
        <f>IF(ISBLANK(Abfalldokumentation!$W1737),"-",Abfalldokumentation!$W1737)</f>
        <v>-</v>
      </c>
      <c r="I1737" s="114">
        <f t="shared" si="213"/>
        <v>45</v>
      </c>
      <c r="J1737" s="103" t="str">
        <f t="shared" si="214"/>
        <v>Produkte</v>
      </c>
      <c r="K1737" s="103" t="str">
        <f t="shared" si="215"/>
        <v>BUs</v>
      </c>
      <c r="L1737" s="103" t="str">
        <f t="shared" si="216"/>
        <v>Symptome</v>
      </c>
      <c r="M1737" s="114" t="str">
        <f>IFERROR(VLOOKUP(Abfalldokumentation!$O1737,Kennzahlen!S:U,3,FALSE)*Abfalldokumentation!$B1737,"0")</f>
        <v>0</v>
      </c>
      <c r="N1737" s="103" t="str">
        <f>IF(ISBLANK(Q1737),VLOOKUP(Abfalldokumentation!$O1737,'Linien - BU'!R:S,2,FALSE),Q1737)</f>
        <v>BU3</v>
      </c>
      <c r="O1737" s="67" t="str">
        <f t="shared" si="218"/>
        <v>-</v>
      </c>
      <c r="P1737" s="67">
        <f t="shared" si="219"/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AA1737" s="2"/>
      <c r="AB1737" s="2"/>
      <c r="AC1737" s="2"/>
    </row>
    <row r="1738" spans="1:29" ht="30" customHeight="1" x14ac:dyDescent="0.25">
      <c r="A1738" s="104" t="str">
        <f>VLOOKUP(N1738,'Linien - BU'!A:B,2,FALSE)</f>
        <v>BU4</v>
      </c>
      <c r="B1738" s="115">
        <f t="shared" si="217"/>
        <v>55</v>
      </c>
      <c r="C1738" s="96">
        <f>Abfalldokumentation!$U1738</f>
        <v>44512</v>
      </c>
      <c r="D1738" s="90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105" t="str">
        <f>IFERROR(VLOOKUP(Abfalldokumentation!$O1738,Artikel!A:C,3,FALSE),Abfalldokumentation!$O1738)</f>
        <v>-</v>
      </c>
      <c r="F1738" s="105" t="str">
        <f>VLOOKUP(T1738,'Liste Gründe'!A:D,2,FALSE)</f>
        <v>Linienbezogen</v>
      </c>
      <c r="G1738" s="105" t="str">
        <f>IF(ISBLANK(V1738),VLOOKUP(Abfalldokumentation!$P1738,'Liste Gründe'!A:D,3,FALSE),V1738)</f>
        <v>Maschinenabfall</v>
      </c>
      <c r="H1738" s="105" t="str">
        <f>IF(ISBLANK(Abfalldokumentation!$W1738),"-",Abfalldokumentation!$W1738)</f>
        <v>-</v>
      </c>
      <c r="I1738" s="115">
        <f t="shared" si="213"/>
        <v>45</v>
      </c>
      <c r="J1738" s="105" t="str">
        <f t="shared" si="214"/>
        <v>Produkte</v>
      </c>
      <c r="K1738" s="105" t="str">
        <f t="shared" si="215"/>
        <v>BUs</v>
      </c>
      <c r="L1738" s="105" t="str">
        <f t="shared" si="216"/>
        <v>Symptome</v>
      </c>
      <c r="M1738" s="115" t="str">
        <f>IFERROR(VLOOKUP(Abfalldokumentation!$O1738,Kennzahlen!S:U,3,FALSE)*Abfalldokumentation!$B1738,"0")</f>
        <v>0</v>
      </c>
      <c r="N1738" s="105" t="str">
        <f>IF(ISBLANK(Q1738),VLOOKUP(Abfalldokumentation!$O1738,'Linien - BU'!R:S,2,FALSE),Q1738)</f>
        <v>BU4</v>
      </c>
      <c r="O1738" s="67" t="str">
        <f t="shared" si="218"/>
        <v>-</v>
      </c>
      <c r="P1738" s="67">
        <f t="shared" si="219"/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AA1738" s="2"/>
      <c r="AB1738" s="2"/>
      <c r="AC1738" s="2"/>
    </row>
    <row r="1739" spans="1:29" ht="30" customHeight="1" x14ac:dyDescent="0.25">
      <c r="A1739" s="102" t="str">
        <f>VLOOKUP(N1739,'Linien - BU'!A:B,2,FALSE)</f>
        <v>BU3</v>
      </c>
      <c r="B1739" s="114">
        <f t="shared" si="217"/>
        <v>161</v>
      </c>
      <c r="C1739" s="95">
        <f>Abfalldokumentation!$U1739</f>
        <v>44512</v>
      </c>
      <c r="D1739" s="90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103" t="str">
        <f>IFERROR(VLOOKUP(Abfalldokumentation!$O1739,Artikel!A:C,3,FALSE),Abfalldokumentation!$O1739)</f>
        <v>ABS CHED-PF-KRÄUK gemis</v>
      </c>
      <c r="F1739" s="103" t="str">
        <f>VLOOKUP(T1739,'Liste Gründe'!A:D,2,FALSE)</f>
        <v>Linienbezogen</v>
      </c>
      <c r="G1739" s="103" t="str">
        <f>IF(ISBLANK(V1739),VLOOKUP(Abfalldokumentation!$P1739,'Liste Gründe'!A:D,3,FALSE),V1739)</f>
        <v>gemischtes Produkt</v>
      </c>
      <c r="H1739" s="103" t="str">
        <f>IF(ISBLANK(Abfalldokumentation!$W1739),"-",Abfalldokumentation!$W1739)</f>
        <v>-</v>
      </c>
      <c r="I1739" s="114">
        <f t="shared" si="213"/>
        <v>45</v>
      </c>
      <c r="J1739" s="103" t="str">
        <f t="shared" si="214"/>
        <v>Produkte</v>
      </c>
      <c r="K1739" s="103" t="str">
        <f t="shared" si="215"/>
        <v>BUs</v>
      </c>
      <c r="L1739" s="103" t="str">
        <f t="shared" si="216"/>
        <v>Symptome</v>
      </c>
      <c r="M1739" s="114">
        <f>IFERROR(VLOOKUP(Abfalldokumentation!$O1739,Kennzahlen!S:U,3,FALSE)*Abfalldokumentation!$B1739,"0")</f>
        <v>161</v>
      </c>
      <c r="N1739" s="103" t="str">
        <f>IF(ISBLANK(Q1739),VLOOKUP(Abfalldokumentation!$O1739,'Linien - BU'!R:S,2,FALSE),Q1739)</f>
        <v>BU3</v>
      </c>
      <c r="O1739" s="67">
        <f t="shared" si="218"/>
        <v>29501003</v>
      </c>
      <c r="P1739" s="67">
        <f t="shared" si="219"/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AA1739" s="2"/>
      <c r="AB1739" s="2"/>
      <c r="AC1739" s="2"/>
    </row>
    <row r="1740" spans="1:29" ht="30" customHeight="1" x14ac:dyDescent="0.25">
      <c r="A1740" s="104" t="str">
        <f>VLOOKUP(N1740,'Linien - BU'!A:B,2,FALSE)</f>
        <v>BU3</v>
      </c>
      <c r="B1740" s="115">
        <f t="shared" si="217"/>
        <v>31</v>
      </c>
      <c r="C1740" s="96">
        <f>Abfalldokumentation!$U1740</f>
        <v>44512</v>
      </c>
      <c r="D1740" s="90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105" t="str">
        <f>IFERROR(VLOOKUP(Abfalldokumentation!$O1740,Artikel!A:C,3,FALSE),Abfalldokumentation!$O1740)</f>
        <v>-</v>
      </c>
      <c r="F1740" s="105" t="str">
        <f>VLOOKUP(T1740,'Liste Gründe'!A:D,2,FALSE)</f>
        <v>Linienbezogen</v>
      </c>
      <c r="G1740" s="105" t="str">
        <f>IF(ISBLANK(V1740),VLOOKUP(Abfalldokumentation!$P1740,'Liste Gründe'!A:D,3,FALSE),V1740)</f>
        <v>Maschinenabfall</v>
      </c>
      <c r="H1740" s="105" t="str">
        <f>IF(ISBLANK(Abfalldokumentation!$W1740),"-",Abfalldokumentation!$W1740)</f>
        <v>-</v>
      </c>
      <c r="I1740" s="115">
        <f t="shared" si="213"/>
        <v>45</v>
      </c>
      <c r="J1740" s="105" t="str">
        <f t="shared" si="214"/>
        <v>Produkte</v>
      </c>
      <c r="K1740" s="105" t="str">
        <f t="shared" si="215"/>
        <v>BUs</v>
      </c>
      <c r="L1740" s="105" t="str">
        <f t="shared" si="216"/>
        <v>Symptome</v>
      </c>
      <c r="M1740" s="115" t="str">
        <f>IFERROR(VLOOKUP(Abfalldokumentation!$O1740,Kennzahlen!S:U,3,FALSE)*Abfalldokumentation!$B1740,"0")</f>
        <v>0</v>
      </c>
      <c r="N1740" s="105" t="str">
        <f>IF(ISBLANK(Q1740),VLOOKUP(Abfalldokumentation!$O1740,'Linien - BU'!R:S,2,FALSE),Q1740)</f>
        <v>BU3</v>
      </c>
      <c r="O1740" s="67" t="str">
        <f t="shared" si="218"/>
        <v>-</v>
      </c>
      <c r="P1740" s="67">
        <f t="shared" si="219"/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AA1740" s="2"/>
      <c r="AB1740" s="2"/>
      <c r="AC1740" s="2"/>
    </row>
    <row r="1741" spans="1:29" ht="30" customHeight="1" x14ac:dyDescent="0.25">
      <c r="A1741" s="102" t="str">
        <f>VLOOKUP(N1741,'Linien - BU'!A:B,2,FALSE)</f>
        <v>BU1</v>
      </c>
      <c r="B1741" s="114">
        <f t="shared" si="217"/>
        <v>13</v>
      </c>
      <c r="C1741" s="95">
        <f>Abfalldokumentation!$U1741</f>
        <v>44512</v>
      </c>
      <c r="D1741" s="90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103" t="str">
        <f>IFERROR(VLOOKUP(Abfalldokumentation!$O1741,Artikel!A:C,3,FALSE),Abfalldokumentation!$O1741)</f>
        <v>ABS Pfeffer-Bruch</v>
      </c>
      <c r="F1741" s="103" t="str">
        <f>VLOOKUP(T1741,'Liste Gründe'!A:D,2,FALSE)</f>
        <v>Linienbezogen</v>
      </c>
      <c r="G1741" s="103" t="str">
        <f>IF(ISBLANK(V1741),VLOOKUP(Abfalldokumentation!$P1741,'Liste Gründe'!A:D,3,FALSE),V1741)</f>
        <v>Maschinenabfall</v>
      </c>
      <c r="H1741" s="103" t="str">
        <f>IF(ISBLANK(Abfalldokumentation!$W1741),"-",Abfalldokumentation!$W1741)</f>
        <v>-</v>
      </c>
      <c r="I1741" s="114">
        <f t="shared" si="213"/>
        <v>45</v>
      </c>
      <c r="J1741" s="103" t="str">
        <f t="shared" si="214"/>
        <v>Produkte</v>
      </c>
      <c r="K1741" s="103" t="str">
        <f t="shared" si="215"/>
        <v>BUs</v>
      </c>
      <c r="L1741" s="103" t="str">
        <f t="shared" si="216"/>
        <v>Symptome</v>
      </c>
      <c r="M1741" s="114">
        <f>IFERROR(VLOOKUP(Abfalldokumentation!$O1741,Kennzahlen!S:U,3,FALSE)*Abfalldokumentation!$B1741,"0")</f>
        <v>1.3000000000000002E-3</v>
      </c>
      <c r="N1741" s="103" t="str">
        <f>IF(ISBLANK(Q1741),VLOOKUP(Abfalldokumentation!$O1741,'Linien - BU'!R:S,2,FALSE),Q1741)</f>
        <v>Strudelline</v>
      </c>
      <c r="O1741" s="67">
        <f t="shared" si="218"/>
        <v>29501017</v>
      </c>
      <c r="P1741" s="67">
        <f t="shared" si="219"/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AA1741" s="2"/>
      <c r="AB1741" s="2"/>
      <c r="AC1741" s="2"/>
    </row>
    <row r="1742" spans="1:29" ht="30" customHeight="1" x14ac:dyDescent="0.25">
      <c r="A1742" s="104" t="str">
        <f>VLOOKUP(N1742,'Linien - BU'!A:B,2,FALSE)</f>
        <v>BU1</v>
      </c>
      <c r="B1742" s="115">
        <f t="shared" si="217"/>
        <v>40</v>
      </c>
      <c r="C1742" s="96">
        <f>Abfalldokumentation!$U1742</f>
        <v>44512</v>
      </c>
      <c r="D1742" s="90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105" t="str">
        <f>IFERROR(VLOOKUP(Abfalldokumentation!$O1742,Artikel!A:C,3,FALSE),Abfalldokumentation!$O1742)</f>
        <v>VEG-SCH WÜRZIG  7,2KG</v>
      </c>
      <c r="F1742" s="105" t="str">
        <f>VLOOKUP(T1742,'Liste Gründe'!A:D,2,FALSE)</f>
        <v>Linienbezogen</v>
      </c>
      <c r="G1742" s="105" t="str">
        <f>IF(ISBLANK(V1742),VLOOKUP(Abfalldokumentation!$P1742,'Liste Gründe'!A:D,3,FALSE),V1742)</f>
        <v>Füllkopf tropft (vegan)</v>
      </c>
      <c r="H1742" s="105" t="str">
        <f>IF(ISBLANK(Abfalldokumentation!$W1742),"-",Abfalldokumentation!$W1742)</f>
        <v>-</v>
      </c>
      <c r="I1742" s="115">
        <f t="shared" si="213"/>
        <v>45</v>
      </c>
      <c r="J1742" s="105" t="str">
        <f t="shared" si="214"/>
        <v>Produkte</v>
      </c>
      <c r="K1742" s="105" t="str">
        <f t="shared" si="215"/>
        <v>BUs</v>
      </c>
      <c r="L1742" s="105" t="str">
        <f t="shared" si="216"/>
        <v>Symptome</v>
      </c>
      <c r="M1742" s="115">
        <f>IFERROR(VLOOKUP(Abfalldokumentation!$O1742,Kennzahlen!S:U,3,FALSE)*Abfalldokumentation!$B1742,"0")</f>
        <v>719.59199999999998</v>
      </c>
      <c r="N1742" s="105">
        <f>IF(ISBLANK(Q1742),VLOOKUP(Abfalldokumentation!$O1742,'Linien - BU'!R:S,2,FALSE),Q1742)</f>
        <v>3100</v>
      </c>
      <c r="O1742" s="67">
        <f t="shared" si="218"/>
        <v>31900002</v>
      </c>
      <c r="P1742" s="67">
        <f t="shared" si="219"/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AA1742" s="2"/>
      <c r="AB1742" s="2"/>
      <c r="AC1742" s="2"/>
    </row>
    <row r="1743" spans="1:29" ht="30" customHeight="1" x14ac:dyDescent="0.25">
      <c r="A1743" s="102" t="str">
        <f>VLOOKUP(N1743,'Linien - BU'!A:B,2,FALSE)</f>
        <v>BU1</v>
      </c>
      <c r="B1743" s="114">
        <f t="shared" si="217"/>
        <v>20</v>
      </c>
      <c r="C1743" s="95">
        <f>Abfalldokumentation!$U1743</f>
        <v>44512</v>
      </c>
      <c r="D1743" s="90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103" t="str">
        <f>IFERROR(VLOOKUP(Abfalldokumentation!$O1743,Artikel!A:C,3,FALSE),Abfalldokumentation!$O1743)</f>
        <v>Gouda Riemen geräuchert</v>
      </c>
      <c r="F1743" s="103" t="str">
        <f>VLOOKUP(T1743,'Liste Gründe'!A:D,2,FALSE)</f>
        <v>Linienbezogen</v>
      </c>
      <c r="G1743" s="103" t="str">
        <f>IF(ISBLANK(V1743),VLOOKUP(Abfalldokumentation!$P1743,'Liste Gründe'!A:D,3,FALSE),V1743)</f>
        <v>Reinigung</v>
      </c>
      <c r="H1743" s="103" t="str">
        <f>IF(ISBLANK(Abfalldokumentation!$W1743),"-",Abfalldokumentation!$W1743)</f>
        <v>-</v>
      </c>
      <c r="I1743" s="114">
        <f t="shared" si="213"/>
        <v>45</v>
      </c>
      <c r="J1743" s="103" t="str">
        <f t="shared" si="214"/>
        <v>Produkte</v>
      </c>
      <c r="K1743" s="103" t="str">
        <f t="shared" si="215"/>
        <v>BUs</v>
      </c>
      <c r="L1743" s="103" t="str">
        <f t="shared" si="216"/>
        <v>Symptome</v>
      </c>
      <c r="M1743" s="114" t="str">
        <f>IFERROR(VLOOKUP(Abfalldokumentation!$O1743,Kennzahlen!S:U,3,FALSE)*Abfalldokumentation!$B1743,"0")</f>
        <v>0</v>
      </c>
      <c r="N1743" s="103">
        <f>IF(ISBLANK(Q1743),VLOOKUP(Abfalldokumentation!$O1743,'Linien - BU'!R:S,2,FALSE),Q1743)</f>
        <v>3020</v>
      </c>
      <c r="O1743" s="67">
        <f t="shared" si="218"/>
        <v>32000002</v>
      </c>
      <c r="P1743" s="67">
        <f t="shared" si="219"/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AA1743" s="2"/>
      <c r="AB1743" s="2"/>
      <c r="AC1743" s="2"/>
    </row>
    <row r="1744" spans="1:29" ht="30" customHeight="1" x14ac:dyDescent="0.25">
      <c r="A1744" s="104" t="str">
        <f>VLOOKUP(N1744,'Linien - BU'!A:B,2,FALSE)</f>
        <v>BU1</v>
      </c>
      <c r="B1744" s="115">
        <f t="shared" si="217"/>
        <v>180</v>
      </c>
      <c r="C1744" s="96">
        <f>Abfalldokumentation!$U1744</f>
        <v>44512</v>
      </c>
      <c r="D1744" s="90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105" t="str">
        <f>IFERROR(VLOOKUP(Abfalldokumentation!$O1744,Artikel!A:C,3,FALSE),Abfalldokumentation!$O1744)</f>
        <v>GRW NATUR 7,2KG</v>
      </c>
      <c r="F1744" s="105" t="str">
        <f>VLOOKUP(T1744,'Liste Gründe'!A:D,2,FALSE)</f>
        <v>Linienbezogen</v>
      </c>
      <c r="G1744" s="105" t="str">
        <f>IF(ISBLANK(V1744),VLOOKUP(Abfalldokumentation!$P1744,'Liste Gründe'!A:D,3,FALSE),V1744)</f>
        <v>Darm geplatzt</v>
      </c>
      <c r="H1744" s="105" t="str">
        <f>IF(ISBLANK(Abfalldokumentation!$W1744),"-",Abfalldokumentation!$W1744)</f>
        <v>-</v>
      </c>
      <c r="I1744" s="115">
        <f t="shared" si="213"/>
        <v>45</v>
      </c>
      <c r="J1744" s="105" t="str">
        <f t="shared" si="214"/>
        <v>Produkte</v>
      </c>
      <c r="K1744" s="105" t="str">
        <f t="shared" si="215"/>
        <v>BUs</v>
      </c>
      <c r="L1744" s="105" t="str">
        <f t="shared" si="216"/>
        <v>Symptome</v>
      </c>
      <c r="M1744" s="115" t="str">
        <f>IFERROR(VLOOKUP(Abfalldokumentation!$O1744,Kennzahlen!S:U,3,FALSE)*Abfalldokumentation!$B1744,"0")</f>
        <v>0</v>
      </c>
      <c r="N1744" s="105" t="str">
        <f>IF(ISBLANK(Q1744),VLOOKUP(Abfalldokumentation!$O1744,'Linien - BU'!R:S,2,FALSE),Q1744)</f>
        <v>Mischer 2</v>
      </c>
      <c r="O1744" s="67">
        <f t="shared" si="218"/>
        <v>32000049</v>
      </c>
      <c r="P1744" s="67">
        <f t="shared" si="219"/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AA1744" s="2"/>
      <c r="AB1744" s="2"/>
      <c r="AC1744" s="2"/>
    </row>
    <row r="1745" spans="1:29" ht="30" customHeight="1" x14ac:dyDescent="0.25">
      <c r="A1745" s="102" t="str">
        <f>VLOOKUP(N1745,'Linien - BU'!A:B,2,FALSE)</f>
        <v>BU1</v>
      </c>
      <c r="B1745" s="114">
        <f t="shared" si="217"/>
        <v>40</v>
      </c>
      <c r="C1745" s="95">
        <f>Abfalldokumentation!$U1745</f>
        <v>44512</v>
      </c>
      <c r="D1745" s="90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103" t="str">
        <f>IFERROR(VLOOKUP(Abfalldokumentation!$O1745,Artikel!A:C,3,FALSE),Abfalldokumentation!$O1745)</f>
        <v>GRW SCHI-NAT 7,2GK NEUE</v>
      </c>
      <c r="F1745" s="103" t="str">
        <f>VLOOKUP(T1745,'Liste Gründe'!A:D,2,FALSE)</f>
        <v>Linienbezogen</v>
      </c>
      <c r="G1745" s="103" t="str">
        <f>IF(ISBLANK(V1745),VLOOKUP(Abfalldokumentation!$P1745,'Liste Gründe'!A:D,3,FALSE),V1745)</f>
        <v>Darm geplatzt</v>
      </c>
      <c r="H1745" s="103" t="str">
        <f>IF(ISBLANK(Abfalldokumentation!$W1745),"-",Abfalldokumentation!$W1745)</f>
        <v>-</v>
      </c>
      <c r="I1745" s="114">
        <f t="shared" si="213"/>
        <v>45</v>
      </c>
      <c r="J1745" s="103" t="str">
        <f t="shared" si="214"/>
        <v>Produkte</v>
      </c>
      <c r="K1745" s="103" t="str">
        <f t="shared" si="215"/>
        <v>BUs</v>
      </c>
      <c r="L1745" s="103" t="str">
        <f t="shared" si="216"/>
        <v>Symptome</v>
      </c>
      <c r="M1745" s="114" t="str">
        <f>IFERROR(VLOOKUP(Abfalldokumentation!$O1745,Kennzahlen!S:U,3,FALSE)*Abfalldokumentation!$B1745,"0")</f>
        <v>0</v>
      </c>
      <c r="N1745" s="103">
        <f>IF(ISBLANK(Q1745),VLOOKUP(Abfalldokumentation!$O1745,'Linien - BU'!R:S,2,FALSE),Q1745)</f>
        <v>3020</v>
      </c>
      <c r="O1745" s="67">
        <f t="shared" si="218"/>
        <v>32000106</v>
      </c>
      <c r="P1745" s="67">
        <f t="shared" si="219"/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AA1745" s="2"/>
      <c r="AB1745" s="2"/>
      <c r="AC1745" s="2"/>
    </row>
    <row r="1746" spans="1:29" ht="30" customHeight="1" x14ac:dyDescent="0.25">
      <c r="A1746" s="104" t="str">
        <f>VLOOKUP(N1746,'Linien - BU'!A:B,2,FALSE)</f>
        <v>Rest</v>
      </c>
      <c r="B1746" s="115">
        <f t="shared" si="217"/>
        <v>10</v>
      </c>
      <c r="C1746" s="96">
        <f>Abfalldokumentation!$U1746</f>
        <v>44512</v>
      </c>
      <c r="D1746" s="90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105" t="str">
        <f>IFERROR(VLOOKUP(Abfalldokumentation!$O1746,Artikel!A:C,3,FALSE),Abfalldokumentation!$O1746)</f>
        <v>-</v>
      </c>
      <c r="F1746" s="105" t="str">
        <f>VLOOKUP(T1746,'Liste Gründe'!A:D,2,FALSE)</f>
        <v>Qualitätssicherung</v>
      </c>
      <c r="G1746" s="105" t="str">
        <f>IF(ISBLANK(V1746),VLOOKUP(Abfalldokumentation!$P1746,'Liste Gründe'!A:D,3,FALSE),V1746)</f>
        <v>Laborproben</v>
      </c>
      <c r="H1746" s="105" t="str">
        <f>IF(ISBLANK(Abfalldokumentation!$W1746),"-",Abfalldokumentation!$W1746)</f>
        <v>-</v>
      </c>
      <c r="I1746" s="115">
        <f t="shared" si="213"/>
        <v>45</v>
      </c>
      <c r="J1746" s="105" t="str">
        <f t="shared" si="214"/>
        <v>Produkte</v>
      </c>
      <c r="K1746" s="105" t="str">
        <f t="shared" si="215"/>
        <v>BUs</v>
      </c>
      <c r="L1746" s="105" t="str">
        <f t="shared" si="216"/>
        <v>Symptome</v>
      </c>
      <c r="M1746" s="115" t="str">
        <f>IFERROR(VLOOKUP(Abfalldokumentation!$O1746,Kennzahlen!S:U,3,FALSE)*Abfalldokumentation!$B1746,"0")</f>
        <v>0</v>
      </c>
      <c r="N1746" s="105" t="str">
        <f>IF(ISBLANK(Q1746),VLOOKUP(Abfalldokumentation!$O1746,'Linien - BU'!R:S,2,FALSE),Q1746)</f>
        <v>Labor</v>
      </c>
      <c r="O1746" s="67" t="str">
        <f t="shared" si="218"/>
        <v>-</v>
      </c>
      <c r="P1746" s="67">
        <f t="shared" si="219"/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AA1746" s="2"/>
      <c r="AB1746" s="2"/>
      <c r="AC1746" s="2"/>
    </row>
    <row r="1747" spans="1:29" ht="30" customHeight="1" x14ac:dyDescent="0.25">
      <c r="A1747" s="102" t="str">
        <f>VLOOKUP(N1747,'Linien - BU'!A:B,2,FALSE)</f>
        <v>BU3</v>
      </c>
      <c r="B1747" s="114">
        <f t="shared" si="217"/>
        <v>75</v>
      </c>
      <c r="C1747" s="95">
        <f>Abfalldokumentation!$U1747</f>
        <v>44512</v>
      </c>
      <c r="D1747" s="90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103" t="str">
        <f>IFERROR(VLOOKUP(Abfalldokumentation!$O1747,Artikel!A:C,3,FALSE),Abfalldokumentation!$O1747)</f>
        <v>VOS VEG-SCH WÜRZIG</v>
      </c>
      <c r="F1747" s="103" t="str">
        <f>VLOOKUP(T1747,'Liste Gründe'!A:D,2,FALSE)</f>
        <v>keinen Verwendungszweck</v>
      </c>
      <c r="G1747" s="103" t="str">
        <f>IF(ISBLANK(V1747),VLOOKUP(Abfalldokumentation!$P1747,'Liste Gründe'!A:D,3,FALSE),V1747)</f>
        <v>keinen Verwendungszweck</v>
      </c>
      <c r="H1747" s="103" t="str">
        <f>IF(ISBLANK(Abfalldokumentation!$W1747),"-",Abfalldokumentation!$W1747)</f>
        <v>-</v>
      </c>
      <c r="I1747" s="114">
        <f t="shared" si="213"/>
        <v>45</v>
      </c>
      <c r="J1747" s="103" t="str">
        <f t="shared" si="214"/>
        <v>Produkte</v>
      </c>
      <c r="K1747" s="103" t="str">
        <f t="shared" si="215"/>
        <v>BUs</v>
      </c>
      <c r="L1747" s="103" t="str">
        <f t="shared" si="216"/>
        <v>Symptome</v>
      </c>
      <c r="M1747" s="114">
        <f>IFERROR(VLOOKUP(Abfalldokumentation!$O1747,Kennzahlen!S:U,3,FALSE)*Abfalldokumentation!$B1747,"0")</f>
        <v>37.5</v>
      </c>
      <c r="N1747" s="103" t="str">
        <f>IF(ISBLANK(Q1747),VLOOKUP(Abfalldokumentation!$O1747,'Linien - BU'!R:S,2,FALSE),Q1747)</f>
        <v>BU3</v>
      </c>
      <c r="O1747" s="67">
        <f t="shared" si="218"/>
        <v>29900003</v>
      </c>
      <c r="P1747" s="67">
        <f t="shared" si="219"/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AA1747" s="2"/>
      <c r="AB1747" s="2"/>
      <c r="AC1747" s="2"/>
    </row>
    <row r="1748" spans="1:29" ht="30" customHeight="1" x14ac:dyDescent="0.25">
      <c r="A1748" s="104" t="str">
        <f>VLOOKUP(N1748,'Linien - BU'!A:B,2,FALSE)</f>
        <v>BU1</v>
      </c>
      <c r="B1748" s="115">
        <f t="shared" si="217"/>
        <v>119</v>
      </c>
      <c r="C1748" s="96">
        <f>Abfalldokumentation!$U1748</f>
        <v>44515</v>
      </c>
      <c r="D1748" s="90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105" t="str">
        <f>IFERROR(VLOOKUP(Abfalldokumentation!$O1748,Artikel!A:C,3,FALSE),Abfalldokumentation!$O1748)</f>
        <v>VOS-ABS ENTSORGUNG</v>
      </c>
      <c r="F1748" s="105" t="str">
        <f>VLOOKUP(T1748,'Liste Gründe'!A:D,2,FALSE)</f>
        <v>Rest</v>
      </c>
      <c r="G1748" s="105" t="str">
        <f>IF(ISBLANK(V1748),VLOOKUP(Abfalldokumentation!$P1748,'Liste Gründe'!A:D,3,FALSE),V1748)</f>
        <v>geschälte Rinde</v>
      </c>
      <c r="H1748" s="105" t="str">
        <f>IF(ISBLANK(Abfalldokumentation!$W1748),"-",Abfalldokumentation!$W1748)</f>
        <v>-</v>
      </c>
      <c r="I1748" s="115">
        <f t="shared" ref="I1748:I1788" si="220">_xlfn.ISOWEEKNUM(C1748)</f>
        <v>46</v>
      </c>
      <c r="J1748" s="105" t="str">
        <f t="shared" ref="J1748:J1788" si="221">"Produkte"</f>
        <v>Produkte</v>
      </c>
      <c r="K1748" s="105" t="str">
        <f t="shared" ref="K1748:K1788" si="222">"BUs"</f>
        <v>BUs</v>
      </c>
      <c r="L1748" s="105" t="str">
        <f t="shared" ref="L1748:L1788" si="223">"Symptome"</f>
        <v>Symptome</v>
      </c>
      <c r="M1748" s="115">
        <f>IFERROR(VLOOKUP(Abfalldokumentation!$O1748,Kennzahlen!S:U,3,FALSE)*Abfalldokumentation!$B1748,"0")</f>
        <v>1.19</v>
      </c>
      <c r="N1748" s="105" t="str">
        <f>IF(ISBLANK(Q1748),VLOOKUP(Abfalldokumentation!$O1748,'Linien - BU'!R:S,2,FALSE),Q1748)</f>
        <v>RWV</v>
      </c>
      <c r="O1748" s="67">
        <f t="shared" si="218"/>
        <v>29500917</v>
      </c>
      <c r="P1748" s="67">
        <f t="shared" si="219"/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AA1748" s="2"/>
      <c r="AB1748" s="2"/>
      <c r="AC1748" s="2"/>
    </row>
    <row r="1749" spans="1:29" ht="30" customHeight="1" x14ac:dyDescent="0.25">
      <c r="A1749" s="102" t="str">
        <f>VLOOKUP(N1749,'Linien - BU'!A:B,2,FALSE)</f>
        <v>Rest</v>
      </c>
      <c r="B1749" s="114">
        <f t="shared" si="217"/>
        <v>9.1999999999999993</v>
      </c>
      <c r="C1749" s="95">
        <f>Abfalldokumentation!$U1749</f>
        <v>44515</v>
      </c>
      <c r="D1749" s="90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103" t="str">
        <f>IFERROR(VLOOKUP(Abfalldokumentation!$O1749,Artikel!A:C,3,FALSE),Abfalldokumentation!$O1749)</f>
        <v>-</v>
      </c>
      <c r="F1749" s="103" t="str">
        <f>VLOOKUP(T1749,'Liste Gründe'!A:D,2,FALSE)</f>
        <v>Qualitätssicherung</v>
      </c>
      <c r="G1749" s="103" t="str">
        <f>IF(ISBLANK(V1749),VLOOKUP(Abfalldokumentation!$P1749,'Liste Gründe'!A:D,3,FALSE),V1749)</f>
        <v>Sensorik</v>
      </c>
      <c r="H1749" s="103" t="str">
        <f>IF(ISBLANK(Abfalldokumentation!$W1749),"-",Abfalldokumentation!$W1749)</f>
        <v>-</v>
      </c>
      <c r="I1749" s="114">
        <f t="shared" si="220"/>
        <v>46</v>
      </c>
      <c r="J1749" s="103" t="str">
        <f t="shared" si="221"/>
        <v>Produkte</v>
      </c>
      <c r="K1749" s="103" t="str">
        <f t="shared" si="222"/>
        <v>BUs</v>
      </c>
      <c r="L1749" s="103" t="str">
        <f t="shared" si="223"/>
        <v>Symptome</v>
      </c>
      <c r="M1749" s="114" t="str">
        <f>IFERROR(VLOOKUP(Abfalldokumentation!$O1749,Kennzahlen!S:U,3,FALSE)*Abfalldokumentation!$B1749,"0")</f>
        <v>0</v>
      </c>
      <c r="N1749" s="103" t="str">
        <f>IF(ISBLANK(Q1749),VLOOKUP(Abfalldokumentation!$O1749,'Linien - BU'!R:S,2,FALSE),Q1749)</f>
        <v>QM</v>
      </c>
      <c r="O1749" s="67" t="str">
        <f t="shared" si="218"/>
        <v>-</v>
      </c>
      <c r="P1749" s="67">
        <f t="shared" si="219"/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AA1749" s="2"/>
      <c r="AB1749" s="2"/>
      <c r="AC1749" s="2"/>
    </row>
    <row r="1750" spans="1:29" ht="30" customHeight="1" x14ac:dyDescent="0.25">
      <c r="A1750" s="104" t="str">
        <f>VLOOKUP(N1750,'Linien - BU'!A:B,2,FALSE)</f>
        <v>Rest</v>
      </c>
      <c r="B1750" s="115">
        <f t="shared" si="217"/>
        <v>202.4</v>
      </c>
      <c r="C1750" s="96">
        <f>Abfalldokumentation!$U1750</f>
        <v>44515</v>
      </c>
      <c r="D1750" s="90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105" t="str">
        <f>IFERROR(VLOOKUP(Abfalldokumentation!$O1750,Artikel!A:C,3,FALSE),Abfalldokumentation!$O1750)</f>
        <v>-</v>
      </c>
      <c r="F1750" s="105" t="str">
        <f>VLOOKUP(T1750,'Liste Gründe'!A:D,2,FALSE)</f>
        <v>Qualitätssicherung</v>
      </c>
      <c r="G1750" s="105" t="str">
        <f>IF(ISBLANK(V1750),VLOOKUP(Abfalldokumentation!$P1750,'Liste Gründe'!A:D,3,FALSE),V1750)</f>
        <v>Rückstellproben</v>
      </c>
      <c r="H1750" s="105" t="str">
        <f>IF(ISBLANK(Abfalldokumentation!$W1750),"-",Abfalldokumentation!$W1750)</f>
        <v>-</v>
      </c>
      <c r="I1750" s="115">
        <f t="shared" si="220"/>
        <v>46</v>
      </c>
      <c r="J1750" s="105" t="str">
        <f t="shared" si="221"/>
        <v>Produkte</v>
      </c>
      <c r="K1750" s="105" t="str">
        <f t="shared" si="222"/>
        <v>BUs</v>
      </c>
      <c r="L1750" s="105" t="str">
        <f t="shared" si="223"/>
        <v>Symptome</v>
      </c>
      <c r="M1750" s="115" t="str">
        <f>IFERROR(VLOOKUP(Abfalldokumentation!$O1750,Kennzahlen!S:U,3,FALSE)*Abfalldokumentation!$B1750,"0")</f>
        <v>0</v>
      </c>
      <c r="N1750" s="105" t="str">
        <f>IF(ISBLANK(Q1750),VLOOKUP(Abfalldokumentation!$O1750,'Linien - BU'!R:S,2,FALSE),Q1750)</f>
        <v>Labor</v>
      </c>
      <c r="O1750" s="67" t="str">
        <f t="shared" si="218"/>
        <v>-</v>
      </c>
      <c r="P1750" s="67">
        <f t="shared" si="219"/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AA1750" s="2"/>
      <c r="AB1750" s="2"/>
      <c r="AC1750" s="2"/>
    </row>
    <row r="1751" spans="1:29" ht="30" customHeight="1" x14ac:dyDescent="0.25">
      <c r="A1751" s="102" t="str">
        <f>VLOOKUP(N1751,'Linien - BU'!A:B,2,FALSE)</f>
        <v>BU1</v>
      </c>
      <c r="B1751" s="114">
        <f t="shared" si="217"/>
        <v>26</v>
      </c>
      <c r="C1751" s="95">
        <f>Abfalldokumentation!$U1751</f>
        <v>44515</v>
      </c>
      <c r="D1751" s="90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103" t="str">
        <f>IFERROR(VLOOKUP(Abfalldokumentation!$O1751,Artikel!A:C,3,FALSE),Abfalldokumentation!$O1751)</f>
        <v>-</v>
      </c>
      <c r="F1751" s="103" t="str">
        <f>VLOOKUP(T1751,'Liste Gründe'!A:D,2,FALSE)</f>
        <v>Rest</v>
      </c>
      <c r="G1751" s="103" t="str">
        <f>IF(ISBLANK(V1751),VLOOKUP(Abfalldokumentation!$P1751,'Liste Gründe'!A:D,3,FALSE),V1751)</f>
        <v>geschälte Rinde</v>
      </c>
      <c r="H1751" s="103" t="str">
        <f>IF(ISBLANK(Abfalldokumentation!$W1751),"-",Abfalldokumentation!$W1751)</f>
        <v>-</v>
      </c>
      <c r="I1751" s="114">
        <f t="shared" si="220"/>
        <v>46</v>
      </c>
      <c r="J1751" s="103" t="str">
        <f t="shared" si="221"/>
        <v>Produkte</v>
      </c>
      <c r="K1751" s="103" t="str">
        <f t="shared" si="222"/>
        <v>BUs</v>
      </c>
      <c r="L1751" s="103" t="str">
        <f t="shared" si="223"/>
        <v>Symptome</v>
      </c>
      <c r="M1751" s="114" t="str">
        <f>IFERROR(VLOOKUP(Abfalldokumentation!$O1751,Kennzahlen!S:U,3,FALSE)*Abfalldokumentation!$B1751,"0")</f>
        <v>0</v>
      </c>
      <c r="N1751" s="103" t="str">
        <f>IF(ISBLANK(Q1751),VLOOKUP(Abfalldokumentation!$O1751,'Linien - BU'!R:S,2,FALSE),Q1751)</f>
        <v>RWV</v>
      </c>
      <c r="O1751" s="67" t="str">
        <f t="shared" si="218"/>
        <v>-</v>
      </c>
      <c r="P1751" s="67">
        <f t="shared" si="219"/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AA1751" s="2"/>
      <c r="AB1751" s="2"/>
      <c r="AC1751" s="2"/>
    </row>
    <row r="1752" spans="1:29" ht="30" customHeight="1" x14ac:dyDescent="0.25">
      <c r="A1752" s="104" t="str">
        <f>VLOOKUP(N1752,'Linien - BU'!A:B,2,FALSE)</f>
        <v>Rest</v>
      </c>
      <c r="B1752" s="115">
        <f t="shared" si="217"/>
        <v>3</v>
      </c>
      <c r="C1752" s="96">
        <f>Abfalldokumentation!$U1752</f>
        <v>44515</v>
      </c>
      <c r="D1752" s="90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105" t="str">
        <f>IFERROR(VLOOKUP(Abfalldokumentation!$O1752,Artikel!A:C,3,FALSE),Abfalldokumentation!$O1752)</f>
        <v>-</v>
      </c>
      <c r="F1752" s="105" t="str">
        <f>VLOOKUP(T1752,'Liste Gründe'!A:D,2,FALSE)</f>
        <v>Qualitätssicherung</v>
      </c>
      <c r="G1752" s="105" t="str">
        <f>IF(ISBLANK(V1752),VLOOKUP(Abfalldokumentation!$P1752,'Liste Gründe'!A:D,3,FALSE),V1752)</f>
        <v>Sensorik</v>
      </c>
      <c r="H1752" s="105" t="str">
        <f>IF(ISBLANK(Abfalldokumentation!$W1752),"-",Abfalldokumentation!$W1752)</f>
        <v>-</v>
      </c>
      <c r="I1752" s="115">
        <f t="shared" si="220"/>
        <v>46</v>
      </c>
      <c r="J1752" s="105" t="str">
        <f t="shared" si="221"/>
        <v>Produkte</v>
      </c>
      <c r="K1752" s="105" t="str">
        <f t="shared" si="222"/>
        <v>BUs</v>
      </c>
      <c r="L1752" s="105" t="str">
        <f t="shared" si="223"/>
        <v>Symptome</v>
      </c>
      <c r="M1752" s="115" t="str">
        <f>IFERROR(VLOOKUP(Abfalldokumentation!$O1752,Kennzahlen!S:U,3,FALSE)*Abfalldokumentation!$B1752,"0")</f>
        <v>0</v>
      </c>
      <c r="N1752" s="105" t="str">
        <f>IF(ISBLANK(Q1752),VLOOKUP(Abfalldokumentation!$O1752,'Linien - BU'!R:S,2,FALSE),Q1752)</f>
        <v>Labor</v>
      </c>
      <c r="O1752" s="67" t="str">
        <f t="shared" si="218"/>
        <v>-</v>
      </c>
      <c r="P1752" s="67">
        <f t="shared" si="219"/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AA1752" s="2"/>
      <c r="AB1752" s="2"/>
      <c r="AC1752" s="2"/>
    </row>
    <row r="1753" spans="1:29" ht="30" customHeight="1" x14ac:dyDescent="0.25">
      <c r="A1753" s="102" t="str">
        <f>VLOOKUP(N1753,'Linien - BU'!A:B,2,FALSE)</f>
        <v>BU3</v>
      </c>
      <c r="B1753" s="114">
        <f t="shared" si="217"/>
        <v>29</v>
      </c>
      <c r="C1753" s="95">
        <f>Abfalldokumentation!$U1753</f>
        <v>44515</v>
      </c>
      <c r="D1753" s="90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103" t="str">
        <f>IFERROR(VLOOKUP(Abfalldokumentation!$O1753,Artikel!A:C,3,FALSE),Abfalldokumentation!$O1753)</f>
        <v>ABS CHED-ROT MIT ß-CARO</v>
      </c>
      <c r="F1753" s="103" t="str">
        <f>VLOOKUP(T1753,'Liste Gründe'!A:D,2,FALSE)</f>
        <v>Linienbezogen</v>
      </c>
      <c r="G1753" s="103" t="str">
        <f>IF(ISBLANK(V1753),VLOOKUP(Abfalldokumentation!$P1753,'Liste Gründe'!A:D,3,FALSE),V1753)</f>
        <v>gemischtes Produkt</v>
      </c>
      <c r="H1753" s="103" t="str">
        <f>IF(ISBLANK(Abfalldokumentation!$W1753),"-",Abfalldokumentation!$W1753)</f>
        <v>-</v>
      </c>
      <c r="I1753" s="114">
        <f t="shared" si="220"/>
        <v>46</v>
      </c>
      <c r="J1753" s="103" t="str">
        <f t="shared" si="221"/>
        <v>Produkte</v>
      </c>
      <c r="K1753" s="103" t="str">
        <f t="shared" si="222"/>
        <v>BUs</v>
      </c>
      <c r="L1753" s="103" t="str">
        <f t="shared" si="223"/>
        <v>Symptome</v>
      </c>
      <c r="M1753" s="114">
        <f>IFERROR(VLOOKUP(Abfalldokumentation!$O1753,Kennzahlen!S:U,3,FALSE)*Abfalldokumentation!$B1753,"0")</f>
        <v>29</v>
      </c>
      <c r="N1753" s="103" t="str">
        <f>IF(ISBLANK(Q1753),VLOOKUP(Abfalldokumentation!$O1753,'Linien - BU'!R:S,2,FALSE),Q1753)</f>
        <v>BU3</v>
      </c>
      <c r="O1753" s="67">
        <f t="shared" si="218"/>
        <v>29501032</v>
      </c>
      <c r="P1753" s="67">
        <f t="shared" si="219"/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AA1753" s="2"/>
      <c r="AB1753" s="2"/>
      <c r="AC1753" s="2"/>
    </row>
    <row r="1754" spans="1:29" ht="30" customHeight="1" x14ac:dyDescent="0.25">
      <c r="A1754" s="104" t="str">
        <f>VLOOKUP(N1754,'Linien - BU'!A:B,2,FALSE)</f>
        <v>BU3</v>
      </c>
      <c r="B1754" s="115">
        <f t="shared" si="217"/>
        <v>223</v>
      </c>
      <c r="C1754" s="96">
        <f>Abfalldokumentation!$U1754</f>
        <v>44515</v>
      </c>
      <c r="D1754" s="90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105" t="str">
        <f>IFERROR(VLOOKUP(Abfalldokumentation!$O1754,Artikel!A:C,3,FALSE),Abfalldokumentation!$O1754)</f>
        <v>VOS GRW-CHILI-NAT ENDST</v>
      </c>
      <c r="F1754" s="105" t="str">
        <f>VLOOKUP(T1754,'Liste Gründe'!A:D,2,FALSE)</f>
        <v>Schimmel</v>
      </c>
      <c r="G1754" s="105" t="str">
        <f>IF(ISBLANK(V1754),VLOOKUP(Abfalldokumentation!$P1754,'Liste Gründe'!A:D,3,FALSE),V1754)</f>
        <v>Schimmel</v>
      </c>
      <c r="H1754" s="105" t="str">
        <f>IF(ISBLANK(Abfalldokumentation!$W1754),"-",Abfalldokumentation!$W1754)</f>
        <v>-</v>
      </c>
      <c r="I1754" s="115">
        <f t="shared" si="220"/>
        <v>46</v>
      </c>
      <c r="J1754" s="105" t="str">
        <f t="shared" si="221"/>
        <v>Produkte</v>
      </c>
      <c r="K1754" s="105" t="str">
        <f t="shared" si="222"/>
        <v>BUs</v>
      </c>
      <c r="L1754" s="105" t="str">
        <f t="shared" si="223"/>
        <v>Symptome</v>
      </c>
      <c r="M1754" s="115">
        <f>IFERROR(VLOOKUP(Abfalldokumentation!$O1754,Kennzahlen!S:U,3,FALSE)*Abfalldokumentation!$B1754,"0")</f>
        <v>111.5</v>
      </c>
      <c r="N1754" s="105" t="str">
        <f>IF(ISBLANK(Q1754),VLOOKUP(Abfalldokumentation!$O1754,'Linien - BU'!R:S,2,FALSE),Q1754)</f>
        <v>BU3</v>
      </c>
      <c r="O1754" s="67">
        <f t="shared" si="218"/>
        <v>29501079</v>
      </c>
      <c r="P1754" s="67">
        <f t="shared" si="219"/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AA1754" s="2"/>
      <c r="AB1754" s="2"/>
      <c r="AC1754" s="2"/>
    </row>
    <row r="1755" spans="1:29" ht="30" customHeight="1" x14ac:dyDescent="0.25">
      <c r="A1755" s="102" t="str">
        <f>VLOOKUP(N1755,'Linien - BU'!A:B,2,FALSE)</f>
        <v>BU3</v>
      </c>
      <c r="B1755" s="114">
        <f t="shared" si="217"/>
        <v>75</v>
      </c>
      <c r="C1755" s="95">
        <f>Abfalldokumentation!$U1755</f>
        <v>44515</v>
      </c>
      <c r="D1755" s="90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103" t="str">
        <f>IFERROR(VLOOKUP(Abfalldokumentation!$O1755,Artikel!A:C,3,FALSE),Abfalldokumentation!$O1755)</f>
        <v>ABS CHED-PF-KRÄUK gemis</v>
      </c>
      <c r="F1755" s="103" t="str">
        <f>VLOOKUP(T1755,'Liste Gründe'!A:D,2,FALSE)</f>
        <v>Linienbezogen</v>
      </c>
      <c r="G1755" s="103" t="str">
        <f>IF(ISBLANK(V1755),VLOOKUP(Abfalldokumentation!$P1755,'Liste Gründe'!A:D,3,FALSE),V1755)</f>
        <v>gemischtes Produkt</v>
      </c>
      <c r="H1755" s="103" t="str">
        <f>IF(ISBLANK(Abfalldokumentation!$W1755),"-",Abfalldokumentation!$W1755)</f>
        <v>-</v>
      </c>
      <c r="I1755" s="114">
        <f t="shared" si="220"/>
        <v>46</v>
      </c>
      <c r="J1755" s="103" t="str">
        <f t="shared" si="221"/>
        <v>Produkte</v>
      </c>
      <c r="K1755" s="103" t="str">
        <f t="shared" si="222"/>
        <v>BUs</v>
      </c>
      <c r="L1755" s="103" t="str">
        <f t="shared" si="223"/>
        <v>Symptome</v>
      </c>
      <c r="M1755" s="114">
        <f>IFERROR(VLOOKUP(Abfalldokumentation!$O1755,Kennzahlen!S:U,3,FALSE)*Abfalldokumentation!$B1755,"0")</f>
        <v>75</v>
      </c>
      <c r="N1755" s="103" t="str">
        <f>IF(ISBLANK(Q1755),VLOOKUP(Abfalldokumentation!$O1755,'Linien - BU'!R:S,2,FALSE),Q1755)</f>
        <v>Bu3</v>
      </c>
      <c r="O1755" s="67">
        <f t="shared" si="218"/>
        <v>29501003</v>
      </c>
      <c r="P1755" s="67">
        <f t="shared" si="219"/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AA1755" s="2"/>
      <c r="AB1755" s="2"/>
      <c r="AC1755" s="2"/>
    </row>
    <row r="1756" spans="1:29" ht="30" customHeight="1" x14ac:dyDescent="0.25">
      <c r="A1756" s="104" t="str">
        <f>VLOOKUP(N1756,'Linien - BU'!A:B,2,FALSE)</f>
        <v>BU2</v>
      </c>
      <c r="B1756" s="115">
        <f t="shared" si="217"/>
        <v>129</v>
      </c>
      <c r="C1756" s="96">
        <f>Abfalldokumentation!$U1756</f>
        <v>44515</v>
      </c>
      <c r="D1756" s="90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105" t="str">
        <f>IFERROR(VLOOKUP(Abfalldokumentation!$O1756,Artikel!A:C,3,FALSE),Abfalldokumentation!$O1756)</f>
        <v>-</v>
      </c>
      <c r="F1756" s="105" t="str">
        <f>VLOOKUP(T1756,'Liste Gründe'!A:D,2,FALSE)</f>
        <v>Linienbezogen</v>
      </c>
      <c r="G1756" s="105" t="str">
        <f>IF(ISBLANK(V1756),VLOOKUP(Abfalldokumentation!$P1756,'Liste Gründe'!A:D,3,FALSE),V1756)</f>
        <v>Maschinenabfall</v>
      </c>
      <c r="H1756" s="105" t="str">
        <f>IF(ISBLANK(Abfalldokumentation!$W1756),"-",Abfalldokumentation!$W1756)</f>
        <v>-</v>
      </c>
      <c r="I1756" s="115">
        <f t="shared" si="220"/>
        <v>46</v>
      </c>
      <c r="J1756" s="105" t="str">
        <f t="shared" si="221"/>
        <v>Produkte</v>
      </c>
      <c r="K1756" s="105" t="str">
        <f t="shared" si="222"/>
        <v>BUs</v>
      </c>
      <c r="L1756" s="105" t="str">
        <f t="shared" si="223"/>
        <v>Symptome</v>
      </c>
      <c r="M1756" s="115" t="str">
        <f>IFERROR(VLOOKUP(Abfalldokumentation!$O1756,Kennzahlen!S:U,3,FALSE)*Abfalldokumentation!$B1756,"0")</f>
        <v>0</v>
      </c>
      <c r="N1756" s="105" t="str">
        <f>IF(ISBLANK(Q1756),VLOOKUP(Abfalldokumentation!$O1756,'Linien - BU'!R:S,2,FALSE),Q1756)</f>
        <v>BU2</v>
      </c>
      <c r="O1756" s="67" t="str">
        <f t="shared" si="218"/>
        <v>-</v>
      </c>
      <c r="P1756" s="67">
        <f t="shared" si="219"/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AA1756" s="2"/>
      <c r="AB1756" s="2"/>
      <c r="AC1756" s="2"/>
    </row>
    <row r="1757" spans="1:29" ht="30" customHeight="1" x14ac:dyDescent="0.25">
      <c r="A1757" s="102" t="str">
        <f>VLOOKUP(N1757,'Linien - BU'!A:B,2,FALSE)</f>
        <v>BU3</v>
      </c>
      <c r="B1757" s="114">
        <f t="shared" si="217"/>
        <v>41</v>
      </c>
      <c r="C1757" s="95">
        <f>Abfalldokumentation!$U1757</f>
        <v>44515</v>
      </c>
      <c r="D1757" s="90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103" t="str">
        <f>IFERROR(VLOOKUP(Abfalldokumentation!$O1757,Artikel!A:C,3,FALSE),Abfalldokumentation!$O1757)</f>
        <v>Würfel</v>
      </c>
      <c r="F1757" s="103" t="str">
        <f>VLOOKUP(T1757,'Liste Gründe'!A:D,2,FALSE)</f>
        <v>Linienbezogen</v>
      </c>
      <c r="G1757" s="103" t="str">
        <f>IF(ISBLANK(V1757),VLOOKUP(Abfalldokumentation!$P1757,'Liste Gründe'!A:D,3,FALSE),V1757)</f>
        <v>Maschinenabfall</v>
      </c>
      <c r="H1757" s="103" t="str">
        <f>IF(ISBLANK(Abfalldokumentation!$W1757),"-",Abfalldokumentation!$W1757)</f>
        <v>-</v>
      </c>
      <c r="I1757" s="114">
        <f t="shared" si="220"/>
        <v>46</v>
      </c>
      <c r="J1757" s="103" t="str">
        <f t="shared" si="221"/>
        <v>Produkte</v>
      </c>
      <c r="K1757" s="103" t="str">
        <f t="shared" si="222"/>
        <v>BUs</v>
      </c>
      <c r="L1757" s="103" t="str">
        <f t="shared" si="223"/>
        <v>Symptome</v>
      </c>
      <c r="M1757" s="114" t="str">
        <f>IFERROR(VLOOKUP(Abfalldokumentation!$O1757,Kennzahlen!S:U,3,FALSE)*Abfalldokumentation!$B1757,"0")</f>
        <v>0</v>
      </c>
      <c r="N1757" s="103" t="str">
        <f>IF(ISBLANK(Q1757),VLOOKUP(Abfalldokumentation!$O1757,'Linien - BU'!R:S,2,FALSE),Q1757)</f>
        <v>BU3</v>
      </c>
      <c r="O1757" s="67" t="str">
        <f t="shared" si="218"/>
        <v>Würfel</v>
      </c>
      <c r="P1757" s="67">
        <f t="shared" si="219"/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AA1757" s="2"/>
      <c r="AB1757" s="2"/>
      <c r="AC1757" s="2"/>
    </row>
    <row r="1758" spans="1:29" ht="30" customHeight="1" x14ac:dyDescent="0.25">
      <c r="A1758" s="104" t="str">
        <f>VLOOKUP(N1758,'Linien - BU'!A:B,2,FALSE)</f>
        <v>BU1</v>
      </c>
      <c r="B1758" s="115">
        <f t="shared" si="217"/>
        <v>149.4</v>
      </c>
      <c r="C1758" s="96">
        <f>Abfalldokumentation!$U1758</f>
        <v>44515</v>
      </c>
      <c r="D1758" s="90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105" t="str">
        <f>IFERROR(VLOOKUP(Abfalldokumentation!$O1758,Artikel!A:C,3,FALSE),Abfalldokumentation!$O1758)</f>
        <v>-</v>
      </c>
      <c r="F1758" s="105" t="str">
        <f>VLOOKUP(T1758,'Liste Gründe'!A:D,2,FALSE)</f>
        <v>Linienbezogen</v>
      </c>
      <c r="G1758" s="105" t="str">
        <f>IF(ISBLANK(V1758),VLOOKUP(Abfalldokumentation!$P1758,'Liste Gründe'!A:D,3,FALSE),V1758)</f>
        <v>Reinigung</v>
      </c>
      <c r="H1758" s="105" t="str">
        <f>IF(ISBLANK(Abfalldokumentation!$W1758),"-",Abfalldokumentation!$W1758)</f>
        <v>-</v>
      </c>
      <c r="I1758" s="115">
        <f t="shared" si="220"/>
        <v>46</v>
      </c>
      <c r="J1758" s="105" t="str">
        <f t="shared" si="221"/>
        <v>Produkte</v>
      </c>
      <c r="K1758" s="105" t="str">
        <f t="shared" si="222"/>
        <v>BUs</v>
      </c>
      <c r="L1758" s="105" t="str">
        <f t="shared" si="223"/>
        <v>Symptome</v>
      </c>
      <c r="M1758" s="115" t="str">
        <f>IFERROR(VLOOKUP(Abfalldokumentation!$O1758,Kennzahlen!S:U,3,FALSE)*Abfalldokumentation!$B1758,"0")</f>
        <v>0</v>
      </c>
      <c r="N1758" s="105" t="str">
        <f>IF(ISBLANK(Q1758),VLOOKUP(Abfalldokumentation!$O1758,'Linien - BU'!R:S,2,FALSE),Q1758)</f>
        <v>Schmelze</v>
      </c>
      <c r="O1758" s="67" t="str">
        <f t="shared" si="218"/>
        <v>-</v>
      </c>
      <c r="P1758" s="67">
        <f t="shared" si="219"/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AA1758" s="2"/>
      <c r="AB1758" s="2"/>
      <c r="AC1758" s="2"/>
    </row>
    <row r="1759" spans="1:29" ht="30" customHeight="1" x14ac:dyDescent="0.25">
      <c r="A1759" s="102" t="str">
        <f>VLOOKUP(N1759,'Linien - BU'!A:B,2,FALSE)</f>
        <v>BU1</v>
      </c>
      <c r="B1759" s="114">
        <f t="shared" si="217"/>
        <v>172</v>
      </c>
      <c r="C1759" s="95">
        <f>Abfalldokumentation!$U1759</f>
        <v>44515</v>
      </c>
      <c r="D1759" s="90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103" t="str">
        <f>IFERROR(VLOOKUP(Abfalldokumentation!$O1759,Artikel!A:C,3,FALSE),Abfalldokumentation!$O1759)</f>
        <v>ABS 45-48% Konventionel</v>
      </c>
      <c r="F1759" s="103" t="str">
        <f>VLOOKUP(T1759,'Liste Gründe'!A:D,2,FALSE)</f>
        <v>Schimmel</v>
      </c>
      <c r="G1759" s="103" t="str">
        <f>IF(ISBLANK(V1759),VLOOKUP(Abfalldokumentation!$P1759,'Liste Gründe'!A:D,3,FALSE),V1759)</f>
        <v>Schimmel</v>
      </c>
      <c r="H1759" s="103" t="str">
        <f>IF(ISBLANK(Abfalldokumentation!$W1759),"-",Abfalldokumentation!$W1759)</f>
        <v>-</v>
      </c>
      <c r="I1759" s="114">
        <f t="shared" si="220"/>
        <v>46</v>
      </c>
      <c r="J1759" s="103" t="str">
        <f t="shared" si="221"/>
        <v>Produkte</v>
      </c>
      <c r="K1759" s="103" t="str">
        <f t="shared" si="222"/>
        <v>BUs</v>
      </c>
      <c r="L1759" s="103" t="str">
        <f t="shared" si="223"/>
        <v>Symptome</v>
      </c>
      <c r="M1759" s="114">
        <f>IFERROR(VLOOKUP(Abfalldokumentation!$O1759,Kennzahlen!S:U,3,FALSE)*Abfalldokumentation!$B1759,"0")</f>
        <v>347.02719999999999</v>
      </c>
      <c r="N1759" s="103" t="str">
        <f>IF(ISBLANK(Q1759),VLOOKUP(Abfalldokumentation!$O1759,'Linien - BU'!R:S,2,FALSE),Q1759)</f>
        <v>Schmelze</v>
      </c>
      <c r="O1759" s="67">
        <f t="shared" si="218"/>
        <v>29600004</v>
      </c>
      <c r="P1759" s="67">
        <f t="shared" si="219"/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AA1759" s="2"/>
      <c r="AB1759" s="2"/>
      <c r="AC1759" s="2"/>
    </row>
    <row r="1760" spans="1:29" ht="30" customHeight="1" x14ac:dyDescent="0.25">
      <c r="A1760" s="104" t="str">
        <f>VLOOKUP(N1760,'Linien - BU'!A:B,2,FALSE)</f>
        <v>BU3</v>
      </c>
      <c r="B1760" s="115">
        <f t="shared" si="217"/>
        <v>309</v>
      </c>
      <c r="C1760" s="96">
        <f>Abfalldokumentation!$U1760</f>
        <v>44515</v>
      </c>
      <c r="D1760" s="90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105" t="str">
        <f>IFERROR(VLOOKUP(Abfalldokumentation!$O1760,Artikel!A:C,3,FALSE),Abfalldokumentation!$O1760)</f>
        <v>-</v>
      </c>
      <c r="F1760" s="105" t="str">
        <f>VLOOKUP(T1760,'Liste Gründe'!A:D,2,FALSE)</f>
        <v>Schimmel</v>
      </c>
      <c r="G1760" s="105" t="str">
        <f>IF(ISBLANK(V1760),VLOOKUP(Abfalldokumentation!$P1760,'Liste Gründe'!A:D,3,FALSE),V1760)</f>
        <v>Schimmel</v>
      </c>
      <c r="H1760" s="105" t="str">
        <f>IF(ISBLANK(Abfalldokumentation!$W1760),"-",Abfalldokumentation!$W1760)</f>
        <v>-</v>
      </c>
      <c r="I1760" s="115">
        <f t="shared" si="220"/>
        <v>46</v>
      </c>
      <c r="J1760" s="105" t="str">
        <f t="shared" si="221"/>
        <v>Produkte</v>
      </c>
      <c r="K1760" s="105" t="str">
        <f t="shared" si="222"/>
        <v>BUs</v>
      </c>
      <c r="L1760" s="105" t="str">
        <f t="shared" si="223"/>
        <v>Symptome</v>
      </c>
      <c r="M1760" s="115" t="str">
        <f>IFERROR(VLOOKUP(Abfalldokumentation!$O1760,Kennzahlen!S:U,3,FALSE)*Abfalldokumentation!$B1760,"0")</f>
        <v>0</v>
      </c>
      <c r="N1760" s="105" t="str">
        <f>IF(ISBLANK(Q1760),VLOOKUP(Abfalldokumentation!$O1760,'Linien - BU'!R:S,2,FALSE),Q1760)</f>
        <v>Bu3</v>
      </c>
      <c r="O1760" s="67" t="str">
        <f t="shared" si="218"/>
        <v>-</v>
      </c>
      <c r="P1760" s="67">
        <f t="shared" si="219"/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AA1760" s="2"/>
      <c r="AB1760" s="2"/>
      <c r="AC1760" s="2"/>
    </row>
    <row r="1761" spans="1:29" ht="30" customHeight="1" x14ac:dyDescent="0.25">
      <c r="A1761" s="102" t="str">
        <f>VLOOKUP(N1761,'Linien - BU'!A:B,2,FALSE)</f>
        <v>BU3</v>
      </c>
      <c r="B1761" s="114">
        <f t="shared" si="217"/>
        <v>18.2</v>
      </c>
      <c r="C1761" s="95">
        <f>Abfalldokumentation!$U1761</f>
        <v>44515</v>
      </c>
      <c r="D1761" s="90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103" t="str">
        <f>IFERROR(VLOOKUP(Abfalldokumentation!$O1761,Artikel!A:C,3,FALSE),Abfalldokumentation!$O1761)</f>
        <v>-</v>
      </c>
      <c r="F1761" s="103" t="str">
        <f>VLOOKUP(T1761,'Liste Gründe'!A:D,2,FALSE)</f>
        <v>Linienbezogen</v>
      </c>
      <c r="G1761" s="103" t="str">
        <f>IF(ISBLANK(V1761),VLOOKUP(Abfalldokumentation!$P1761,'Liste Gründe'!A:D,3,FALSE),V1761)</f>
        <v>Maschinenabfall</v>
      </c>
      <c r="H1761" s="103" t="str">
        <f>IF(ISBLANK(Abfalldokumentation!$W1761),"-",Abfalldokumentation!$W1761)</f>
        <v>-</v>
      </c>
      <c r="I1761" s="114">
        <f t="shared" si="220"/>
        <v>46</v>
      </c>
      <c r="J1761" s="103" t="str">
        <f t="shared" si="221"/>
        <v>Produkte</v>
      </c>
      <c r="K1761" s="103" t="str">
        <f t="shared" si="222"/>
        <v>BUs</v>
      </c>
      <c r="L1761" s="103" t="str">
        <f t="shared" si="223"/>
        <v>Symptome</v>
      </c>
      <c r="M1761" s="114" t="str">
        <f>IFERROR(VLOOKUP(Abfalldokumentation!$O1761,Kennzahlen!S:U,3,FALSE)*Abfalldokumentation!$B1761,"0")</f>
        <v>0</v>
      </c>
      <c r="N1761" s="103" t="str">
        <f>IF(ISBLANK(Q1761),VLOOKUP(Abfalldokumentation!$O1761,'Linien - BU'!R:S,2,FALSE),Q1761)</f>
        <v>Bu3</v>
      </c>
      <c r="O1761" s="67" t="str">
        <f t="shared" si="218"/>
        <v>-</v>
      </c>
      <c r="P1761" s="67">
        <f t="shared" si="219"/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AA1761" s="2"/>
      <c r="AB1761" s="2"/>
      <c r="AC1761" s="2"/>
    </row>
    <row r="1762" spans="1:29" ht="30" customHeight="1" x14ac:dyDescent="0.25">
      <c r="A1762" s="104" t="str">
        <f>VLOOKUP(N1762,'Linien - BU'!A:B,2,FALSE)</f>
        <v>BU2</v>
      </c>
      <c r="B1762" s="115">
        <f t="shared" si="217"/>
        <v>40</v>
      </c>
      <c r="C1762" s="96">
        <f>Abfalldokumentation!$U1762</f>
        <v>44515</v>
      </c>
      <c r="D1762" s="90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105" t="str">
        <f>IFERROR(VLOOKUP(Abfalldokumentation!$O1762,Artikel!A:C,3,FALSE),Abfalldokumentation!$O1762)</f>
        <v>-</v>
      </c>
      <c r="F1762" s="105" t="str">
        <f>VLOOKUP(T1762,'Liste Gründe'!A:D,2,FALSE)</f>
        <v>Linienbezogen</v>
      </c>
      <c r="G1762" s="105" t="str">
        <f>IF(ISBLANK(V1762),VLOOKUP(Abfalldokumentation!$P1762,'Liste Gründe'!A:D,3,FALSE),V1762)</f>
        <v>Maschinenabfall</v>
      </c>
      <c r="H1762" s="105" t="str">
        <f>IF(ISBLANK(Abfalldokumentation!$W1762),"-",Abfalldokumentation!$W1762)</f>
        <v>-</v>
      </c>
      <c r="I1762" s="115">
        <f t="shared" si="220"/>
        <v>46</v>
      </c>
      <c r="J1762" s="105" t="str">
        <f t="shared" si="221"/>
        <v>Produkte</v>
      </c>
      <c r="K1762" s="105" t="str">
        <f t="shared" si="222"/>
        <v>BUs</v>
      </c>
      <c r="L1762" s="105" t="str">
        <f t="shared" si="223"/>
        <v>Symptome</v>
      </c>
      <c r="M1762" s="115" t="str">
        <f>IFERROR(VLOOKUP(Abfalldokumentation!$O1762,Kennzahlen!S:U,3,FALSE)*Abfalldokumentation!$B1762,"0")</f>
        <v>0</v>
      </c>
      <c r="N1762" s="105" t="str">
        <f>IF(ISBLANK(Q1762),VLOOKUP(Abfalldokumentation!$O1762,'Linien - BU'!R:S,2,FALSE),Q1762)</f>
        <v>BU2</v>
      </c>
      <c r="O1762" s="67" t="str">
        <f t="shared" si="218"/>
        <v>-</v>
      </c>
      <c r="P1762" s="67">
        <f t="shared" si="219"/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AA1762" s="2"/>
      <c r="AB1762" s="2"/>
      <c r="AC1762" s="2"/>
    </row>
    <row r="1763" spans="1:29" ht="30" customHeight="1" x14ac:dyDescent="0.25">
      <c r="A1763" s="102" t="str">
        <f>VLOOKUP(N1763,'Linien - BU'!A:B,2,FALSE)</f>
        <v>BU4</v>
      </c>
      <c r="B1763" s="114">
        <f t="shared" si="217"/>
        <v>15</v>
      </c>
      <c r="C1763" s="95">
        <f>Abfalldokumentation!$U1763</f>
        <v>44515</v>
      </c>
      <c r="D1763" s="90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103" t="str">
        <f>IFERROR(VLOOKUP(Abfalldokumentation!$O1763,Artikel!A:C,3,FALSE),Abfalldokumentation!$O1763)</f>
        <v>-</v>
      </c>
      <c r="F1763" s="103" t="str">
        <f>VLOOKUP(T1763,'Liste Gründe'!A:D,2,FALSE)</f>
        <v>Linienbezogen</v>
      </c>
      <c r="G1763" s="103" t="str">
        <f>IF(ISBLANK(V1763),VLOOKUP(Abfalldokumentation!$P1763,'Liste Gründe'!A:D,3,FALSE),V1763)</f>
        <v>Maschinenabfall</v>
      </c>
      <c r="H1763" s="103" t="str">
        <f>IF(ISBLANK(Abfalldokumentation!$W1763),"-",Abfalldokumentation!$W1763)</f>
        <v>-</v>
      </c>
      <c r="I1763" s="114">
        <f t="shared" si="220"/>
        <v>46</v>
      </c>
      <c r="J1763" s="103" t="str">
        <f t="shared" si="221"/>
        <v>Produkte</v>
      </c>
      <c r="K1763" s="103" t="str">
        <f t="shared" si="222"/>
        <v>BUs</v>
      </c>
      <c r="L1763" s="103" t="str">
        <f t="shared" si="223"/>
        <v>Symptome</v>
      </c>
      <c r="M1763" s="114" t="str">
        <f>IFERROR(VLOOKUP(Abfalldokumentation!$O1763,Kennzahlen!S:U,3,FALSE)*Abfalldokumentation!$B1763,"0")</f>
        <v>0</v>
      </c>
      <c r="N1763" s="103" t="str">
        <f>IF(ISBLANK(Q1763),VLOOKUP(Abfalldokumentation!$O1763,'Linien - BU'!R:S,2,FALSE),Q1763)</f>
        <v>BU4</v>
      </c>
      <c r="O1763" s="67" t="str">
        <f t="shared" si="218"/>
        <v>-</v>
      </c>
      <c r="P1763" s="67">
        <f t="shared" si="219"/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AA1763" s="2"/>
      <c r="AB1763" s="2"/>
      <c r="AC1763" s="2"/>
    </row>
    <row r="1764" spans="1:29" ht="30" customHeight="1" x14ac:dyDescent="0.25">
      <c r="A1764" s="104" t="str">
        <f>VLOOKUP(N1764,'Linien - BU'!A:B,2,FALSE)</f>
        <v>BU4</v>
      </c>
      <c r="B1764" s="115">
        <f t="shared" si="217"/>
        <v>15</v>
      </c>
      <c r="C1764" s="96">
        <f>Abfalldokumentation!$U1764</f>
        <v>44515</v>
      </c>
      <c r="D1764" s="90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105" t="str">
        <f>IFERROR(VLOOKUP(Abfalldokumentation!$O1764,Artikel!A:C,3,FALSE),Abfalldokumentation!$O1764)</f>
        <v>Ziegengouda</v>
      </c>
      <c r="F1764" s="105" t="str">
        <f>VLOOKUP(T1764,'Liste Gründe'!A:D,2,FALSE)</f>
        <v>keinen Verwendungszweck</v>
      </c>
      <c r="G1764" s="105" t="str">
        <f>IF(ISBLANK(V1764),VLOOKUP(Abfalldokumentation!$P1764,'Liste Gründe'!A:D,3,FALSE),V1764)</f>
        <v>keinen Verwendungszweck</v>
      </c>
      <c r="H1764" s="105" t="str">
        <f>IF(ISBLANK(Abfalldokumentation!$W1764),"-",Abfalldokumentation!$W1764)</f>
        <v>-</v>
      </c>
      <c r="I1764" s="115">
        <f t="shared" si="220"/>
        <v>46</v>
      </c>
      <c r="J1764" s="105" t="str">
        <f t="shared" si="221"/>
        <v>Produkte</v>
      </c>
      <c r="K1764" s="105" t="str">
        <f t="shared" si="222"/>
        <v>BUs</v>
      </c>
      <c r="L1764" s="105" t="str">
        <f t="shared" si="223"/>
        <v>Symptome</v>
      </c>
      <c r="M1764" s="115" t="str">
        <f>IFERROR(VLOOKUP(Abfalldokumentation!$O1764,Kennzahlen!S:U,3,FALSE)*Abfalldokumentation!$B1764,"0")</f>
        <v>0</v>
      </c>
      <c r="N1764" s="105" t="str">
        <f>IF(ISBLANK(Q1764),VLOOKUP(Abfalldokumentation!$O1764,'Linien - BU'!R:S,2,FALSE),Q1764)</f>
        <v>BU4</v>
      </c>
      <c r="O1764" s="67" t="str">
        <f t="shared" si="218"/>
        <v>Ziegengouda</v>
      </c>
      <c r="P1764" s="67">
        <f t="shared" si="219"/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AA1764" s="2"/>
      <c r="AB1764" s="2"/>
      <c r="AC1764" s="2"/>
    </row>
    <row r="1765" spans="1:29" ht="30" customHeight="1" x14ac:dyDescent="0.25">
      <c r="A1765" s="102" t="str">
        <f>VLOOKUP(N1765,'Linien - BU'!A:B,2,FALSE)</f>
        <v>BU3</v>
      </c>
      <c r="B1765" s="114">
        <f t="shared" si="217"/>
        <v>30</v>
      </c>
      <c r="C1765" s="95">
        <f>Abfalldokumentation!$U1765</f>
        <v>44515</v>
      </c>
      <c r="D1765" s="90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103" t="str">
        <f>IFERROR(VLOOKUP(Abfalldokumentation!$O1765,Artikel!A:C,3,FALSE),Abfalldokumentation!$O1765)</f>
        <v>-</v>
      </c>
      <c r="F1765" s="103" t="str">
        <f>VLOOKUP(T1765,'Liste Gründe'!A:D,2,FALSE)</f>
        <v>Linienbezogen</v>
      </c>
      <c r="G1765" s="103" t="str">
        <f>IF(ISBLANK(V1765),VLOOKUP(Abfalldokumentation!$P1765,'Liste Gründe'!A:D,3,FALSE),V1765)</f>
        <v>Maschinenabfall</v>
      </c>
      <c r="H1765" s="103" t="str">
        <f>IF(ISBLANK(Abfalldokumentation!$W1765),"-",Abfalldokumentation!$W1765)</f>
        <v>-</v>
      </c>
      <c r="I1765" s="114">
        <f t="shared" si="220"/>
        <v>46</v>
      </c>
      <c r="J1765" s="103" t="str">
        <f t="shared" si="221"/>
        <v>Produkte</v>
      </c>
      <c r="K1765" s="103" t="str">
        <f t="shared" si="222"/>
        <v>BUs</v>
      </c>
      <c r="L1765" s="103" t="str">
        <f t="shared" si="223"/>
        <v>Symptome</v>
      </c>
      <c r="M1765" s="114" t="str">
        <f>IFERROR(VLOOKUP(Abfalldokumentation!$O1765,Kennzahlen!S:U,3,FALSE)*Abfalldokumentation!$B1765,"0")</f>
        <v>0</v>
      </c>
      <c r="N1765" s="103" t="str">
        <f>IF(ISBLANK(Q1765),VLOOKUP(Abfalldokumentation!$O1765,'Linien - BU'!R:S,2,FALSE),Q1765)</f>
        <v>BU3</v>
      </c>
      <c r="O1765" s="67" t="str">
        <f t="shared" si="218"/>
        <v>-</v>
      </c>
      <c r="P1765" s="67">
        <f t="shared" si="219"/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AA1765" s="2"/>
      <c r="AB1765" s="2"/>
      <c r="AC1765" s="2"/>
    </row>
    <row r="1766" spans="1:29" ht="30" customHeight="1" x14ac:dyDescent="0.25">
      <c r="A1766" s="104" t="str">
        <f>VLOOKUP(N1766,'Linien - BU'!A:B,2,FALSE)</f>
        <v>BU1</v>
      </c>
      <c r="B1766" s="115">
        <f t="shared" si="217"/>
        <v>40</v>
      </c>
      <c r="C1766" s="96">
        <f>Abfalldokumentation!$U1766</f>
        <v>44515</v>
      </c>
      <c r="D1766" s="90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105" t="str">
        <f>IFERROR(VLOOKUP(Abfalldokumentation!$O1766,Artikel!A:C,3,FALSE),Abfalldokumentation!$O1766)</f>
        <v>-</v>
      </c>
      <c r="F1766" s="105" t="str">
        <f>VLOOKUP(T1766,'Liste Gründe'!A:D,2,FALSE)</f>
        <v>Linienbezogen</v>
      </c>
      <c r="G1766" s="105" t="str">
        <f>IF(ISBLANK(V1766),VLOOKUP(Abfalldokumentation!$P1766,'Liste Gründe'!A:D,3,FALSE),V1766)</f>
        <v>Reinigung</v>
      </c>
      <c r="H1766" s="105" t="str">
        <f>IF(ISBLANK(Abfalldokumentation!$W1766),"-",Abfalldokumentation!$W1766)</f>
        <v>-</v>
      </c>
      <c r="I1766" s="115">
        <f t="shared" si="220"/>
        <v>46</v>
      </c>
      <c r="J1766" s="105" t="str">
        <f t="shared" si="221"/>
        <v>Produkte</v>
      </c>
      <c r="K1766" s="105" t="str">
        <f t="shared" si="222"/>
        <v>BUs</v>
      </c>
      <c r="L1766" s="105" t="str">
        <f t="shared" si="223"/>
        <v>Symptome</v>
      </c>
      <c r="M1766" s="115" t="str">
        <f>IFERROR(VLOOKUP(Abfalldokumentation!$O1766,Kennzahlen!S:U,3,FALSE)*Abfalldokumentation!$B1766,"0")</f>
        <v>0</v>
      </c>
      <c r="N1766" s="105" t="str">
        <f>IF(ISBLANK(Q1766),VLOOKUP(Abfalldokumentation!$O1766,'Linien - BU'!R:S,2,FALSE),Q1766)</f>
        <v>Schmelze</v>
      </c>
      <c r="O1766" s="67" t="str">
        <f t="shared" si="218"/>
        <v>-</v>
      </c>
      <c r="P1766" s="67">
        <f t="shared" si="219"/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AA1766" s="2"/>
      <c r="AB1766" s="2"/>
      <c r="AC1766" s="2"/>
    </row>
    <row r="1767" spans="1:29" ht="30" customHeight="1" x14ac:dyDescent="0.25">
      <c r="A1767" s="102" t="str">
        <f>VLOOKUP(N1767,'Linien - BU'!A:B,2,FALSE)</f>
        <v>Rest</v>
      </c>
      <c r="B1767" s="114">
        <f t="shared" si="217"/>
        <v>7</v>
      </c>
      <c r="C1767" s="95">
        <f>Abfalldokumentation!$U1767</f>
        <v>44515</v>
      </c>
      <c r="D1767" s="90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103" t="str">
        <f>IFERROR(VLOOKUP(Abfalldokumentation!$O1767,Artikel!A:C,3,FALSE),Abfalldokumentation!$O1767)</f>
        <v>-</v>
      </c>
      <c r="F1767" s="103" t="str">
        <f>VLOOKUP(T1767,'Liste Gründe'!A:D,2,FALSE)</f>
        <v>Qualitätssicherung</v>
      </c>
      <c r="G1767" s="103" t="str">
        <f>IF(ISBLANK(V1767),VLOOKUP(Abfalldokumentation!$P1767,'Liste Gründe'!A:D,3,FALSE),V1767)</f>
        <v>Einwaage</v>
      </c>
      <c r="H1767" s="103" t="str">
        <f>IF(ISBLANK(Abfalldokumentation!$W1767),"-",Abfalldokumentation!$W1767)</f>
        <v>-</v>
      </c>
      <c r="I1767" s="114">
        <f t="shared" si="220"/>
        <v>46</v>
      </c>
      <c r="J1767" s="103" t="str">
        <f t="shared" si="221"/>
        <v>Produkte</v>
      </c>
      <c r="K1767" s="103" t="str">
        <f t="shared" si="222"/>
        <v>BUs</v>
      </c>
      <c r="L1767" s="103" t="str">
        <f t="shared" si="223"/>
        <v>Symptome</v>
      </c>
      <c r="M1767" s="114" t="str">
        <f>IFERROR(VLOOKUP(Abfalldokumentation!$O1767,Kennzahlen!S:U,3,FALSE)*Abfalldokumentation!$B1767,"0")</f>
        <v>0</v>
      </c>
      <c r="N1767" s="103" t="str">
        <f>IF(ISBLANK(Q1767),VLOOKUP(Abfalldokumentation!$O1767,'Linien - BU'!R:S,2,FALSE),Q1767)</f>
        <v>Labor</v>
      </c>
      <c r="O1767" s="67" t="str">
        <f t="shared" si="218"/>
        <v>-</v>
      </c>
      <c r="P1767" s="67">
        <f t="shared" si="219"/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AA1767" s="2"/>
      <c r="AB1767" s="2"/>
      <c r="AC1767" s="2"/>
    </row>
    <row r="1768" spans="1:29" ht="30" customHeight="1" x14ac:dyDescent="0.25">
      <c r="A1768" s="104" t="str">
        <f>VLOOKUP(N1768,'Linien - BU'!A:B,2,FALSE)</f>
        <v>BU3</v>
      </c>
      <c r="B1768" s="115">
        <f t="shared" si="217"/>
        <v>326</v>
      </c>
      <c r="C1768" s="96">
        <f>Abfalldokumentation!$U1768</f>
        <v>44515</v>
      </c>
      <c r="D1768" s="90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105" t="str">
        <f>IFERROR(VLOOKUP(Abfalldokumentation!$O1768,Artikel!A:C,3,FALSE),Abfalldokumentation!$O1768)</f>
        <v>VOS GRW Natur 45% OGT</v>
      </c>
      <c r="F1768" s="105" t="str">
        <f>VLOOKUP(T1768,'Liste Gründe'!A:D,2,FALSE)</f>
        <v>Schimmel</v>
      </c>
      <c r="G1768" s="105" t="str">
        <f>IF(ISBLANK(V1768),VLOOKUP(Abfalldokumentation!$P1768,'Liste Gründe'!A:D,3,FALSE),V1768)</f>
        <v>Schimmel</v>
      </c>
      <c r="H1768" s="105" t="str">
        <f>IF(ISBLANK(Abfalldokumentation!$W1768),"-",Abfalldokumentation!$W1768)</f>
        <v>-</v>
      </c>
      <c r="I1768" s="115">
        <f t="shared" si="220"/>
        <v>46</v>
      </c>
      <c r="J1768" s="105" t="str">
        <f t="shared" si="221"/>
        <v>Produkte</v>
      </c>
      <c r="K1768" s="105" t="str">
        <f t="shared" si="222"/>
        <v>BUs</v>
      </c>
      <c r="L1768" s="105" t="str">
        <f t="shared" si="223"/>
        <v>Symptome</v>
      </c>
      <c r="M1768" s="115">
        <f>IFERROR(VLOOKUP(Abfalldokumentation!$O1768,Kennzahlen!S:U,3,FALSE)*Abfalldokumentation!$B1768,"0")</f>
        <v>163</v>
      </c>
      <c r="N1768" s="105" t="str">
        <f>IF(ISBLANK(Q1768),VLOOKUP(Abfalldokumentation!$O1768,'Linien - BU'!R:S,2,FALSE),Q1768)</f>
        <v>BU3</v>
      </c>
      <c r="O1768" s="67">
        <f t="shared" si="218"/>
        <v>29500622</v>
      </c>
      <c r="P1768" s="67">
        <f t="shared" si="219"/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AA1768" s="2"/>
      <c r="AB1768" s="2"/>
      <c r="AC1768" s="2"/>
    </row>
    <row r="1769" spans="1:29" ht="30" customHeight="1" x14ac:dyDescent="0.25">
      <c r="A1769" s="102" t="str">
        <f>VLOOKUP(N1769,'Linien - BU'!A:B,2,FALSE)</f>
        <v>BU3</v>
      </c>
      <c r="B1769" s="114">
        <f t="shared" si="217"/>
        <v>332</v>
      </c>
      <c r="C1769" s="95">
        <f>Abfalldokumentation!$U1769</f>
        <v>44515</v>
      </c>
      <c r="D1769" s="90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103" t="str">
        <f>IFERROR(VLOOKUP(Abfalldokumentation!$O1769,Artikel!A:C,3,FALSE),Abfalldokumentation!$O1769)</f>
        <v>VOS GRW CHILI-NATRIUMAR</v>
      </c>
      <c r="F1769" s="103" t="str">
        <f>VLOOKUP(T1769,'Liste Gründe'!A:D,2,FALSE)</f>
        <v>Schimmel</v>
      </c>
      <c r="G1769" s="103" t="str">
        <f>IF(ISBLANK(V1769),VLOOKUP(Abfalldokumentation!$P1769,'Liste Gründe'!A:D,3,FALSE),V1769)</f>
        <v>Schimmel</v>
      </c>
      <c r="H1769" s="103" t="str">
        <f>IF(ISBLANK(Abfalldokumentation!$W1769),"-",Abfalldokumentation!$W1769)</f>
        <v>-</v>
      </c>
      <c r="I1769" s="114">
        <f t="shared" si="220"/>
        <v>46</v>
      </c>
      <c r="J1769" s="103" t="str">
        <f t="shared" si="221"/>
        <v>Produkte</v>
      </c>
      <c r="K1769" s="103" t="str">
        <f t="shared" si="222"/>
        <v>BUs</v>
      </c>
      <c r="L1769" s="103" t="str">
        <f t="shared" si="223"/>
        <v>Symptome</v>
      </c>
      <c r="M1769" s="114">
        <f>IFERROR(VLOOKUP(Abfalldokumentation!$O1769,Kennzahlen!S:U,3,FALSE)*Abfalldokumentation!$B1769,"0")</f>
        <v>166</v>
      </c>
      <c r="N1769" s="103" t="str">
        <f>IF(ISBLANK(Q1769),VLOOKUP(Abfalldokumentation!$O1769,'Linien - BU'!R:S,2,FALSE),Q1769)</f>
        <v>BU3</v>
      </c>
      <c r="O1769" s="67">
        <f t="shared" si="218"/>
        <v>29501059</v>
      </c>
      <c r="P1769" s="67">
        <f t="shared" si="219"/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AA1769" s="2"/>
      <c r="AB1769" s="2"/>
      <c r="AC1769" s="2"/>
    </row>
    <row r="1770" spans="1:29" ht="30" customHeight="1" x14ac:dyDescent="0.25">
      <c r="A1770" s="104" t="str">
        <f>VLOOKUP(N1770,'Linien - BU'!A:B,2,FALSE)</f>
        <v>BU3</v>
      </c>
      <c r="B1770" s="115">
        <f t="shared" si="217"/>
        <v>76</v>
      </c>
      <c r="C1770" s="96">
        <f>Abfalldokumentation!$U1770</f>
        <v>44515</v>
      </c>
      <c r="D1770" s="90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105" t="str">
        <f>IFERROR(VLOOKUP(Abfalldokumentation!$O1770,Artikel!A:C,3,FALSE),Abfalldokumentation!$O1770)</f>
        <v>VOS RW NATUR-GESCHÄLT-V</v>
      </c>
      <c r="F1770" s="105" t="str">
        <f>VLOOKUP(T1770,'Liste Gründe'!A:D,2,FALSE)</f>
        <v>Schimmel</v>
      </c>
      <c r="G1770" s="105" t="str">
        <f>IF(ISBLANK(V1770),VLOOKUP(Abfalldokumentation!$P1770,'Liste Gründe'!A:D,3,FALSE),V1770)</f>
        <v>Schimmel</v>
      </c>
      <c r="H1770" s="105" t="str">
        <f>IF(ISBLANK(Abfalldokumentation!$W1770),"-",Abfalldokumentation!$W1770)</f>
        <v>-</v>
      </c>
      <c r="I1770" s="115">
        <f t="shared" si="220"/>
        <v>46</v>
      </c>
      <c r="J1770" s="105" t="str">
        <f t="shared" si="221"/>
        <v>Produkte</v>
      </c>
      <c r="K1770" s="105" t="str">
        <f t="shared" si="222"/>
        <v>BUs</v>
      </c>
      <c r="L1770" s="105" t="str">
        <f t="shared" si="223"/>
        <v>Symptome</v>
      </c>
      <c r="M1770" s="115" t="str">
        <f>IFERROR(VLOOKUP(Abfalldokumentation!$O1770,Kennzahlen!S:U,3,FALSE)*Abfalldokumentation!$B1770,"0")</f>
        <v>0</v>
      </c>
      <c r="N1770" s="105" t="str">
        <f>IF(ISBLANK(Q1770),VLOOKUP(Abfalldokumentation!$O1770,'Linien - BU'!R:S,2,FALSE),Q1770)</f>
        <v>BU3</v>
      </c>
      <c r="O1770" s="67">
        <f t="shared" si="218"/>
        <v>49500103</v>
      </c>
      <c r="P1770" s="67">
        <f t="shared" si="219"/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AA1770" s="2"/>
      <c r="AB1770" s="2"/>
      <c r="AC1770" s="2"/>
    </row>
    <row r="1771" spans="1:29" ht="30" customHeight="1" x14ac:dyDescent="0.25">
      <c r="A1771" s="102" t="str">
        <f>VLOOKUP(N1771,'Linien - BU'!A:B,2,FALSE)</f>
        <v>BU4</v>
      </c>
      <c r="B1771" s="114">
        <f t="shared" si="217"/>
        <v>19</v>
      </c>
      <c r="C1771" s="95">
        <f>Abfalldokumentation!$U1771</f>
        <v>44515</v>
      </c>
      <c r="D1771" s="90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103" t="str">
        <f>IFERROR(VLOOKUP(Abfalldokumentation!$O1771,Artikel!A:C,3,FALSE),Abfalldokumentation!$O1771)</f>
        <v>ABS BRUSCHETTA</v>
      </c>
      <c r="F1771" s="103" t="str">
        <f>VLOOKUP(T1771,'Liste Gründe'!A:D,2,FALSE)</f>
        <v>keinen Verwendungszweck</v>
      </c>
      <c r="G1771" s="103" t="str">
        <f>IF(ISBLANK(V1771),VLOOKUP(Abfalldokumentation!$P1771,'Liste Gründe'!A:D,3,FALSE),V1771)</f>
        <v>keinen Verwendungszweck</v>
      </c>
      <c r="H1771" s="103" t="str">
        <f>IF(ISBLANK(Abfalldokumentation!$W1771),"-",Abfalldokumentation!$W1771)</f>
        <v>-</v>
      </c>
      <c r="I1771" s="114">
        <f t="shared" si="220"/>
        <v>46</v>
      </c>
      <c r="J1771" s="103" t="str">
        <f t="shared" si="221"/>
        <v>Produkte</v>
      </c>
      <c r="K1771" s="103" t="str">
        <f t="shared" si="222"/>
        <v>BUs</v>
      </c>
      <c r="L1771" s="103" t="str">
        <f t="shared" si="223"/>
        <v>Symptome</v>
      </c>
      <c r="M1771" s="114">
        <f>IFERROR(VLOOKUP(Abfalldokumentation!$O1771,Kennzahlen!S:U,3,FALSE)*Abfalldokumentation!$B1771,"0")</f>
        <v>28.5</v>
      </c>
      <c r="N1771" s="103" t="str">
        <f>IF(ISBLANK(Q1771),VLOOKUP(Abfalldokumentation!$O1771,'Linien - BU'!R:S,2,FALSE),Q1771)</f>
        <v>BU4</v>
      </c>
      <c r="O1771" s="67">
        <f t="shared" si="218"/>
        <v>29501029</v>
      </c>
      <c r="P1771" s="67">
        <f t="shared" si="219"/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AA1771" s="2"/>
      <c r="AB1771" s="2"/>
      <c r="AC1771" s="2"/>
    </row>
    <row r="1772" spans="1:29" ht="30" customHeight="1" x14ac:dyDescent="0.25">
      <c r="A1772" s="104" t="str">
        <f>VLOOKUP(N1772,'Linien - BU'!A:B,2,FALSE)</f>
        <v>BU4</v>
      </c>
      <c r="B1772" s="115">
        <f t="shared" si="217"/>
        <v>20</v>
      </c>
      <c r="C1772" s="96">
        <f>Abfalldokumentation!$U1772</f>
        <v>44515</v>
      </c>
      <c r="D1772" s="90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105" t="str">
        <f>IFERROR(VLOOKUP(Abfalldokumentation!$O1772,Artikel!A:C,3,FALSE),Abfalldokumentation!$O1772)</f>
        <v>ABS HEUBL</v>
      </c>
      <c r="F1772" s="105" t="str">
        <f>VLOOKUP(T1772,'Liste Gründe'!A:D,2,FALSE)</f>
        <v>keinen Verwendungszweck</v>
      </c>
      <c r="G1772" s="105" t="str">
        <f>IF(ISBLANK(V1772),VLOOKUP(Abfalldokumentation!$P1772,'Liste Gründe'!A:D,3,FALSE),V1772)</f>
        <v>keinen Verwendungszweck</v>
      </c>
      <c r="H1772" s="105" t="str">
        <f>IF(ISBLANK(Abfalldokumentation!$W1772),"-",Abfalldokumentation!$W1772)</f>
        <v>-</v>
      </c>
      <c r="I1772" s="115">
        <f t="shared" si="220"/>
        <v>46</v>
      </c>
      <c r="J1772" s="105" t="str">
        <f t="shared" si="221"/>
        <v>Produkte</v>
      </c>
      <c r="K1772" s="105" t="str">
        <f t="shared" si="222"/>
        <v>BUs</v>
      </c>
      <c r="L1772" s="105" t="str">
        <f t="shared" si="223"/>
        <v>Symptome</v>
      </c>
      <c r="M1772" s="115">
        <f>IFERROR(VLOOKUP(Abfalldokumentation!$O1772,Kennzahlen!S:U,3,FALSE)*Abfalldokumentation!$B1772,"0")</f>
        <v>0.2</v>
      </c>
      <c r="N1772" s="105" t="str">
        <f>IF(ISBLANK(Q1772),VLOOKUP(Abfalldokumentation!$O1772,'Linien - BU'!R:S,2,FALSE),Q1772)</f>
        <v>BU4</v>
      </c>
      <c r="O1772" s="67">
        <f t="shared" si="218"/>
        <v>29500885</v>
      </c>
      <c r="P1772" s="67">
        <f t="shared" si="219"/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AA1772" s="2"/>
      <c r="AB1772" s="2"/>
      <c r="AC1772" s="2"/>
    </row>
    <row r="1773" spans="1:29" ht="30" customHeight="1" x14ac:dyDescent="0.25">
      <c r="A1773" s="102" t="str">
        <f>VLOOKUP(N1773,'Linien - BU'!A:B,2,FALSE)</f>
        <v>BU4</v>
      </c>
      <c r="B1773" s="114">
        <f t="shared" si="217"/>
        <v>20</v>
      </c>
      <c r="C1773" s="95">
        <f>Abfalldokumentation!$U1773</f>
        <v>44515</v>
      </c>
      <c r="D1773" s="90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103" t="str">
        <f>IFERROR(VLOOKUP(Abfalldokumentation!$O1773,Artikel!A:C,3,FALSE),Abfalldokumentation!$O1773)</f>
        <v>ABS HEUBL</v>
      </c>
      <c r="F1773" s="103" t="str">
        <f>VLOOKUP(T1773,'Liste Gründe'!A:D,2,FALSE)</f>
        <v>keinen Verwendungszweck</v>
      </c>
      <c r="G1773" s="103" t="str">
        <f>IF(ISBLANK(V1773),VLOOKUP(Abfalldokumentation!$P1773,'Liste Gründe'!A:D,3,FALSE),V1773)</f>
        <v>keinen Verwendungszweck</v>
      </c>
      <c r="H1773" s="103" t="str">
        <f>IF(ISBLANK(Abfalldokumentation!$W1773),"-",Abfalldokumentation!$W1773)</f>
        <v>-</v>
      </c>
      <c r="I1773" s="114">
        <f t="shared" si="220"/>
        <v>46</v>
      </c>
      <c r="J1773" s="103" t="str">
        <f t="shared" si="221"/>
        <v>Produkte</v>
      </c>
      <c r="K1773" s="103" t="str">
        <f t="shared" si="222"/>
        <v>BUs</v>
      </c>
      <c r="L1773" s="103" t="str">
        <f t="shared" si="223"/>
        <v>Symptome</v>
      </c>
      <c r="M1773" s="114">
        <f>IFERROR(VLOOKUP(Abfalldokumentation!$O1773,Kennzahlen!S:U,3,FALSE)*Abfalldokumentation!$B1773,"0")</f>
        <v>0.2</v>
      </c>
      <c r="N1773" s="103" t="str">
        <f>IF(ISBLANK(Q1773),VLOOKUP(Abfalldokumentation!$O1773,'Linien - BU'!R:S,2,FALSE),Q1773)</f>
        <v>BU4</v>
      </c>
      <c r="O1773" s="67">
        <f t="shared" si="218"/>
        <v>29500885</v>
      </c>
      <c r="P1773" s="67">
        <f t="shared" si="219"/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AA1773" s="2"/>
      <c r="AB1773" s="2"/>
      <c r="AC1773" s="2"/>
    </row>
    <row r="1774" spans="1:29" ht="30" customHeight="1" x14ac:dyDescent="0.25">
      <c r="A1774" s="104" t="str">
        <f>VLOOKUP(N1774,'Linien - BU'!A:B,2,FALSE)</f>
        <v>BU4</v>
      </c>
      <c r="B1774" s="115">
        <f t="shared" si="217"/>
        <v>20</v>
      </c>
      <c r="C1774" s="96">
        <f>Abfalldokumentation!$U1774</f>
        <v>44515</v>
      </c>
      <c r="D1774" s="90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105" t="str">
        <f>IFERROR(VLOOKUP(Abfalldokumentation!$O1774,Artikel!A:C,3,FALSE),Abfalldokumentation!$O1774)</f>
        <v>ABS MEDI-KRÄUK</v>
      </c>
      <c r="F1774" s="105" t="str">
        <f>VLOOKUP(T1774,'Liste Gründe'!A:D,2,FALSE)</f>
        <v>keinen Verwendungszweck</v>
      </c>
      <c r="G1774" s="105" t="str">
        <f>IF(ISBLANK(V1774),VLOOKUP(Abfalldokumentation!$P1774,'Liste Gründe'!A:D,3,FALSE),V1774)</f>
        <v>keinen Verwendungszweck</v>
      </c>
      <c r="H1774" s="105" t="str">
        <f>IF(ISBLANK(Abfalldokumentation!$W1774),"-",Abfalldokumentation!$W1774)</f>
        <v>-</v>
      </c>
      <c r="I1774" s="115">
        <f t="shared" si="220"/>
        <v>46</v>
      </c>
      <c r="J1774" s="105" t="str">
        <f t="shared" si="221"/>
        <v>Produkte</v>
      </c>
      <c r="K1774" s="105" t="str">
        <f t="shared" si="222"/>
        <v>BUs</v>
      </c>
      <c r="L1774" s="105" t="str">
        <f t="shared" si="223"/>
        <v>Symptome</v>
      </c>
      <c r="M1774" s="115">
        <f>IFERROR(VLOOKUP(Abfalldokumentation!$O1774,Kennzahlen!S:U,3,FALSE)*Abfalldokumentation!$B1774,"0")</f>
        <v>30</v>
      </c>
      <c r="N1774" s="105" t="str">
        <f>IF(ISBLANK(Q1774),VLOOKUP(Abfalldokumentation!$O1774,'Linien - BU'!R:S,2,FALSE),Q1774)</f>
        <v>BU4</v>
      </c>
      <c r="O1774" s="67">
        <f t="shared" si="218"/>
        <v>29500886</v>
      </c>
      <c r="P1774" s="67">
        <f t="shared" si="219"/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AA1774" s="2"/>
      <c r="AB1774" s="2"/>
      <c r="AC1774" s="2"/>
    </row>
    <row r="1775" spans="1:29" ht="30" customHeight="1" x14ac:dyDescent="0.25">
      <c r="A1775" s="102" t="str">
        <f>VLOOKUP(N1775,'Linien - BU'!A:B,2,FALSE)</f>
        <v>BU4</v>
      </c>
      <c r="B1775" s="114">
        <f t="shared" si="217"/>
        <v>20</v>
      </c>
      <c r="C1775" s="95">
        <f>Abfalldokumentation!$U1775</f>
        <v>44515</v>
      </c>
      <c r="D1775" s="90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103" t="str">
        <f>IFERROR(VLOOKUP(Abfalldokumentation!$O1775,Artikel!A:C,3,FALSE),Abfalldokumentation!$O1775)</f>
        <v>ABS MEDI-KRÄUK</v>
      </c>
      <c r="F1775" s="103" t="str">
        <f>VLOOKUP(T1775,'Liste Gründe'!A:D,2,FALSE)</f>
        <v>keinen Verwendungszweck</v>
      </c>
      <c r="G1775" s="103" t="str">
        <f>IF(ISBLANK(V1775),VLOOKUP(Abfalldokumentation!$P1775,'Liste Gründe'!A:D,3,FALSE),V1775)</f>
        <v>keinen Verwendungszweck</v>
      </c>
      <c r="H1775" s="103" t="str">
        <f>IF(ISBLANK(Abfalldokumentation!$W1775),"-",Abfalldokumentation!$W1775)</f>
        <v>-</v>
      </c>
      <c r="I1775" s="114">
        <f t="shared" si="220"/>
        <v>46</v>
      </c>
      <c r="J1775" s="103" t="str">
        <f t="shared" si="221"/>
        <v>Produkte</v>
      </c>
      <c r="K1775" s="103" t="str">
        <f t="shared" si="222"/>
        <v>BUs</v>
      </c>
      <c r="L1775" s="103" t="str">
        <f t="shared" si="223"/>
        <v>Symptome</v>
      </c>
      <c r="M1775" s="114">
        <f>IFERROR(VLOOKUP(Abfalldokumentation!$O1775,Kennzahlen!S:U,3,FALSE)*Abfalldokumentation!$B1775,"0")</f>
        <v>30</v>
      </c>
      <c r="N1775" s="103" t="str">
        <f>IF(ISBLANK(Q1775),VLOOKUP(Abfalldokumentation!$O1775,'Linien - BU'!R:S,2,FALSE),Q1775)</f>
        <v>BU4</v>
      </c>
      <c r="O1775" s="67">
        <f t="shared" si="218"/>
        <v>29500886</v>
      </c>
      <c r="P1775" s="67">
        <f t="shared" si="219"/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AA1775" s="2"/>
      <c r="AB1775" s="2"/>
      <c r="AC1775" s="2"/>
    </row>
    <row r="1776" spans="1:29" ht="30" customHeight="1" x14ac:dyDescent="0.25">
      <c r="A1776" s="104" t="str">
        <f>VLOOKUP(N1776,'Linien - BU'!A:B,2,FALSE)</f>
        <v>BU4</v>
      </c>
      <c r="B1776" s="115">
        <f t="shared" si="217"/>
        <v>18</v>
      </c>
      <c r="C1776" s="96">
        <f>Abfalldokumentation!$U1776</f>
        <v>44515</v>
      </c>
      <c r="D1776" s="90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105" t="str">
        <f>IFERROR(VLOOKUP(Abfalldokumentation!$O1776,Artikel!A:C,3,FALSE),Abfalldokumentation!$O1776)</f>
        <v>ABS Whisky-Nuts</v>
      </c>
      <c r="F1776" s="105" t="str">
        <f>VLOOKUP(T1776,'Liste Gründe'!A:D,2,FALSE)</f>
        <v>keinen Verwendungszweck</v>
      </c>
      <c r="G1776" s="105" t="str">
        <f>IF(ISBLANK(V1776),VLOOKUP(Abfalldokumentation!$P1776,'Liste Gründe'!A:D,3,FALSE),V1776)</f>
        <v>keinen Verwendungszweck</v>
      </c>
      <c r="H1776" s="105" t="str">
        <f>IF(ISBLANK(Abfalldokumentation!$W1776),"-",Abfalldokumentation!$W1776)</f>
        <v>-</v>
      </c>
      <c r="I1776" s="115">
        <f t="shared" si="220"/>
        <v>46</v>
      </c>
      <c r="J1776" s="105" t="str">
        <f t="shared" si="221"/>
        <v>Produkte</v>
      </c>
      <c r="K1776" s="105" t="str">
        <f t="shared" si="222"/>
        <v>BUs</v>
      </c>
      <c r="L1776" s="105" t="str">
        <f t="shared" si="223"/>
        <v>Symptome</v>
      </c>
      <c r="M1776" s="115">
        <f>IFERROR(VLOOKUP(Abfalldokumentation!$O1776,Kennzahlen!S:U,3,FALSE)*Abfalldokumentation!$B1776,"0")</f>
        <v>27</v>
      </c>
      <c r="N1776" s="105" t="str">
        <f>IF(ISBLANK(Q1776),VLOOKUP(Abfalldokumentation!$O1776,'Linien - BU'!R:S,2,FALSE),Q1776)</f>
        <v>BU4</v>
      </c>
      <c r="O1776" s="67">
        <f t="shared" si="218"/>
        <v>29501009</v>
      </c>
      <c r="P1776" s="67">
        <f t="shared" si="219"/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AA1776" s="2"/>
      <c r="AB1776" s="2"/>
      <c r="AC1776" s="2"/>
    </row>
    <row r="1777" spans="1:29" ht="30" customHeight="1" x14ac:dyDescent="0.25">
      <c r="A1777" s="102" t="str">
        <f>VLOOKUP(N1777,'Linien - BU'!A:B,2,FALSE)</f>
        <v>BU4</v>
      </c>
      <c r="B1777" s="114">
        <f t="shared" si="217"/>
        <v>11</v>
      </c>
      <c r="C1777" s="95">
        <f>Abfalldokumentation!$U1777</f>
        <v>44515</v>
      </c>
      <c r="D1777" s="90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103" t="str">
        <f>IFERROR(VLOOKUP(Abfalldokumentation!$O1777,Artikel!A:C,3,FALSE),Abfalldokumentation!$O1777)</f>
        <v>ABS Whisky-Nuts</v>
      </c>
      <c r="F1777" s="103" t="str">
        <f>VLOOKUP(T1777,'Liste Gründe'!A:D,2,FALSE)</f>
        <v>keinen Verwendungszweck</v>
      </c>
      <c r="G1777" s="103" t="str">
        <f>IF(ISBLANK(V1777),VLOOKUP(Abfalldokumentation!$P1777,'Liste Gründe'!A:D,3,FALSE),V1777)</f>
        <v>keinen Verwendungszweck</v>
      </c>
      <c r="H1777" s="103" t="str">
        <f>IF(ISBLANK(Abfalldokumentation!$W1777),"-",Abfalldokumentation!$W1777)</f>
        <v>-</v>
      </c>
      <c r="I1777" s="114">
        <f t="shared" si="220"/>
        <v>46</v>
      </c>
      <c r="J1777" s="103" t="str">
        <f t="shared" si="221"/>
        <v>Produkte</v>
      </c>
      <c r="K1777" s="103" t="str">
        <f t="shared" si="222"/>
        <v>BUs</v>
      </c>
      <c r="L1777" s="103" t="str">
        <f t="shared" si="223"/>
        <v>Symptome</v>
      </c>
      <c r="M1777" s="114">
        <f>IFERROR(VLOOKUP(Abfalldokumentation!$O1777,Kennzahlen!S:U,3,FALSE)*Abfalldokumentation!$B1777,"0")</f>
        <v>16.5</v>
      </c>
      <c r="N1777" s="103" t="str">
        <f>IF(ISBLANK(Q1777),VLOOKUP(Abfalldokumentation!$O1777,'Linien - BU'!R:S,2,FALSE),Q1777)</f>
        <v>BU4</v>
      </c>
      <c r="O1777" s="67">
        <f t="shared" si="218"/>
        <v>29501009</v>
      </c>
      <c r="P1777" s="67">
        <f t="shared" si="219"/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AA1777" s="2"/>
      <c r="AB1777" s="2"/>
      <c r="AC1777" s="2"/>
    </row>
    <row r="1778" spans="1:29" ht="30" customHeight="1" x14ac:dyDescent="0.25">
      <c r="A1778" s="104" t="str">
        <f>VLOOKUP(N1778,'Linien - BU'!A:B,2,FALSE)</f>
        <v>BU4</v>
      </c>
      <c r="B1778" s="115">
        <f t="shared" si="217"/>
        <v>20</v>
      </c>
      <c r="C1778" s="96">
        <f>Abfalldokumentation!$U1778</f>
        <v>44515</v>
      </c>
      <c r="D1778" s="90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105" t="str">
        <f>IFERROR(VLOOKUP(Abfalldokumentation!$O1778,Artikel!A:C,3,FALSE),Abfalldokumentation!$O1778)</f>
        <v>ABS BRUSCHETTA</v>
      </c>
      <c r="F1778" s="105" t="str">
        <f>VLOOKUP(T1778,'Liste Gründe'!A:D,2,FALSE)</f>
        <v>keinen Verwendungszweck</v>
      </c>
      <c r="G1778" s="105" t="str">
        <f>IF(ISBLANK(V1778),VLOOKUP(Abfalldokumentation!$P1778,'Liste Gründe'!A:D,3,FALSE),V1778)</f>
        <v>keinen Verwendungszweck</v>
      </c>
      <c r="H1778" s="105" t="str">
        <f>IF(ISBLANK(Abfalldokumentation!$W1778),"-",Abfalldokumentation!$W1778)</f>
        <v>-</v>
      </c>
      <c r="I1778" s="115">
        <f t="shared" si="220"/>
        <v>46</v>
      </c>
      <c r="J1778" s="105" t="str">
        <f t="shared" si="221"/>
        <v>Produkte</v>
      </c>
      <c r="K1778" s="105" t="str">
        <f t="shared" si="222"/>
        <v>BUs</v>
      </c>
      <c r="L1778" s="105" t="str">
        <f t="shared" si="223"/>
        <v>Symptome</v>
      </c>
      <c r="M1778" s="115">
        <f>IFERROR(VLOOKUP(Abfalldokumentation!$O1778,Kennzahlen!S:U,3,FALSE)*Abfalldokumentation!$B1778,"0")</f>
        <v>30</v>
      </c>
      <c r="N1778" s="105" t="str">
        <f>IF(ISBLANK(Q1778),VLOOKUP(Abfalldokumentation!$O1778,'Linien - BU'!R:S,2,FALSE),Q1778)</f>
        <v>BU4</v>
      </c>
      <c r="O1778" s="67">
        <f t="shared" si="218"/>
        <v>29501029</v>
      </c>
      <c r="P1778" s="67">
        <f t="shared" si="219"/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AA1778" s="2"/>
      <c r="AB1778" s="2"/>
      <c r="AC1778" s="2"/>
    </row>
    <row r="1779" spans="1:29" ht="30" customHeight="1" x14ac:dyDescent="0.25">
      <c r="A1779" s="102" t="str">
        <f>VLOOKUP(N1779,'Linien - BU'!A:B,2,FALSE)</f>
        <v>BU4</v>
      </c>
      <c r="B1779" s="114">
        <f t="shared" si="217"/>
        <v>5</v>
      </c>
      <c r="C1779" s="95">
        <f>Abfalldokumentation!$U1779</f>
        <v>44515</v>
      </c>
      <c r="D1779" s="90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103" t="str">
        <f>IFERROR(VLOOKUP(Abfalldokumentation!$O1779,Artikel!A:C,3,FALSE),Abfalldokumentation!$O1779)</f>
        <v>ABS GRÜN-PFEFF</v>
      </c>
      <c r="F1779" s="103" t="str">
        <f>VLOOKUP(T1779,'Liste Gründe'!A:D,2,FALSE)</f>
        <v>keinen Verwendungszweck</v>
      </c>
      <c r="G1779" s="103" t="str">
        <f>IF(ISBLANK(V1779),VLOOKUP(Abfalldokumentation!$P1779,'Liste Gründe'!A:D,3,FALSE),V1779)</f>
        <v>keinen Verwendungszweck</v>
      </c>
      <c r="H1779" s="103" t="str">
        <f>IF(ISBLANK(Abfalldokumentation!$W1779),"-",Abfalldokumentation!$W1779)</f>
        <v>-</v>
      </c>
      <c r="I1779" s="114">
        <f t="shared" si="220"/>
        <v>46</v>
      </c>
      <c r="J1779" s="103" t="str">
        <f t="shared" si="221"/>
        <v>Produkte</v>
      </c>
      <c r="K1779" s="103" t="str">
        <f t="shared" si="222"/>
        <v>BUs</v>
      </c>
      <c r="L1779" s="103" t="str">
        <f t="shared" si="223"/>
        <v>Symptome</v>
      </c>
      <c r="M1779" s="114">
        <f>IFERROR(VLOOKUP(Abfalldokumentation!$O1779,Kennzahlen!S:U,3,FALSE)*Abfalldokumentation!$B1779,"0")</f>
        <v>5.0000000000000001E-4</v>
      </c>
      <c r="N1779" s="103" t="str">
        <f>IF(ISBLANK(Q1779),VLOOKUP(Abfalldokumentation!$O1779,'Linien - BU'!R:S,2,FALSE),Q1779)</f>
        <v>BU4</v>
      </c>
      <c r="O1779" s="67">
        <f t="shared" si="218"/>
        <v>29501105</v>
      </c>
      <c r="P1779" s="67">
        <f t="shared" si="219"/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AA1779" s="2"/>
      <c r="AB1779" s="2"/>
      <c r="AC1779" s="2"/>
    </row>
    <row r="1780" spans="1:29" ht="30" customHeight="1" x14ac:dyDescent="0.25">
      <c r="A1780" s="104" t="str">
        <f>VLOOKUP(N1780,'Linien - BU'!A:B,2,FALSE)</f>
        <v>BU4</v>
      </c>
      <c r="B1780" s="115">
        <f t="shared" si="217"/>
        <v>6</v>
      </c>
      <c r="C1780" s="96">
        <f>Abfalldokumentation!$U1780</f>
        <v>44515</v>
      </c>
      <c r="D1780" s="90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105" t="str">
        <f>IFERROR(VLOOKUP(Abfalldokumentation!$O1780,Artikel!A:C,3,FALSE),Abfalldokumentation!$O1780)</f>
        <v>VOS Schwarzer Pfeffer R</v>
      </c>
      <c r="F1780" s="105" t="str">
        <f>VLOOKUP(T1780,'Liste Gründe'!A:D,2,FALSE)</f>
        <v>keinen Verwendungszweck</v>
      </c>
      <c r="G1780" s="105" t="str">
        <f>IF(ISBLANK(V1780),VLOOKUP(Abfalldokumentation!$P1780,'Liste Gründe'!A:D,3,FALSE),V1780)</f>
        <v>keinen Verwendungszweck</v>
      </c>
      <c r="H1780" s="105" t="str">
        <f>IF(ISBLANK(Abfalldokumentation!$W1780),"-",Abfalldokumentation!$W1780)</f>
        <v>-</v>
      </c>
      <c r="I1780" s="115">
        <f t="shared" si="220"/>
        <v>46</v>
      </c>
      <c r="J1780" s="105" t="str">
        <f t="shared" si="221"/>
        <v>Produkte</v>
      </c>
      <c r="K1780" s="105" t="str">
        <f t="shared" si="222"/>
        <v>BUs</v>
      </c>
      <c r="L1780" s="105" t="str">
        <f t="shared" si="223"/>
        <v>Symptome</v>
      </c>
      <c r="M1780" s="115">
        <f>IFERROR(VLOOKUP(Abfalldokumentation!$O1780,Kennzahlen!S:U,3,FALSE)*Abfalldokumentation!$B1780,"0")</f>
        <v>3</v>
      </c>
      <c r="N1780" s="105" t="str">
        <f>IF(ISBLANK(Q1780),VLOOKUP(Abfalldokumentation!$O1780,'Linien - BU'!R:S,2,FALSE),Q1780)</f>
        <v>BU4</v>
      </c>
      <c r="O1780" s="67">
        <f t="shared" si="218"/>
        <v>29500482</v>
      </c>
      <c r="P1780" s="67">
        <f t="shared" si="219"/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AA1780" s="2"/>
      <c r="AB1780" s="2"/>
      <c r="AC1780" s="2"/>
    </row>
    <row r="1781" spans="1:29" ht="30" customHeight="1" x14ac:dyDescent="0.25">
      <c r="A1781" s="102" t="str">
        <f>VLOOKUP(N1781,'Linien - BU'!A:B,2,FALSE)</f>
        <v>BU4</v>
      </c>
      <c r="B1781" s="114">
        <f t="shared" si="217"/>
        <v>20</v>
      </c>
      <c r="C1781" s="95">
        <f>Abfalldokumentation!$U1781</f>
        <v>44515</v>
      </c>
      <c r="D1781" s="90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103" t="str">
        <f>IFERROR(VLOOKUP(Abfalldokumentation!$O1781,Artikel!A:C,3,FALSE),Abfalldokumentation!$O1781)</f>
        <v>ABS HEUBL</v>
      </c>
      <c r="F1781" s="103" t="str">
        <f>VLOOKUP(T1781,'Liste Gründe'!A:D,2,FALSE)</f>
        <v>keinen Verwendungszweck</v>
      </c>
      <c r="G1781" s="103" t="str">
        <f>IF(ISBLANK(V1781),VLOOKUP(Abfalldokumentation!$P1781,'Liste Gründe'!A:D,3,FALSE),V1781)</f>
        <v>keinen Verwendungszweck</v>
      </c>
      <c r="H1781" s="103" t="str">
        <f>IF(ISBLANK(Abfalldokumentation!$W1781),"-",Abfalldokumentation!$W1781)</f>
        <v>-</v>
      </c>
      <c r="I1781" s="114">
        <f t="shared" si="220"/>
        <v>46</v>
      </c>
      <c r="J1781" s="103" t="str">
        <f t="shared" si="221"/>
        <v>Produkte</v>
      </c>
      <c r="K1781" s="103" t="str">
        <f t="shared" si="222"/>
        <v>BUs</v>
      </c>
      <c r="L1781" s="103" t="str">
        <f t="shared" si="223"/>
        <v>Symptome</v>
      </c>
      <c r="M1781" s="114">
        <f>IFERROR(VLOOKUP(Abfalldokumentation!$O1781,Kennzahlen!S:U,3,FALSE)*Abfalldokumentation!$B1781,"0")</f>
        <v>0.2</v>
      </c>
      <c r="N1781" s="103" t="str">
        <f>IF(ISBLANK(Q1781),VLOOKUP(Abfalldokumentation!$O1781,'Linien - BU'!R:S,2,FALSE),Q1781)</f>
        <v>BU4</v>
      </c>
      <c r="O1781" s="67">
        <f t="shared" si="218"/>
        <v>29500885</v>
      </c>
      <c r="P1781" s="67">
        <f t="shared" si="219"/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AA1781" s="2"/>
      <c r="AB1781" s="2"/>
      <c r="AC1781" s="2"/>
    </row>
    <row r="1782" spans="1:29" ht="30" customHeight="1" x14ac:dyDescent="0.25">
      <c r="A1782" s="104" t="str">
        <f>VLOOKUP(N1782,'Linien - BU'!A:B,2,FALSE)</f>
        <v>BU4</v>
      </c>
      <c r="B1782" s="115">
        <f t="shared" si="217"/>
        <v>15</v>
      </c>
      <c r="C1782" s="96">
        <f>Abfalldokumentation!$U1782</f>
        <v>44515</v>
      </c>
      <c r="D1782" s="90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105" t="str">
        <f>IFERROR(VLOOKUP(Abfalldokumentation!$O1782,Artikel!A:C,3,FALSE),Abfalldokumentation!$O1782)</f>
        <v>ABS HEUBL</v>
      </c>
      <c r="F1782" s="105" t="str">
        <f>VLOOKUP(T1782,'Liste Gründe'!A:D,2,FALSE)</f>
        <v>keinen Verwendungszweck</v>
      </c>
      <c r="G1782" s="105" t="str">
        <f>IF(ISBLANK(V1782),VLOOKUP(Abfalldokumentation!$P1782,'Liste Gründe'!A:D,3,FALSE),V1782)</f>
        <v>keinen Verwendungszweck</v>
      </c>
      <c r="H1782" s="105" t="str">
        <f>IF(ISBLANK(Abfalldokumentation!$W1782),"-",Abfalldokumentation!$W1782)</f>
        <v>-</v>
      </c>
      <c r="I1782" s="115">
        <f t="shared" si="220"/>
        <v>46</v>
      </c>
      <c r="J1782" s="105" t="str">
        <f t="shared" si="221"/>
        <v>Produkte</v>
      </c>
      <c r="K1782" s="105" t="str">
        <f t="shared" si="222"/>
        <v>BUs</v>
      </c>
      <c r="L1782" s="105" t="str">
        <f t="shared" si="223"/>
        <v>Symptome</v>
      </c>
      <c r="M1782" s="115">
        <f>IFERROR(VLOOKUP(Abfalldokumentation!$O1782,Kennzahlen!S:U,3,FALSE)*Abfalldokumentation!$B1782,"0")</f>
        <v>0.15</v>
      </c>
      <c r="N1782" s="105" t="str">
        <f>IF(ISBLANK(Q1782),VLOOKUP(Abfalldokumentation!$O1782,'Linien - BU'!R:S,2,FALSE),Q1782)</f>
        <v>BU4</v>
      </c>
      <c r="O1782" s="67">
        <f t="shared" si="218"/>
        <v>29500885</v>
      </c>
      <c r="P1782" s="67">
        <f t="shared" si="219"/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AA1782" s="2"/>
      <c r="AB1782" s="2"/>
      <c r="AC1782" s="2"/>
    </row>
    <row r="1783" spans="1:29" ht="30" customHeight="1" x14ac:dyDescent="0.25">
      <c r="A1783" s="102" t="str">
        <f>VLOOKUP(N1783,'Linien - BU'!A:B,2,FALSE)</f>
        <v>BU4</v>
      </c>
      <c r="B1783" s="114">
        <f t="shared" si="217"/>
        <v>7</v>
      </c>
      <c r="C1783" s="95">
        <f>Abfalldokumentation!$U1783</f>
        <v>44515</v>
      </c>
      <c r="D1783" s="90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103" t="str">
        <f>IFERROR(VLOOKUP(Abfalldokumentation!$O1783,Artikel!A:C,3,FALSE),Abfalldokumentation!$O1783)</f>
        <v>ABS PECO</v>
      </c>
      <c r="F1783" s="103" t="str">
        <f>VLOOKUP(T1783,'Liste Gründe'!A:D,2,FALSE)</f>
        <v>keinen Verwendungszweck</v>
      </c>
      <c r="G1783" s="103" t="str">
        <f>IF(ISBLANK(V1783),VLOOKUP(Abfalldokumentation!$P1783,'Liste Gründe'!A:D,3,FALSE),V1783)</f>
        <v>keinen Verwendungszweck</v>
      </c>
      <c r="H1783" s="103" t="str">
        <f>IF(ISBLANK(Abfalldokumentation!$W1783),"-",Abfalldokumentation!$W1783)</f>
        <v>-</v>
      </c>
      <c r="I1783" s="114">
        <f t="shared" si="220"/>
        <v>46</v>
      </c>
      <c r="J1783" s="103" t="str">
        <f t="shared" si="221"/>
        <v>Produkte</v>
      </c>
      <c r="K1783" s="103" t="str">
        <f t="shared" si="222"/>
        <v>BUs</v>
      </c>
      <c r="L1783" s="103" t="str">
        <f t="shared" si="223"/>
        <v>Symptome</v>
      </c>
      <c r="M1783" s="114">
        <f>IFERROR(VLOOKUP(Abfalldokumentation!$O1783,Kennzahlen!S:U,3,FALSE)*Abfalldokumentation!$B1783,"0")</f>
        <v>10.294117647058824</v>
      </c>
      <c r="N1783" s="103" t="str">
        <f>IF(ISBLANK(Q1783),VLOOKUP(Abfalldokumentation!$O1783,'Linien - BU'!R:S,2,FALSE),Q1783)</f>
        <v>BU4</v>
      </c>
      <c r="O1783" s="67">
        <f t="shared" si="218"/>
        <v>29500891</v>
      </c>
      <c r="P1783" s="67">
        <f t="shared" si="219"/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AA1783" s="2"/>
      <c r="AB1783" s="2"/>
      <c r="AC1783" s="2"/>
    </row>
    <row r="1784" spans="1:29" ht="30" customHeight="1" x14ac:dyDescent="0.25">
      <c r="A1784" s="104" t="str">
        <f>VLOOKUP(N1784,'Linien - BU'!A:B,2,FALSE)</f>
        <v>BU4</v>
      </c>
      <c r="B1784" s="115">
        <f t="shared" si="217"/>
        <v>18</v>
      </c>
      <c r="C1784" s="96">
        <f>Abfalldokumentation!$U1784</f>
        <v>44515</v>
      </c>
      <c r="D1784" s="90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105" t="str">
        <f>IFERROR(VLOOKUP(Abfalldokumentation!$O1784,Artikel!A:C,3,FALSE),Abfalldokumentation!$O1784)</f>
        <v>ABS Unser Blütenkäse</v>
      </c>
      <c r="F1784" s="105" t="str">
        <f>VLOOKUP(T1784,'Liste Gründe'!A:D,2,FALSE)</f>
        <v>keinen Verwendungszweck</v>
      </c>
      <c r="G1784" s="105" t="str">
        <f>IF(ISBLANK(V1784),VLOOKUP(Abfalldokumentation!$P1784,'Liste Gründe'!A:D,3,FALSE),V1784)</f>
        <v>keinen Verwendungszweck</v>
      </c>
      <c r="H1784" s="105" t="str">
        <f>IF(ISBLANK(Abfalldokumentation!$W1784),"-",Abfalldokumentation!$W1784)</f>
        <v>-</v>
      </c>
      <c r="I1784" s="115">
        <f t="shared" si="220"/>
        <v>46</v>
      </c>
      <c r="J1784" s="105" t="str">
        <f t="shared" si="221"/>
        <v>Produkte</v>
      </c>
      <c r="K1784" s="105" t="str">
        <f t="shared" si="222"/>
        <v>BUs</v>
      </c>
      <c r="L1784" s="105" t="str">
        <f t="shared" si="223"/>
        <v>Symptome</v>
      </c>
      <c r="M1784" s="115">
        <f>IFERROR(VLOOKUP(Abfalldokumentation!$O1784,Kennzahlen!S:U,3,FALSE)*Abfalldokumentation!$B1784,"0")</f>
        <v>0.18</v>
      </c>
      <c r="N1784" s="105" t="str">
        <f>IF(ISBLANK(Q1784),VLOOKUP(Abfalldokumentation!$O1784,'Linien - BU'!R:S,2,FALSE),Q1784)</f>
        <v>BU4</v>
      </c>
      <c r="O1784" s="67">
        <f t="shared" si="218"/>
        <v>29500910</v>
      </c>
      <c r="P1784" s="67">
        <f t="shared" si="219"/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AA1784" s="2"/>
      <c r="AB1784" s="2"/>
      <c r="AC1784" s="2"/>
    </row>
    <row r="1785" spans="1:29" ht="30" customHeight="1" x14ac:dyDescent="0.25">
      <c r="A1785" s="102" t="str">
        <f>VLOOKUP(N1785,'Linien - BU'!A:B,2,FALSE)</f>
        <v>BU4</v>
      </c>
      <c r="B1785" s="114">
        <f t="shared" si="217"/>
        <v>16</v>
      </c>
      <c r="C1785" s="95">
        <f>Abfalldokumentation!$U1785</f>
        <v>44515</v>
      </c>
      <c r="D1785" s="90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103" t="str">
        <f>IFERROR(VLOOKUP(Abfalldokumentation!$O1785,Artikel!A:C,3,FALSE),Abfalldokumentation!$O1785)</f>
        <v>ABS Unser Blütenkäse</v>
      </c>
      <c r="F1785" s="103" t="str">
        <f>VLOOKUP(T1785,'Liste Gründe'!A:D,2,FALSE)</f>
        <v>keinen Verwendungszweck</v>
      </c>
      <c r="G1785" s="103" t="str">
        <f>IF(ISBLANK(V1785),VLOOKUP(Abfalldokumentation!$P1785,'Liste Gründe'!A:D,3,FALSE),V1785)</f>
        <v>keinen Verwendungszweck</v>
      </c>
      <c r="H1785" s="103" t="str">
        <f>IF(ISBLANK(Abfalldokumentation!$W1785),"-",Abfalldokumentation!$W1785)</f>
        <v>-</v>
      </c>
      <c r="I1785" s="114">
        <f t="shared" si="220"/>
        <v>46</v>
      </c>
      <c r="J1785" s="103" t="str">
        <f t="shared" si="221"/>
        <v>Produkte</v>
      </c>
      <c r="K1785" s="103" t="str">
        <f t="shared" si="222"/>
        <v>BUs</v>
      </c>
      <c r="L1785" s="103" t="str">
        <f t="shared" si="223"/>
        <v>Symptome</v>
      </c>
      <c r="M1785" s="114">
        <f>IFERROR(VLOOKUP(Abfalldokumentation!$O1785,Kennzahlen!S:U,3,FALSE)*Abfalldokumentation!$B1785,"0")</f>
        <v>0.16</v>
      </c>
      <c r="N1785" s="103" t="str">
        <f>IF(ISBLANK(Q1785),VLOOKUP(Abfalldokumentation!$O1785,'Linien - BU'!R:S,2,FALSE),Q1785)</f>
        <v>BU4</v>
      </c>
      <c r="O1785" s="67">
        <f t="shared" si="218"/>
        <v>29500910</v>
      </c>
      <c r="P1785" s="67">
        <f t="shared" si="219"/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AA1785" s="2"/>
      <c r="AB1785" s="2"/>
      <c r="AC1785" s="2"/>
    </row>
    <row r="1786" spans="1:29" ht="30" customHeight="1" x14ac:dyDescent="0.25">
      <c r="A1786" s="104" t="str">
        <f>VLOOKUP(N1786,'Linien - BU'!A:B,2,FALSE)</f>
        <v>BU4</v>
      </c>
      <c r="B1786" s="115">
        <f t="shared" si="217"/>
        <v>14</v>
      </c>
      <c r="C1786" s="96">
        <f>Abfalldokumentation!$U1786</f>
        <v>44515</v>
      </c>
      <c r="D1786" s="90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105" t="str">
        <f>IFERROR(VLOOKUP(Abfalldokumentation!$O1786,Artikel!A:C,3,FALSE),Abfalldokumentation!$O1786)</f>
        <v>ABS AT-ROTWEIN</v>
      </c>
      <c r="F1786" s="105" t="str">
        <f>VLOOKUP(T1786,'Liste Gründe'!A:D,2,FALSE)</f>
        <v>keinen Verwendungszweck</v>
      </c>
      <c r="G1786" s="105" t="str">
        <f>IF(ISBLANK(V1786),VLOOKUP(Abfalldokumentation!$P1786,'Liste Gründe'!A:D,3,FALSE),V1786)</f>
        <v>keinen Verwendungszweck</v>
      </c>
      <c r="H1786" s="105" t="str">
        <f>IF(ISBLANK(Abfalldokumentation!$W1786),"-",Abfalldokumentation!$W1786)</f>
        <v>-</v>
      </c>
      <c r="I1786" s="115">
        <f t="shared" si="220"/>
        <v>46</v>
      </c>
      <c r="J1786" s="105" t="str">
        <f t="shared" si="221"/>
        <v>Produkte</v>
      </c>
      <c r="K1786" s="105" t="str">
        <f t="shared" si="222"/>
        <v>BUs</v>
      </c>
      <c r="L1786" s="105" t="str">
        <f t="shared" si="223"/>
        <v>Symptome</v>
      </c>
      <c r="M1786" s="115">
        <f>IFERROR(VLOOKUP(Abfalldokumentation!$O1786,Kennzahlen!S:U,3,FALSE)*Abfalldokumentation!$B1786,"0")</f>
        <v>1.4E-3</v>
      </c>
      <c r="N1786" s="105" t="str">
        <f>IF(ISBLANK(Q1786),VLOOKUP(Abfalldokumentation!$O1786,'Linien - BU'!R:S,2,FALSE),Q1786)</f>
        <v>BU4</v>
      </c>
      <c r="O1786" s="67">
        <f t="shared" si="218"/>
        <v>29501013</v>
      </c>
      <c r="P1786" s="67">
        <f t="shared" si="219"/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AA1786" s="2"/>
      <c r="AB1786" s="2"/>
      <c r="AC1786" s="2"/>
    </row>
    <row r="1787" spans="1:29" ht="30" customHeight="1" x14ac:dyDescent="0.25">
      <c r="A1787" s="102" t="str">
        <f>VLOOKUP(N1787,'Linien - BU'!A:B,2,FALSE)</f>
        <v>BU4</v>
      </c>
      <c r="B1787" s="114">
        <f t="shared" si="217"/>
        <v>15</v>
      </c>
      <c r="C1787" s="95">
        <f>Abfalldokumentation!$U1787</f>
        <v>44515</v>
      </c>
      <c r="D1787" s="90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103" t="str">
        <f>IFERROR(VLOOKUP(Abfalldokumentation!$O1787,Artikel!A:C,3,FALSE),Abfalldokumentation!$O1787)</f>
        <v>ABS GRUY</v>
      </c>
      <c r="F1787" s="103" t="str">
        <f>VLOOKUP(T1787,'Liste Gründe'!A:D,2,FALSE)</f>
        <v>keinen Verwendungszweck</v>
      </c>
      <c r="G1787" s="103" t="str">
        <f>IF(ISBLANK(V1787),VLOOKUP(Abfalldokumentation!$P1787,'Liste Gründe'!A:D,3,FALSE),V1787)</f>
        <v>keinen Verwendungszweck</v>
      </c>
      <c r="H1787" s="103" t="str">
        <f>IF(ISBLANK(Abfalldokumentation!$W1787),"-",Abfalldokumentation!$W1787)</f>
        <v>-</v>
      </c>
      <c r="I1787" s="114">
        <f t="shared" si="220"/>
        <v>46</v>
      </c>
      <c r="J1787" s="103" t="str">
        <f t="shared" si="221"/>
        <v>Produkte</v>
      </c>
      <c r="K1787" s="103" t="str">
        <f t="shared" si="222"/>
        <v>BUs</v>
      </c>
      <c r="L1787" s="103" t="str">
        <f t="shared" si="223"/>
        <v>Symptome</v>
      </c>
      <c r="M1787" s="114">
        <f>IFERROR(VLOOKUP(Abfalldokumentation!$O1787,Kennzahlen!S:U,3,FALSE)*Abfalldokumentation!$B1787,"0")</f>
        <v>7.5</v>
      </c>
      <c r="N1787" s="103" t="str">
        <f>IF(ISBLANK(Q1787),VLOOKUP(Abfalldokumentation!$O1787,'Linien - BU'!R:S,2,FALSE),Q1787)</f>
        <v>BU4</v>
      </c>
      <c r="O1787" s="67">
        <f t="shared" si="218"/>
        <v>29500908</v>
      </c>
      <c r="P1787" s="67">
        <f t="shared" si="219"/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AA1787" s="2"/>
      <c r="AB1787" s="2"/>
      <c r="AC1787" s="2"/>
    </row>
    <row r="1788" spans="1:29" ht="30" customHeight="1" x14ac:dyDescent="0.25">
      <c r="A1788" s="106" t="str">
        <f>VLOOKUP(N1788,'Linien - BU'!A:B,2,FALSE)</f>
        <v>BU4</v>
      </c>
      <c r="B1788" s="116">
        <f t="shared" si="217"/>
        <v>8</v>
      </c>
      <c r="C1788" s="97">
        <f>Abfalldokumentation!$U1788</f>
        <v>44515</v>
      </c>
      <c r="D1788" s="90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107" t="str">
        <f>IFERROR(VLOOKUP(Abfalldokumentation!$O1788,Artikel!A:C,3,FALSE),Abfalldokumentation!$O1788)</f>
        <v>ABS GRUY</v>
      </c>
      <c r="F1788" s="107" t="str">
        <f>VLOOKUP(T1788,'Liste Gründe'!A:D,2,FALSE)</f>
        <v>keinen Verwendungszweck</v>
      </c>
      <c r="G1788" s="107" t="str">
        <f>IF(ISBLANK(V1788),VLOOKUP(Abfalldokumentation!$P1788,'Liste Gründe'!A:D,3,FALSE),V1788)</f>
        <v>keinen Verwendungszweck</v>
      </c>
      <c r="H1788" s="107" t="str">
        <f>IF(ISBLANK(Abfalldokumentation!$W1788),"-",Abfalldokumentation!$W1788)</f>
        <v>-</v>
      </c>
      <c r="I1788" s="116">
        <f t="shared" si="220"/>
        <v>46</v>
      </c>
      <c r="J1788" s="107" t="str">
        <f t="shared" si="221"/>
        <v>Produkte</v>
      </c>
      <c r="K1788" s="107" t="str">
        <f t="shared" si="222"/>
        <v>BUs</v>
      </c>
      <c r="L1788" s="107" t="str">
        <f t="shared" si="223"/>
        <v>Symptome</v>
      </c>
      <c r="M1788" s="116">
        <f>IFERROR(VLOOKUP(Abfalldokumentation!$O1788,Kennzahlen!S:U,3,FALSE)*Abfalldokumentation!$B1788,"0")</f>
        <v>4</v>
      </c>
      <c r="N1788" s="107" t="str">
        <f>IF(ISBLANK(Q1788),VLOOKUP(Abfalldokumentation!$O1788,'Linien - BU'!R:S,2,FALSE),Q1788)</f>
        <v>BU4</v>
      </c>
      <c r="O1788" s="68">
        <f t="shared" si="218"/>
        <v>29500908</v>
      </c>
      <c r="P1788" s="68">
        <f t="shared" si="219"/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AA1788" s="2"/>
      <c r="AB1788" s="2"/>
      <c r="AC1788" s="2"/>
    </row>
    <row r="1789" spans="1:29" ht="30" customHeight="1" x14ac:dyDescent="0.25">
      <c r="A1789" s="108" t="str">
        <f>VLOOKUP(N1789,'Linien - BU'!A:B,2,FALSE)</f>
        <v>BU3</v>
      </c>
      <c r="B1789" s="117">
        <f t="shared" si="217"/>
        <v>12</v>
      </c>
      <c r="C1789" s="98">
        <f>Abfalldokumentation!$U1789</f>
        <v>44516</v>
      </c>
      <c r="D1789" s="90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84" t="str">
        <f>IFERROR(VLOOKUP(Abfalldokumentation!$O1789,Artikel!A:C,3,FALSE),Abfalldokumentation!$O1789)</f>
        <v>VOS Räucher Natur Natri</v>
      </c>
      <c r="F1789" s="84" t="str">
        <f>VLOOKUP(T1789,'Liste Gründe'!A:D,2,FALSE)</f>
        <v>Schimmel</v>
      </c>
      <c r="G1789" s="84" t="str">
        <f>IF(ISBLANK(V1789),VLOOKUP(Abfalldokumentation!$P1789,'Liste Gründe'!A:D,3,FALSE),V1789)</f>
        <v>Schimmel</v>
      </c>
      <c r="H1789" s="84" t="str">
        <f>IF(ISBLANK(Abfalldokumentation!$W1789),"-",Abfalldokumentation!$W1789)</f>
        <v>-</v>
      </c>
      <c r="I1789" s="117">
        <f t="shared" ref="I1789:I1820" si="224">_xlfn.ISOWEEKNUM(C1789)</f>
        <v>46</v>
      </c>
      <c r="J1789" s="84" t="str">
        <f t="shared" ref="J1789:J1820" si="225">"Produkte"</f>
        <v>Produkte</v>
      </c>
      <c r="K1789" s="84" t="str">
        <f t="shared" ref="K1789:K1820" si="226">"BUs"</f>
        <v>BUs</v>
      </c>
      <c r="L1789" s="84" t="str">
        <f t="shared" ref="L1789:L1820" si="227">"Symptome"</f>
        <v>Symptome</v>
      </c>
      <c r="M1789" s="117">
        <f>IFERROR(VLOOKUP(Abfalldokumentation!$O1789,Kennzahlen!S:U,3,FALSE)*Abfalldokumentation!$B1789,"0")</f>
        <v>6</v>
      </c>
      <c r="N1789" s="84" t="str">
        <f>IF(ISBLANK(Q1789),VLOOKUP(Abfalldokumentation!$O1789,'Linien - BU'!R:S,2,FALSE),Q1789)</f>
        <v>BU3</v>
      </c>
      <c r="O1789" s="86">
        <f t="shared" si="218"/>
        <v>29500498</v>
      </c>
      <c r="P1789" s="86">
        <f t="shared" si="219"/>
        <v>12</v>
      </c>
      <c r="Q1789" s="75" t="s">
        <v>8</v>
      </c>
      <c r="R1789" s="77">
        <v>29500498</v>
      </c>
      <c r="S1789" s="77">
        <v>12</v>
      </c>
      <c r="T1789" s="77">
        <v>12</v>
      </c>
      <c r="U1789" s="79">
        <v>44516</v>
      </c>
      <c r="V1789" s="80"/>
      <c r="W1789" s="77"/>
      <c r="X1789" s="82" t="str">
        <f>IFERROR(VLOOKUP(Abfalldokumentation!$R1789,Artikel!A:C,3,FALSE),Abfalldokumentation!$R1789)</f>
        <v>VOS Räucher Natur Natri</v>
      </c>
      <c r="AA1789" s="2"/>
      <c r="AB1789" s="2"/>
      <c r="AC1789" s="2"/>
    </row>
    <row r="1790" spans="1:29" ht="30" customHeight="1" x14ac:dyDescent="0.25">
      <c r="A1790" s="109" t="str">
        <f>VLOOKUP(N1790,'Linien - BU'!A:B,2,FALSE)</f>
        <v>BU3</v>
      </c>
      <c r="B1790" s="118">
        <f t="shared" si="217"/>
        <v>48</v>
      </c>
      <c r="C1790" s="99">
        <f>Abfalldokumentation!$U1790</f>
        <v>44516</v>
      </c>
      <c r="D1790" s="90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85" t="str">
        <f>IFERROR(VLOOKUP(Abfalldokumentation!$O1790,Artikel!A:C,3,FALSE),Abfalldokumentation!$O1790)</f>
        <v>VOS Räucher Natur Natri</v>
      </c>
      <c r="F1790" s="85" t="str">
        <f>VLOOKUP(T1790,'Liste Gründe'!A:D,2,FALSE)</f>
        <v>Schimmel</v>
      </c>
      <c r="G1790" s="85" t="str">
        <f>IF(ISBLANK(V1790),VLOOKUP(Abfalldokumentation!$P1790,'Liste Gründe'!A:D,3,FALSE),V1790)</f>
        <v>Schimmel</v>
      </c>
      <c r="H1790" s="85" t="str">
        <f>IF(ISBLANK(Abfalldokumentation!$W1790),"-",Abfalldokumentation!$W1790)</f>
        <v>-</v>
      </c>
      <c r="I1790" s="118">
        <f t="shared" si="224"/>
        <v>46</v>
      </c>
      <c r="J1790" s="85" t="str">
        <f t="shared" si="225"/>
        <v>Produkte</v>
      </c>
      <c r="K1790" s="85" t="str">
        <f t="shared" si="226"/>
        <v>BUs</v>
      </c>
      <c r="L1790" s="85" t="str">
        <f t="shared" si="227"/>
        <v>Symptome</v>
      </c>
      <c r="M1790" s="118">
        <f>IFERROR(VLOOKUP(Abfalldokumentation!$O1790,Kennzahlen!S:U,3,FALSE)*Abfalldokumentation!$B1790,"0")</f>
        <v>24</v>
      </c>
      <c r="N1790" s="85" t="str">
        <f>IF(ISBLANK(Q1790),VLOOKUP(Abfalldokumentation!$O1790,'Linien - BU'!R:S,2,FALSE),Q1790)</f>
        <v>BU3</v>
      </c>
      <c r="O1790" s="87">
        <f t="shared" si="218"/>
        <v>29500498</v>
      </c>
      <c r="P1790" s="87">
        <f t="shared" si="219"/>
        <v>12</v>
      </c>
      <c r="Q1790" s="76" t="s">
        <v>8</v>
      </c>
      <c r="R1790" s="78">
        <v>29500498</v>
      </c>
      <c r="S1790" s="78">
        <v>48</v>
      </c>
      <c r="T1790" s="78">
        <v>12</v>
      </c>
      <c r="U1790" s="79">
        <v>44516</v>
      </c>
      <c r="V1790" s="81"/>
      <c r="W1790" s="78"/>
      <c r="X1790" s="83" t="str">
        <f>IFERROR(VLOOKUP(Abfalldokumentation!$R1790,Artikel!A:C,3,FALSE),Abfalldokumentation!$R1790)</f>
        <v>VOS Räucher Natur Natri</v>
      </c>
      <c r="AA1790" s="2"/>
      <c r="AB1790" s="2"/>
      <c r="AC1790" s="2"/>
    </row>
    <row r="1791" spans="1:29" ht="30" customHeight="1" x14ac:dyDescent="0.25">
      <c r="A1791" s="109" t="str">
        <f>VLOOKUP(N1791,'Linien - BU'!A:B,2,FALSE)</f>
        <v>BU1</v>
      </c>
      <c r="B1791" s="118">
        <f t="shared" si="217"/>
        <v>48</v>
      </c>
      <c r="C1791" s="99">
        <f>Abfalldokumentation!$U1791</f>
        <v>44516</v>
      </c>
      <c r="D1791" s="90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85" t="str">
        <f>IFERROR(VLOOKUP(Abfalldokumentation!$O1791,Artikel!A:C,3,FALSE),Abfalldokumentation!$O1791)</f>
        <v>VOS-ABS ENTSORGUNG</v>
      </c>
      <c r="F1791" s="85" t="str">
        <f>VLOOKUP(T1791,'Liste Gründe'!A:D,2,FALSE)</f>
        <v>Rest</v>
      </c>
      <c r="G1791" s="85" t="str">
        <f>IF(ISBLANK(V1791),VLOOKUP(Abfalldokumentation!$P1791,'Liste Gründe'!A:D,3,FALSE),V1791)</f>
        <v>geschälte Rinde</v>
      </c>
      <c r="H1791" s="85" t="str">
        <f>IF(ISBLANK(Abfalldokumentation!$W1791),"-",Abfalldokumentation!$W1791)</f>
        <v>-</v>
      </c>
      <c r="I1791" s="118">
        <f t="shared" si="224"/>
        <v>46</v>
      </c>
      <c r="J1791" s="85" t="str">
        <f t="shared" si="225"/>
        <v>Produkte</v>
      </c>
      <c r="K1791" s="85" t="str">
        <f t="shared" si="226"/>
        <v>BUs</v>
      </c>
      <c r="L1791" s="85" t="str">
        <f t="shared" si="227"/>
        <v>Symptome</v>
      </c>
      <c r="M1791" s="118">
        <f>IFERROR(VLOOKUP(Abfalldokumentation!$O1791,Kennzahlen!S:U,3,FALSE)*Abfalldokumentation!$B1791,"0")</f>
        <v>0.48</v>
      </c>
      <c r="N1791" s="85" t="str">
        <f>IF(ISBLANK(Q1791),VLOOKUP(Abfalldokumentation!$O1791,'Linien - BU'!R:S,2,FALSE),Q1791)</f>
        <v>BU1</v>
      </c>
      <c r="O1791" s="87">
        <f t="shared" si="218"/>
        <v>29500917</v>
      </c>
      <c r="P1791" s="87">
        <f t="shared" si="219"/>
        <v>60</v>
      </c>
      <c r="Q1791" s="76" t="s">
        <v>6</v>
      </c>
      <c r="R1791" s="78">
        <v>29500917</v>
      </c>
      <c r="S1791" s="78">
        <v>48</v>
      </c>
      <c r="T1791" s="78">
        <v>60</v>
      </c>
      <c r="U1791" s="79">
        <v>44516</v>
      </c>
      <c r="V1791" s="81"/>
      <c r="W1791" s="78"/>
      <c r="X1791" s="83" t="str">
        <f>IFERROR(VLOOKUP(Abfalldokumentation!$R1791,Artikel!A:C,3,FALSE),Abfalldokumentation!$R1791)</f>
        <v>VOS-ABS ENTSORGUNG</v>
      </c>
      <c r="AA1791" s="2"/>
      <c r="AB1791" s="2"/>
      <c r="AC1791" s="2"/>
    </row>
    <row r="1792" spans="1:29" ht="30" customHeight="1" x14ac:dyDescent="0.25">
      <c r="A1792" s="109" t="str">
        <f>VLOOKUP(N1792,'Linien - BU'!A:B,2,FALSE)</f>
        <v>BU4</v>
      </c>
      <c r="B1792" s="118">
        <f t="shared" si="217"/>
        <v>5</v>
      </c>
      <c r="C1792" s="99">
        <f>Abfalldokumentation!$U1792</f>
        <v>44516</v>
      </c>
      <c r="D1792" s="90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85" t="str">
        <f>IFERROR(VLOOKUP(Abfalldokumentation!$O1792,Artikel!A:C,3,FALSE),Abfalldokumentation!$O1792)</f>
        <v>ABS MEDI-KRÄUK</v>
      </c>
      <c r="F1792" s="85" t="str">
        <f>VLOOKUP(T1792,'Liste Gründe'!A:D,2,FALSE)</f>
        <v>keinen Verwendungszweck</v>
      </c>
      <c r="G1792" s="85" t="str">
        <f>IF(ISBLANK(V1792),VLOOKUP(Abfalldokumentation!$P1792,'Liste Gründe'!A:D,3,FALSE),V1792)</f>
        <v>keinen Verwendungszweck</v>
      </c>
      <c r="H1792" s="85" t="str">
        <f>IF(ISBLANK(Abfalldokumentation!$W1792),"-",Abfalldokumentation!$W1792)</f>
        <v>-</v>
      </c>
      <c r="I1792" s="118">
        <f t="shared" si="224"/>
        <v>46</v>
      </c>
      <c r="J1792" s="85" t="str">
        <f t="shared" si="225"/>
        <v>Produkte</v>
      </c>
      <c r="K1792" s="85" t="str">
        <f t="shared" si="226"/>
        <v>BUs</v>
      </c>
      <c r="L1792" s="85" t="str">
        <f t="shared" si="227"/>
        <v>Symptome</v>
      </c>
      <c r="M1792" s="118">
        <f>IFERROR(VLOOKUP(Abfalldokumentation!$O1792,Kennzahlen!S:U,3,FALSE)*Abfalldokumentation!$B1792,"0")</f>
        <v>7.5</v>
      </c>
      <c r="N1792" s="85" t="str">
        <f>IF(ISBLANK(Q1792),VLOOKUP(Abfalldokumentation!$O1792,'Linien - BU'!R:S,2,FALSE),Q1792)</f>
        <v>BU4</v>
      </c>
      <c r="O1792" s="87">
        <f t="shared" si="218"/>
        <v>29500886</v>
      </c>
      <c r="P1792" s="87">
        <f t="shared" si="219"/>
        <v>61</v>
      </c>
      <c r="Q1792" s="76" t="s">
        <v>9</v>
      </c>
      <c r="R1792" s="78">
        <v>29500886</v>
      </c>
      <c r="S1792" s="78">
        <v>5</v>
      </c>
      <c r="T1792" s="78">
        <v>61</v>
      </c>
      <c r="U1792" s="79">
        <v>44516</v>
      </c>
      <c r="V1792" s="81"/>
      <c r="W1792" s="78"/>
      <c r="X1792" s="83" t="str">
        <f>IFERROR(VLOOKUP(Abfalldokumentation!$R1792,Artikel!A:C,3,FALSE),Abfalldokumentation!$R1792)</f>
        <v>ABS MEDI-KRÄUK</v>
      </c>
      <c r="AA1792" s="2"/>
      <c r="AB1792" s="2"/>
      <c r="AC1792" s="2"/>
    </row>
    <row r="1793" spans="1:29" ht="30" customHeight="1" x14ac:dyDescent="0.25">
      <c r="A1793" s="109" t="str">
        <f>VLOOKUP(N1793,'Linien - BU'!A:B,2,FALSE)</f>
        <v>BU4</v>
      </c>
      <c r="B1793" s="118">
        <f t="shared" si="217"/>
        <v>4</v>
      </c>
      <c r="C1793" s="99">
        <f>Abfalldokumentation!$U1793</f>
        <v>44516</v>
      </c>
      <c r="D1793" s="90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85" t="str">
        <f>IFERROR(VLOOKUP(Abfalldokumentation!$O1793,Artikel!A:C,3,FALSE),Abfalldokumentation!$O1793)</f>
        <v>ABS PECO</v>
      </c>
      <c r="F1793" s="85" t="str">
        <f>VLOOKUP(T1793,'Liste Gründe'!A:D,2,FALSE)</f>
        <v>keinen Verwendungszweck</v>
      </c>
      <c r="G1793" s="85" t="str">
        <f>IF(ISBLANK(V1793),VLOOKUP(Abfalldokumentation!$P1793,'Liste Gründe'!A:D,3,FALSE),V1793)</f>
        <v>keinen Verwendungszweck</v>
      </c>
      <c r="H1793" s="85" t="str">
        <f>IF(ISBLANK(Abfalldokumentation!$W1793),"-",Abfalldokumentation!$W1793)</f>
        <v>-</v>
      </c>
      <c r="I1793" s="118">
        <f t="shared" si="224"/>
        <v>46</v>
      </c>
      <c r="J1793" s="85" t="str">
        <f t="shared" si="225"/>
        <v>Produkte</v>
      </c>
      <c r="K1793" s="85" t="str">
        <f t="shared" si="226"/>
        <v>BUs</v>
      </c>
      <c r="L1793" s="85" t="str">
        <f t="shared" si="227"/>
        <v>Symptome</v>
      </c>
      <c r="M1793" s="118">
        <f>IFERROR(VLOOKUP(Abfalldokumentation!$O1793,Kennzahlen!S:U,3,FALSE)*Abfalldokumentation!$B1793,"0")</f>
        <v>5.882352941176471</v>
      </c>
      <c r="N1793" s="85" t="str">
        <f>IF(ISBLANK(Q1793),VLOOKUP(Abfalldokumentation!$O1793,'Linien - BU'!R:S,2,FALSE),Q1793)</f>
        <v>BU4</v>
      </c>
      <c r="O1793" s="87">
        <f t="shared" si="218"/>
        <v>29500891</v>
      </c>
      <c r="P1793" s="87">
        <f t="shared" si="219"/>
        <v>61</v>
      </c>
      <c r="Q1793" s="76" t="s">
        <v>9</v>
      </c>
      <c r="R1793" s="78">
        <v>29500891</v>
      </c>
      <c r="S1793" s="78">
        <v>4</v>
      </c>
      <c r="T1793" s="78">
        <v>61</v>
      </c>
      <c r="U1793" s="79">
        <v>44516</v>
      </c>
      <c r="V1793" s="81"/>
      <c r="W1793" s="78"/>
      <c r="X1793" s="83" t="str">
        <f>IFERROR(VLOOKUP(Abfalldokumentation!$R1793,Artikel!A:C,3,FALSE),Abfalldokumentation!$R1793)</f>
        <v>ABS PECO</v>
      </c>
      <c r="AA1793" s="2"/>
      <c r="AB1793" s="2"/>
      <c r="AC1793" s="2"/>
    </row>
    <row r="1794" spans="1:29" ht="30" customHeight="1" x14ac:dyDescent="0.25">
      <c r="A1794" s="109" t="str">
        <f>VLOOKUP(N1794,'Linien - BU'!A:B,2,FALSE)</f>
        <v>BU4</v>
      </c>
      <c r="B1794" s="118">
        <f t="shared" ref="B1794:B1854" si="228">S1794</f>
        <v>7</v>
      </c>
      <c r="C1794" s="99">
        <f>Abfalldokumentation!$U1794</f>
        <v>44516</v>
      </c>
      <c r="D1794" s="90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85" t="str">
        <f>IFERROR(VLOOKUP(Abfalldokumentation!$O1794,Artikel!A:C,3,FALSE),Abfalldokumentation!$O1794)</f>
        <v>ABS PECO</v>
      </c>
      <c r="F1794" s="85" t="str">
        <f>VLOOKUP(T1794,'Liste Gründe'!A:D,2,FALSE)</f>
        <v>keinen Verwendungszweck</v>
      </c>
      <c r="G1794" s="85" t="str">
        <f>IF(ISBLANK(V1794),VLOOKUP(Abfalldokumentation!$P1794,'Liste Gründe'!A:D,3,FALSE),V1794)</f>
        <v>keinen Verwendungszweck</v>
      </c>
      <c r="H1794" s="85" t="str">
        <f>IF(ISBLANK(Abfalldokumentation!$W1794),"-",Abfalldokumentation!$W1794)</f>
        <v>-</v>
      </c>
      <c r="I1794" s="118">
        <f t="shared" si="224"/>
        <v>46</v>
      </c>
      <c r="J1794" s="85" t="str">
        <f t="shared" si="225"/>
        <v>Produkte</v>
      </c>
      <c r="K1794" s="85" t="str">
        <f t="shared" si="226"/>
        <v>BUs</v>
      </c>
      <c r="L1794" s="85" t="str">
        <f t="shared" si="227"/>
        <v>Symptome</v>
      </c>
      <c r="M1794" s="118">
        <f>IFERROR(VLOOKUP(Abfalldokumentation!$O1794,Kennzahlen!S:U,3,FALSE)*Abfalldokumentation!$B1794,"0")</f>
        <v>10.294117647058824</v>
      </c>
      <c r="N1794" s="85" t="str">
        <f>IF(ISBLANK(Q1794),VLOOKUP(Abfalldokumentation!$O1794,'Linien - BU'!R:S,2,FALSE),Q1794)</f>
        <v>BU4</v>
      </c>
      <c r="O1794" s="87">
        <f t="shared" ref="O1794:O1854" si="229">R1794</f>
        <v>29500891</v>
      </c>
      <c r="P1794" s="87">
        <f t="shared" ref="P1794:P1854" si="230">T1794</f>
        <v>61</v>
      </c>
      <c r="Q1794" s="76" t="s">
        <v>9</v>
      </c>
      <c r="R1794" s="78">
        <v>29500891</v>
      </c>
      <c r="S1794" s="78">
        <v>7</v>
      </c>
      <c r="T1794" s="78">
        <v>61</v>
      </c>
      <c r="U1794" s="79">
        <v>44516</v>
      </c>
      <c r="V1794" s="81"/>
      <c r="W1794" s="78"/>
      <c r="X1794" s="83" t="str">
        <f>IFERROR(VLOOKUP(Abfalldokumentation!$R1794,Artikel!A:C,3,FALSE),Abfalldokumentation!$R1794)</f>
        <v>ABS PECO</v>
      </c>
      <c r="AA1794" s="2"/>
      <c r="AB1794" s="2"/>
      <c r="AC1794" s="2"/>
    </row>
    <row r="1795" spans="1:29" ht="30" customHeight="1" x14ac:dyDescent="0.25">
      <c r="A1795" s="109" t="str">
        <f>VLOOKUP(N1795,'Linien - BU'!A:B,2,FALSE)</f>
        <v>BU4</v>
      </c>
      <c r="B1795" s="118">
        <f t="shared" si="228"/>
        <v>10</v>
      </c>
      <c r="C1795" s="99">
        <f>Abfalldokumentation!$U1795</f>
        <v>44516</v>
      </c>
      <c r="D1795" s="90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85" t="str">
        <f>IFERROR(VLOOKUP(Abfalldokumentation!$O1795,Artikel!A:C,3,FALSE),Abfalldokumentation!$O1795)</f>
        <v>ABS PECO</v>
      </c>
      <c r="F1795" s="85" t="str">
        <f>VLOOKUP(T1795,'Liste Gründe'!A:D,2,FALSE)</f>
        <v>keinen Verwendungszweck</v>
      </c>
      <c r="G1795" s="85" t="str">
        <f>IF(ISBLANK(V1795),VLOOKUP(Abfalldokumentation!$P1795,'Liste Gründe'!A:D,3,FALSE),V1795)</f>
        <v>keinen Verwendungszweck</v>
      </c>
      <c r="H1795" s="85" t="str">
        <f>IF(ISBLANK(Abfalldokumentation!$W1795),"-",Abfalldokumentation!$W1795)</f>
        <v>-</v>
      </c>
      <c r="I1795" s="118">
        <f t="shared" si="224"/>
        <v>46</v>
      </c>
      <c r="J1795" s="85" t="str">
        <f t="shared" si="225"/>
        <v>Produkte</v>
      </c>
      <c r="K1795" s="85" t="str">
        <f t="shared" si="226"/>
        <v>BUs</v>
      </c>
      <c r="L1795" s="85" t="str">
        <f t="shared" si="227"/>
        <v>Symptome</v>
      </c>
      <c r="M1795" s="118">
        <f>IFERROR(VLOOKUP(Abfalldokumentation!$O1795,Kennzahlen!S:U,3,FALSE)*Abfalldokumentation!$B1795,"0")</f>
        <v>14.705882352941178</v>
      </c>
      <c r="N1795" s="85" t="str">
        <f>IF(ISBLANK(Q1795),VLOOKUP(Abfalldokumentation!$O1795,'Linien - BU'!R:S,2,FALSE),Q1795)</f>
        <v>BU4</v>
      </c>
      <c r="O1795" s="87">
        <f t="shared" si="229"/>
        <v>29500891</v>
      </c>
      <c r="P1795" s="87">
        <f t="shared" si="230"/>
        <v>61</v>
      </c>
      <c r="Q1795" s="76" t="s">
        <v>9</v>
      </c>
      <c r="R1795" s="78">
        <v>29500891</v>
      </c>
      <c r="S1795" s="78">
        <v>10</v>
      </c>
      <c r="T1795" s="78">
        <v>61</v>
      </c>
      <c r="U1795" s="79">
        <v>44516</v>
      </c>
      <c r="V1795" s="81"/>
      <c r="W1795" s="78"/>
      <c r="X1795" s="83" t="str">
        <f>IFERROR(VLOOKUP(Abfalldokumentation!$R1795,Artikel!A:C,3,FALSE),Abfalldokumentation!$R1795)</f>
        <v>ABS PECO</v>
      </c>
      <c r="AA1795" s="2"/>
      <c r="AB1795" s="2"/>
      <c r="AC1795" s="2"/>
    </row>
    <row r="1796" spans="1:29" ht="30" customHeight="1" x14ac:dyDescent="0.25">
      <c r="A1796" s="109" t="str">
        <f>VLOOKUP(N1796,'Linien - BU'!A:B,2,FALSE)</f>
        <v>BU4</v>
      </c>
      <c r="B1796" s="118">
        <f t="shared" si="228"/>
        <v>2</v>
      </c>
      <c r="C1796" s="99">
        <f>Abfalldokumentation!$U1796</f>
        <v>44516</v>
      </c>
      <c r="D1796" s="90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85" t="str">
        <f>IFERROR(VLOOKUP(Abfalldokumentation!$O1796,Artikel!A:C,3,FALSE),Abfalldokumentation!$O1796)</f>
        <v>ABS PECO</v>
      </c>
      <c r="F1796" s="85" t="str">
        <f>VLOOKUP(T1796,'Liste Gründe'!A:D,2,FALSE)</f>
        <v>keinen Verwendungszweck</v>
      </c>
      <c r="G1796" s="85" t="str">
        <f>IF(ISBLANK(V1796),VLOOKUP(Abfalldokumentation!$P1796,'Liste Gründe'!A:D,3,FALSE),V1796)</f>
        <v>keinen Verwendungszweck</v>
      </c>
      <c r="H1796" s="85" t="str">
        <f>IF(ISBLANK(Abfalldokumentation!$W1796),"-",Abfalldokumentation!$W1796)</f>
        <v>-</v>
      </c>
      <c r="I1796" s="118">
        <f t="shared" si="224"/>
        <v>46</v>
      </c>
      <c r="J1796" s="85" t="str">
        <f t="shared" si="225"/>
        <v>Produkte</v>
      </c>
      <c r="K1796" s="85" t="str">
        <f t="shared" si="226"/>
        <v>BUs</v>
      </c>
      <c r="L1796" s="85" t="str">
        <f t="shared" si="227"/>
        <v>Symptome</v>
      </c>
      <c r="M1796" s="118">
        <f>IFERROR(VLOOKUP(Abfalldokumentation!$O1796,Kennzahlen!S:U,3,FALSE)*Abfalldokumentation!$B1796,"0")</f>
        <v>2.9411764705882355</v>
      </c>
      <c r="N1796" s="85" t="str">
        <f>IF(ISBLANK(Q1796),VLOOKUP(Abfalldokumentation!$O1796,'Linien - BU'!R:S,2,FALSE),Q1796)</f>
        <v>BU4</v>
      </c>
      <c r="O1796" s="87">
        <f t="shared" si="229"/>
        <v>29500891</v>
      </c>
      <c r="P1796" s="87">
        <f t="shared" si="230"/>
        <v>61</v>
      </c>
      <c r="Q1796" s="76" t="s">
        <v>9</v>
      </c>
      <c r="R1796" s="78">
        <v>29500891</v>
      </c>
      <c r="S1796" s="78">
        <v>2</v>
      </c>
      <c r="T1796" s="78">
        <v>61</v>
      </c>
      <c r="U1796" s="79">
        <v>44516</v>
      </c>
      <c r="V1796" s="81"/>
      <c r="W1796" s="78"/>
      <c r="X1796" s="83" t="str">
        <f>IFERROR(VLOOKUP(Abfalldokumentation!$R1796,Artikel!A:C,3,FALSE),Abfalldokumentation!$R1796)</f>
        <v>ABS PECO</v>
      </c>
      <c r="AA1796" s="2"/>
      <c r="AB1796" s="2"/>
      <c r="AC1796" s="2"/>
    </row>
    <row r="1797" spans="1:29" ht="30" customHeight="1" x14ac:dyDescent="0.25">
      <c r="A1797" s="109" t="str">
        <f>VLOOKUP(N1797,'Linien - BU'!A:B,2,FALSE)</f>
        <v>BU4</v>
      </c>
      <c r="B1797" s="118">
        <f t="shared" si="228"/>
        <v>6</v>
      </c>
      <c r="C1797" s="99">
        <f>Abfalldokumentation!$U1797</f>
        <v>44516</v>
      </c>
      <c r="D1797" s="90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85" t="str">
        <f>IFERROR(VLOOKUP(Abfalldokumentation!$O1797,Artikel!A:C,3,FALSE),Abfalldokumentation!$O1797)</f>
        <v>ABS PECO</v>
      </c>
      <c r="F1797" s="85" t="str">
        <f>VLOOKUP(T1797,'Liste Gründe'!A:D,2,FALSE)</f>
        <v>keinen Verwendungszweck</v>
      </c>
      <c r="G1797" s="85" t="str">
        <f>IF(ISBLANK(V1797),VLOOKUP(Abfalldokumentation!$P1797,'Liste Gründe'!A:D,3,FALSE),V1797)</f>
        <v>keinen Verwendungszweck</v>
      </c>
      <c r="H1797" s="85" t="str">
        <f>IF(ISBLANK(Abfalldokumentation!$W1797),"-",Abfalldokumentation!$W1797)</f>
        <v>-</v>
      </c>
      <c r="I1797" s="118">
        <f t="shared" si="224"/>
        <v>46</v>
      </c>
      <c r="J1797" s="85" t="str">
        <f t="shared" si="225"/>
        <v>Produkte</v>
      </c>
      <c r="K1797" s="85" t="str">
        <f t="shared" si="226"/>
        <v>BUs</v>
      </c>
      <c r="L1797" s="85" t="str">
        <f t="shared" si="227"/>
        <v>Symptome</v>
      </c>
      <c r="M1797" s="118">
        <f>IFERROR(VLOOKUP(Abfalldokumentation!$O1797,Kennzahlen!S:U,3,FALSE)*Abfalldokumentation!$B1797,"0")</f>
        <v>8.8235294117647065</v>
      </c>
      <c r="N1797" s="85" t="str">
        <f>IF(ISBLANK(Q1797),VLOOKUP(Abfalldokumentation!$O1797,'Linien - BU'!R:S,2,FALSE),Q1797)</f>
        <v>BU4</v>
      </c>
      <c r="O1797" s="87">
        <f t="shared" si="229"/>
        <v>29500891</v>
      </c>
      <c r="P1797" s="87">
        <f t="shared" si="230"/>
        <v>61</v>
      </c>
      <c r="Q1797" s="76" t="s">
        <v>9</v>
      </c>
      <c r="R1797" s="78">
        <v>29500891</v>
      </c>
      <c r="S1797" s="78">
        <v>6</v>
      </c>
      <c r="T1797" s="78">
        <v>61</v>
      </c>
      <c r="U1797" s="79">
        <v>44516</v>
      </c>
      <c r="V1797" s="81"/>
      <c r="W1797" s="78"/>
      <c r="X1797" s="83" t="str">
        <f>IFERROR(VLOOKUP(Abfalldokumentation!$R1797,Artikel!A:C,3,FALSE),Abfalldokumentation!$R1797)</f>
        <v>ABS PECO</v>
      </c>
      <c r="AA1797" s="2"/>
      <c r="AB1797" s="2"/>
      <c r="AC1797" s="2"/>
    </row>
    <row r="1798" spans="1:29" ht="30" customHeight="1" x14ac:dyDescent="0.25">
      <c r="A1798" s="109" t="str">
        <f>VLOOKUP(N1798,'Linien - BU'!A:B,2,FALSE)</f>
        <v>BU4</v>
      </c>
      <c r="B1798" s="118">
        <f t="shared" si="228"/>
        <v>5</v>
      </c>
      <c r="C1798" s="99">
        <f>Abfalldokumentation!$U1798</f>
        <v>44516</v>
      </c>
      <c r="D1798" s="90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85" t="str">
        <f>IFERROR(VLOOKUP(Abfalldokumentation!$O1798,Artikel!A:C,3,FALSE),Abfalldokumentation!$O1798)</f>
        <v>ABS PECO</v>
      </c>
      <c r="F1798" s="85" t="str">
        <f>VLOOKUP(T1798,'Liste Gründe'!A:D,2,FALSE)</f>
        <v>keinen Verwendungszweck</v>
      </c>
      <c r="G1798" s="85" t="str">
        <f>IF(ISBLANK(V1798),VLOOKUP(Abfalldokumentation!$P1798,'Liste Gründe'!A:D,3,FALSE),V1798)</f>
        <v>keinen Verwendungszweck</v>
      </c>
      <c r="H1798" s="85" t="str">
        <f>IF(ISBLANK(Abfalldokumentation!$W1798),"-",Abfalldokumentation!$W1798)</f>
        <v>-</v>
      </c>
      <c r="I1798" s="118">
        <f t="shared" si="224"/>
        <v>46</v>
      </c>
      <c r="J1798" s="85" t="str">
        <f t="shared" si="225"/>
        <v>Produkte</v>
      </c>
      <c r="K1798" s="85" t="str">
        <f t="shared" si="226"/>
        <v>BUs</v>
      </c>
      <c r="L1798" s="85" t="str">
        <f t="shared" si="227"/>
        <v>Symptome</v>
      </c>
      <c r="M1798" s="118">
        <f>IFERROR(VLOOKUP(Abfalldokumentation!$O1798,Kennzahlen!S:U,3,FALSE)*Abfalldokumentation!$B1798,"0")</f>
        <v>7.3529411764705888</v>
      </c>
      <c r="N1798" s="85" t="str">
        <f>IF(ISBLANK(Q1798),VLOOKUP(Abfalldokumentation!$O1798,'Linien - BU'!R:S,2,FALSE),Q1798)</f>
        <v>BU4</v>
      </c>
      <c r="O1798" s="87">
        <f t="shared" si="229"/>
        <v>29500891</v>
      </c>
      <c r="P1798" s="87">
        <f t="shared" si="230"/>
        <v>61</v>
      </c>
      <c r="Q1798" s="76" t="s">
        <v>9</v>
      </c>
      <c r="R1798" s="78">
        <v>29500891</v>
      </c>
      <c r="S1798" s="78">
        <v>5</v>
      </c>
      <c r="T1798" s="78">
        <v>61</v>
      </c>
      <c r="U1798" s="79">
        <v>44516</v>
      </c>
      <c r="V1798" s="81"/>
      <c r="W1798" s="78"/>
      <c r="X1798" s="83" t="str">
        <f>IFERROR(VLOOKUP(Abfalldokumentation!$R1798,Artikel!A:C,3,FALSE),Abfalldokumentation!$R1798)</f>
        <v>ABS PECO</v>
      </c>
      <c r="AA1798" s="2"/>
      <c r="AB1798" s="2"/>
      <c r="AC1798" s="2"/>
    </row>
    <row r="1799" spans="1:29" ht="30" customHeight="1" x14ac:dyDescent="0.25">
      <c r="A1799" s="109" t="str">
        <f>VLOOKUP(N1799,'Linien - BU'!A:B,2,FALSE)</f>
        <v>BU4</v>
      </c>
      <c r="B1799" s="118">
        <f t="shared" si="228"/>
        <v>9</v>
      </c>
      <c r="C1799" s="99">
        <f>Abfalldokumentation!$U1799</f>
        <v>44516</v>
      </c>
      <c r="D1799" s="90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85" t="str">
        <f>IFERROR(VLOOKUP(Abfalldokumentation!$O1799,Artikel!A:C,3,FALSE),Abfalldokumentation!$O1799)</f>
        <v>ABS TI-AD</v>
      </c>
      <c r="F1799" s="85" t="str">
        <f>VLOOKUP(T1799,'Liste Gründe'!A:D,2,FALSE)</f>
        <v>Schimmel</v>
      </c>
      <c r="G1799" s="85" t="str">
        <f>IF(ISBLANK(V1799),VLOOKUP(Abfalldokumentation!$P1799,'Liste Gründe'!A:D,3,FALSE),V1799)</f>
        <v>Schimmel</v>
      </c>
      <c r="H1799" s="85" t="str">
        <f>IF(ISBLANK(Abfalldokumentation!$W1799),"-",Abfalldokumentation!$W1799)</f>
        <v>-</v>
      </c>
      <c r="I1799" s="118">
        <f t="shared" si="224"/>
        <v>46</v>
      </c>
      <c r="J1799" s="85" t="str">
        <f t="shared" si="225"/>
        <v>Produkte</v>
      </c>
      <c r="K1799" s="85" t="str">
        <f t="shared" si="226"/>
        <v>BUs</v>
      </c>
      <c r="L1799" s="85" t="str">
        <f t="shared" si="227"/>
        <v>Symptome</v>
      </c>
      <c r="M1799" s="118">
        <f>IFERROR(VLOOKUP(Abfalldokumentation!$O1799,Kennzahlen!S:U,3,FALSE)*Abfalldokumentation!$B1799,"0")</f>
        <v>0.09</v>
      </c>
      <c r="N1799" s="85" t="str">
        <f>IF(ISBLANK(Q1799),VLOOKUP(Abfalldokumentation!$O1799,'Linien - BU'!R:S,2,FALSE),Q1799)</f>
        <v>BU4</v>
      </c>
      <c r="O1799" s="87">
        <f t="shared" si="229"/>
        <v>29500904</v>
      </c>
      <c r="P1799" s="87">
        <f t="shared" si="230"/>
        <v>12</v>
      </c>
      <c r="Q1799" s="76" t="s">
        <v>9</v>
      </c>
      <c r="R1799" s="78">
        <v>29500904</v>
      </c>
      <c r="S1799" s="78">
        <v>9</v>
      </c>
      <c r="T1799" s="78">
        <v>12</v>
      </c>
      <c r="U1799" s="79">
        <v>44516</v>
      </c>
      <c r="V1799" s="81"/>
      <c r="W1799" s="78"/>
      <c r="X1799" s="83" t="str">
        <f>IFERROR(VLOOKUP(Abfalldokumentation!$R1799,Artikel!A:C,3,FALSE),Abfalldokumentation!$R1799)</f>
        <v>ABS TI-AD</v>
      </c>
      <c r="AA1799" s="2"/>
      <c r="AB1799" s="2"/>
      <c r="AC1799" s="2"/>
    </row>
    <row r="1800" spans="1:29" ht="30" customHeight="1" x14ac:dyDescent="0.25">
      <c r="A1800" s="109" t="str">
        <f>VLOOKUP(N1800,'Linien - BU'!A:B,2,FALSE)</f>
        <v>BU4</v>
      </c>
      <c r="B1800" s="118">
        <f t="shared" si="228"/>
        <v>12</v>
      </c>
      <c r="C1800" s="99">
        <f>Abfalldokumentation!$U1800</f>
        <v>44516</v>
      </c>
      <c r="D1800" s="90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85" t="str">
        <f>IFERROR(VLOOKUP(Abfalldokumentation!$O1800,Artikel!A:C,3,FALSE),Abfalldokumentation!$O1800)</f>
        <v>ABS TI-AD</v>
      </c>
      <c r="F1800" s="85" t="str">
        <f>VLOOKUP(T1800,'Liste Gründe'!A:D,2,FALSE)</f>
        <v>Schimmel</v>
      </c>
      <c r="G1800" s="85" t="str">
        <f>IF(ISBLANK(V1800),VLOOKUP(Abfalldokumentation!$P1800,'Liste Gründe'!A:D,3,FALSE),V1800)</f>
        <v>Schimmel</v>
      </c>
      <c r="H1800" s="85" t="str">
        <f>IF(ISBLANK(Abfalldokumentation!$W1800),"-",Abfalldokumentation!$W1800)</f>
        <v>-</v>
      </c>
      <c r="I1800" s="118">
        <f t="shared" si="224"/>
        <v>46</v>
      </c>
      <c r="J1800" s="85" t="str">
        <f t="shared" si="225"/>
        <v>Produkte</v>
      </c>
      <c r="K1800" s="85" t="str">
        <f t="shared" si="226"/>
        <v>BUs</v>
      </c>
      <c r="L1800" s="85" t="str">
        <f t="shared" si="227"/>
        <v>Symptome</v>
      </c>
      <c r="M1800" s="118">
        <f>IFERROR(VLOOKUP(Abfalldokumentation!$O1800,Kennzahlen!S:U,3,FALSE)*Abfalldokumentation!$B1800,"0")</f>
        <v>0.12</v>
      </c>
      <c r="N1800" s="85" t="str">
        <f>IF(ISBLANK(Q1800),VLOOKUP(Abfalldokumentation!$O1800,'Linien - BU'!R:S,2,FALSE),Q1800)</f>
        <v>BU4</v>
      </c>
      <c r="O1800" s="87">
        <f t="shared" si="229"/>
        <v>29500904</v>
      </c>
      <c r="P1800" s="87">
        <f t="shared" si="230"/>
        <v>12</v>
      </c>
      <c r="Q1800" s="76" t="s">
        <v>9</v>
      </c>
      <c r="R1800" s="78">
        <v>29500904</v>
      </c>
      <c r="S1800" s="78">
        <v>12</v>
      </c>
      <c r="T1800" s="78">
        <v>12</v>
      </c>
      <c r="U1800" s="79">
        <v>44516</v>
      </c>
      <c r="V1800" s="81"/>
      <c r="W1800" s="78"/>
      <c r="X1800" s="83" t="str">
        <f>IFERROR(VLOOKUP(Abfalldokumentation!$R1800,Artikel!A:C,3,FALSE),Abfalldokumentation!$R1800)</f>
        <v>ABS TI-AD</v>
      </c>
      <c r="AA1800" s="2"/>
      <c r="AB1800" s="2"/>
      <c r="AC1800" s="2"/>
    </row>
    <row r="1801" spans="1:29" ht="30" customHeight="1" x14ac:dyDescent="0.25">
      <c r="A1801" s="109" t="str">
        <f>VLOOKUP(N1801,'Linien - BU'!A:B,2,FALSE)</f>
        <v>BU4</v>
      </c>
      <c r="B1801" s="118">
        <f t="shared" si="228"/>
        <v>17</v>
      </c>
      <c r="C1801" s="99">
        <f>Abfalldokumentation!$U1801</f>
        <v>44516</v>
      </c>
      <c r="D1801" s="90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85" t="str">
        <f>IFERROR(VLOOKUP(Abfalldokumentation!$O1801,Artikel!A:C,3,FALSE),Abfalldokumentation!$O1801)</f>
        <v>ABS TI-AD</v>
      </c>
      <c r="F1801" s="85" t="str">
        <f>VLOOKUP(T1801,'Liste Gründe'!A:D,2,FALSE)</f>
        <v>Schimmel</v>
      </c>
      <c r="G1801" s="85" t="str">
        <f>IF(ISBLANK(V1801),VLOOKUP(Abfalldokumentation!$P1801,'Liste Gründe'!A:D,3,FALSE),V1801)</f>
        <v>Schimmel</v>
      </c>
      <c r="H1801" s="85" t="str">
        <f>IF(ISBLANK(Abfalldokumentation!$W1801),"-",Abfalldokumentation!$W1801)</f>
        <v>-</v>
      </c>
      <c r="I1801" s="118">
        <f t="shared" si="224"/>
        <v>46</v>
      </c>
      <c r="J1801" s="85" t="str">
        <f t="shared" si="225"/>
        <v>Produkte</v>
      </c>
      <c r="K1801" s="85" t="str">
        <f t="shared" si="226"/>
        <v>BUs</v>
      </c>
      <c r="L1801" s="85" t="str">
        <f t="shared" si="227"/>
        <v>Symptome</v>
      </c>
      <c r="M1801" s="118">
        <f>IFERROR(VLOOKUP(Abfalldokumentation!$O1801,Kennzahlen!S:U,3,FALSE)*Abfalldokumentation!$B1801,"0")</f>
        <v>0.17</v>
      </c>
      <c r="N1801" s="85" t="str">
        <f>IF(ISBLANK(Q1801),VLOOKUP(Abfalldokumentation!$O1801,'Linien - BU'!R:S,2,FALSE),Q1801)</f>
        <v>BU4</v>
      </c>
      <c r="O1801" s="87">
        <f t="shared" si="229"/>
        <v>29500904</v>
      </c>
      <c r="P1801" s="87">
        <f t="shared" si="230"/>
        <v>12</v>
      </c>
      <c r="Q1801" s="76" t="s">
        <v>9</v>
      </c>
      <c r="R1801" s="78">
        <v>29500904</v>
      </c>
      <c r="S1801" s="78">
        <v>17</v>
      </c>
      <c r="T1801" s="78">
        <v>12</v>
      </c>
      <c r="U1801" s="79">
        <v>44516</v>
      </c>
      <c r="V1801" s="81"/>
      <c r="W1801" s="78"/>
      <c r="X1801" s="83" t="str">
        <f>IFERROR(VLOOKUP(Abfalldokumentation!$R1801,Artikel!A:C,3,FALSE),Abfalldokumentation!$R1801)</f>
        <v>ABS TI-AD</v>
      </c>
      <c r="AA1801" s="2"/>
      <c r="AB1801" s="2"/>
      <c r="AC1801" s="2"/>
    </row>
    <row r="1802" spans="1:29" ht="30" customHeight="1" x14ac:dyDescent="0.25">
      <c r="A1802" s="109" t="str">
        <f>VLOOKUP(N1802,'Linien - BU'!A:B,2,FALSE)</f>
        <v>BU4</v>
      </c>
      <c r="B1802" s="118">
        <f t="shared" si="228"/>
        <v>4</v>
      </c>
      <c r="C1802" s="99">
        <f>Abfalldokumentation!$U1802</f>
        <v>44516</v>
      </c>
      <c r="D1802" s="90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85" t="str">
        <f>IFERROR(VLOOKUP(Abfalldokumentation!$O1802,Artikel!A:C,3,FALSE),Abfalldokumentation!$O1802)</f>
        <v>ABS TI-AD</v>
      </c>
      <c r="F1802" s="85" t="str">
        <f>VLOOKUP(T1802,'Liste Gründe'!A:D,2,FALSE)</f>
        <v>Schimmel</v>
      </c>
      <c r="G1802" s="85" t="str">
        <f>IF(ISBLANK(V1802),VLOOKUP(Abfalldokumentation!$P1802,'Liste Gründe'!A:D,3,FALSE),V1802)</f>
        <v>Schimmel</v>
      </c>
      <c r="H1802" s="85" t="str">
        <f>IF(ISBLANK(Abfalldokumentation!$W1802),"-",Abfalldokumentation!$W1802)</f>
        <v>-</v>
      </c>
      <c r="I1802" s="118">
        <f t="shared" si="224"/>
        <v>46</v>
      </c>
      <c r="J1802" s="85" t="str">
        <f t="shared" si="225"/>
        <v>Produkte</v>
      </c>
      <c r="K1802" s="85" t="str">
        <f t="shared" si="226"/>
        <v>BUs</v>
      </c>
      <c r="L1802" s="85" t="str">
        <f t="shared" si="227"/>
        <v>Symptome</v>
      </c>
      <c r="M1802" s="118">
        <f>IFERROR(VLOOKUP(Abfalldokumentation!$O1802,Kennzahlen!S:U,3,FALSE)*Abfalldokumentation!$B1802,"0")</f>
        <v>0.04</v>
      </c>
      <c r="N1802" s="85" t="str">
        <f>IF(ISBLANK(Q1802),VLOOKUP(Abfalldokumentation!$O1802,'Linien - BU'!R:S,2,FALSE),Q1802)</f>
        <v>BU4</v>
      </c>
      <c r="O1802" s="87">
        <f t="shared" si="229"/>
        <v>29500904</v>
      </c>
      <c r="P1802" s="87">
        <f t="shared" si="230"/>
        <v>12</v>
      </c>
      <c r="Q1802" s="76" t="s">
        <v>9</v>
      </c>
      <c r="R1802" s="78">
        <v>29500904</v>
      </c>
      <c r="S1802" s="78">
        <v>4</v>
      </c>
      <c r="T1802" s="78">
        <v>12</v>
      </c>
      <c r="U1802" s="79">
        <v>44516</v>
      </c>
      <c r="V1802" s="81"/>
      <c r="W1802" s="78"/>
      <c r="X1802" s="83" t="str">
        <f>IFERROR(VLOOKUP(Abfalldokumentation!$R1802,Artikel!A:C,3,FALSE),Abfalldokumentation!$R1802)</f>
        <v>ABS TI-AD</v>
      </c>
      <c r="AA1802" s="2"/>
      <c r="AB1802" s="2"/>
      <c r="AC1802" s="2"/>
    </row>
    <row r="1803" spans="1:29" ht="30" customHeight="1" x14ac:dyDescent="0.25">
      <c r="A1803" s="109" t="str">
        <f>VLOOKUP(N1803,'Linien - BU'!A:B,2,FALSE)</f>
        <v>BU4</v>
      </c>
      <c r="B1803" s="118">
        <f t="shared" si="228"/>
        <v>20</v>
      </c>
      <c r="C1803" s="99">
        <f>Abfalldokumentation!$U1803</f>
        <v>44516</v>
      </c>
      <c r="D1803" s="90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85" t="str">
        <f>IFERROR(VLOOKUP(Abfalldokumentation!$O1803,Artikel!A:C,3,FALSE),Abfalldokumentation!$O1803)</f>
        <v>ABS SCH-PAUL</v>
      </c>
      <c r="F1803" s="85" t="str">
        <f>VLOOKUP(T1803,'Liste Gründe'!A:D,2,FALSE)</f>
        <v>keinen Verwendungszweck</v>
      </c>
      <c r="G1803" s="85" t="str">
        <f>IF(ISBLANK(V1803),VLOOKUP(Abfalldokumentation!$P1803,'Liste Gründe'!A:D,3,FALSE),V1803)</f>
        <v>keinen Verwendungszweck</v>
      </c>
      <c r="H1803" s="85" t="str">
        <f>IF(ISBLANK(Abfalldokumentation!$W1803),"-",Abfalldokumentation!$W1803)</f>
        <v>-</v>
      </c>
      <c r="I1803" s="118">
        <f t="shared" si="224"/>
        <v>46</v>
      </c>
      <c r="J1803" s="85" t="str">
        <f t="shared" si="225"/>
        <v>Produkte</v>
      </c>
      <c r="K1803" s="85" t="str">
        <f t="shared" si="226"/>
        <v>BUs</v>
      </c>
      <c r="L1803" s="85" t="str">
        <f t="shared" si="227"/>
        <v>Symptome</v>
      </c>
      <c r="M1803" s="118">
        <f>IFERROR(VLOOKUP(Abfalldokumentation!$O1803,Kennzahlen!S:U,3,FALSE)*Abfalldokumentation!$B1803,"0")</f>
        <v>0.2</v>
      </c>
      <c r="N1803" s="85" t="str">
        <f>IF(ISBLANK(Q1803),VLOOKUP(Abfalldokumentation!$O1803,'Linien - BU'!R:S,2,FALSE),Q1803)</f>
        <v>BU4</v>
      </c>
      <c r="O1803" s="87">
        <f t="shared" si="229"/>
        <v>29500906</v>
      </c>
      <c r="P1803" s="87">
        <f t="shared" si="230"/>
        <v>61</v>
      </c>
      <c r="Q1803" s="76" t="s">
        <v>9</v>
      </c>
      <c r="R1803" s="78">
        <v>29500906</v>
      </c>
      <c r="S1803" s="78">
        <v>20</v>
      </c>
      <c r="T1803" s="78">
        <v>61</v>
      </c>
      <c r="U1803" s="79">
        <v>44516</v>
      </c>
      <c r="V1803" s="81"/>
      <c r="W1803" s="78"/>
      <c r="X1803" s="83" t="str">
        <f>IFERROR(VLOOKUP(Abfalldokumentation!$R1803,Artikel!A:C,3,FALSE),Abfalldokumentation!$R1803)</f>
        <v>ABS SCH-PAUL</v>
      </c>
      <c r="AA1803" s="2"/>
      <c r="AB1803" s="2"/>
      <c r="AC1803" s="2"/>
    </row>
    <row r="1804" spans="1:29" ht="30" customHeight="1" x14ac:dyDescent="0.25">
      <c r="A1804" s="109" t="str">
        <f>VLOOKUP(N1804,'Linien - BU'!A:B,2,FALSE)</f>
        <v>BU4</v>
      </c>
      <c r="B1804" s="118">
        <f t="shared" si="228"/>
        <v>14</v>
      </c>
      <c r="C1804" s="99">
        <f>Abfalldokumentation!$U1804</f>
        <v>44516</v>
      </c>
      <c r="D1804" s="90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85" t="str">
        <f>IFERROR(VLOOKUP(Abfalldokumentation!$O1804,Artikel!A:C,3,FALSE),Abfalldokumentation!$O1804)</f>
        <v>ABS SCH-PAUL</v>
      </c>
      <c r="F1804" s="85" t="str">
        <f>VLOOKUP(T1804,'Liste Gründe'!A:D,2,FALSE)</f>
        <v>keinen Verwendungszweck</v>
      </c>
      <c r="G1804" s="85" t="str">
        <f>IF(ISBLANK(V1804),VLOOKUP(Abfalldokumentation!$P1804,'Liste Gründe'!A:D,3,FALSE),V1804)</f>
        <v>keinen Verwendungszweck</v>
      </c>
      <c r="H1804" s="85" t="str">
        <f>IF(ISBLANK(Abfalldokumentation!$W1804),"-",Abfalldokumentation!$W1804)</f>
        <v>-</v>
      </c>
      <c r="I1804" s="118">
        <f t="shared" si="224"/>
        <v>46</v>
      </c>
      <c r="J1804" s="85" t="str">
        <f t="shared" si="225"/>
        <v>Produkte</v>
      </c>
      <c r="K1804" s="85" t="str">
        <f t="shared" si="226"/>
        <v>BUs</v>
      </c>
      <c r="L1804" s="85" t="str">
        <f t="shared" si="227"/>
        <v>Symptome</v>
      </c>
      <c r="M1804" s="118">
        <f>IFERROR(VLOOKUP(Abfalldokumentation!$O1804,Kennzahlen!S:U,3,FALSE)*Abfalldokumentation!$B1804,"0")</f>
        <v>0.14000000000000001</v>
      </c>
      <c r="N1804" s="85" t="str">
        <f>IF(ISBLANK(Q1804),VLOOKUP(Abfalldokumentation!$O1804,'Linien - BU'!R:S,2,FALSE),Q1804)</f>
        <v>BU4</v>
      </c>
      <c r="O1804" s="87">
        <f t="shared" si="229"/>
        <v>29500906</v>
      </c>
      <c r="P1804" s="87">
        <f t="shared" si="230"/>
        <v>61</v>
      </c>
      <c r="Q1804" s="76" t="s">
        <v>9</v>
      </c>
      <c r="R1804" s="78">
        <v>29500906</v>
      </c>
      <c r="S1804" s="78">
        <v>14</v>
      </c>
      <c r="T1804" s="78">
        <v>61</v>
      </c>
      <c r="U1804" s="79">
        <v>44516</v>
      </c>
      <c r="V1804" s="81"/>
      <c r="W1804" s="78"/>
      <c r="X1804" s="83" t="str">
        <f>IFERROR(VLOOKUP(Abfalldokumentation!$R1804,Artikel!A:C,3,FALSE),Abfalldokumentation!$R1804)</f>
        <v>ABS SCH-PAUL</v>
      </c>
      <c r="AA1804" s="2"/>
      <c r="AB1804" s="2"/>
      <c r="AC1804" s="2"/>
    </row>
    <row r="1805" spans="1:29" ht="30" customHeight="1" x14ac:dyDescent="0.25">
      <c r="A1805" s="109" t="str">
        <f>VLOOKUP(N1805,'Linien - BU'!A:B,2,FALSE)</f>
        <v>BU4</v>
      </c>
      <c r="B1805" s="118">
        <f t="shared" si="228"/>
        <v>21</v>
      </c>
      <c r="C1805" s="99">
        <f>Abfalldokumentation!$U1805</f>
        <v>44516</v>
      </c>
      <c r="D1805" s="90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85" t="str">
        <f>IFERROR(VLOOKUP(Abfalldokumentation!$O1805,Artikel!A:C,3,FALSE),Abfalldokumentation!$O1805)</f>
        <v>ABS SCH-PAUL</v>
      </c>
      <c r="F1805" s="85" t="str">
        <f>VLOOKUP(T1805,'Liste Gründe'!A:D,2,FALSE)</f>
        <v>keinen Verwendungszweck</v>
      </c>
      <c r="G1805" s="85" t="str">
        <f>IF(ISBLANK(V1805),VLOOKUP(Abfalldokumentation!$P1805,'Liste Gründe'!A:D,3,FALSE),V1805)</f>
        <v>keinen Verwendungszweck</v>
      </c>
      <c r="H1805" s="85" t="str">
        <f>IF(ISBLANK(Abfalldokumentation!$W1805),"-",Abfalldokumentation!$W1805)</f>
        <v>-</v>
      </c>
      <c r="I1805" s="118">
        <f t="shared" si="224"/>
        <v>46</v>
      </c>
      <c r="J1805" s="85" t="str">
        <f t="shared" si="225"/>
        <v>Produkte</v>
      </c>
      <c r="K1805" s="85" t="str">
        <f t="shared" si="226"/>
        <v>BUs</v>
      </c>
      <c r="L1805" s="85" t="str">
        <f t="shared" si="227"/>
        <v>Symptome</v>
      </c>
      <c r="M1805" s="118">
        <f>IFERROR(VLOOKUP(Abfalldokumentation!$O1805,Kennzahlen!S:U,3,FALSE)*Abfalldokumentation!$B1805,"0")</f>
        <v>0.21</v>
      </c>
      <c r="N1805" s="85" t="str">
        <f>IF(ISBLANK(Q1805),VLOOKUP(Abfalldokumentation!$O1805,'Linien - BU'!R:S,2,FALSE),Q1805)</f>
        <v>BU4</v>
      </c>
      <c r="O1805" s="87">
        <f t="shared" si="229"/>
        <v>29500906</v>
      </c>
      <c r="P1805" s="87">
        <f t="shared" si="230"/>
        <v>61</v>
      </c>
      <c r="Q1805" s="76" t="s">
        <v>9</v>
      </c>
      <c r="R1805" s="78">
        <v>29500906</v>
      </c>
      <c r="S1805" s="78">
        <v>21</v>
      </c>
      <c r="T1805" s="78">
        <v>61</v>
      </c>
      <c r="U1805" s="79">
        <v>44516</v>
      </c>
      <c r="V1805" s="81"/>
      <c r="W1805" s="78"/>
      <c r="X1805" s="83" t="str">
        <f>IFERROR(VLOOKUP(Abfalldokumentation!$R1805,Artikel!A:C,3,FALSE),Abfalldokumentation!$R1805)</f>
        <v>ABS SCH-PAUL</v>
      </c>
      <c r="AA1805" s="2"/>
      <c r="AB1805" s="2"/>
      <c r="AC1805" s="2"/>
    </row>
    <row r="1806" spans="1:29" ht="30" customHeight="1" x14ac:dyDescent="0.25">
      <c r="A1806" s="109" t="str">
        <f>VLOOKUP(N1806,'Linien - BU'!A:B,2,FALSE)</f>
        <v>BU4</v>
      </c>
      <c r="B1806" s="118">
        <f t="shared" si="228"/>
        <v>6</v>
      </c>
      <c r="C1806" s="99">
        <f>Abfalldokumentation!$U1806</f>
        <v>44516</v>
      </c>
      <c r="D1806" s="90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85" t="str">
        <f>IFERROR(VLOOKUP(Abfalldokumentation!$O1806,Artikel!A:C,3,FALSE),Abfalldokumentation!$O1806)</f>
        <v>ABS GRUY</v>
      </c>
      <c r="F1806" s="85" t="str">
        <f>VLOOKUP(T1806,'Liste Gründe'!A:D,2,FALSE)</f>
        <v>Schimmel</v>
      </c>
      <c r="G1806" s="85" t="str">
        <f>IF(ISBLANK(V1806),VLOOKUP(Abfalldokumentation!$P1806,'Liste Gründe'!A:D,3,FALSE),V1806)</f>
        <v>Schimmel</v>
      </c>
      <c r="H1806" s="85" t="str">
        <f>IF(ISBLANK(Abfalldokumentation!$W1806),"-",Abfalldokumentation!$W1806)</f>
        <v>-</v>
      </c>
      <c r="I1806" s="118">
        <f t="shared" si="224"/>
        <v>46</v>
      </c>
      <c r="J1806" s="85" t="str">
        <f t="shared" si="225"/>
        <v>Produkte</v>
      </c>
      <c r="K1806" s="85" t="str">
        <f t="shared" si="226"/>
        <v>BUs</v>
      </c>
      <c r="L1806" s="85" t="str">
        <f t="shared" si="227"/>
        <v>Symptome</v>
      </c>
      <c r="M1806" s="118">
        <f>IFERROR(VLOOKUP(Abfalldokumentation!$O1806,Kennzahlen!S:U,3,FALSE)*Abfalldokumentation!$B1806,"0")</f>
        <v>3</v>
      </c>
      <c r="N1806" s="85" t="str">
        <f>IF(ISBLANK(Q1806),VLOOKUP(Abfalldokumentation!$O1806,'Linien - BU'!R:S,2,FALSE),Q1806)</f>
        <v>BU4</v>
      </c>
      <c r="O1806" s="87">
        <f t="shared" si="229"/>
        <v>29500908</v>
      </c>
      <c r="P1806" s="87">
        <f t="shared" si="230"/>
        <v>12</v>
      </c>
      <c r="Q1806" s="76" t="s">
        <v>9</v>
      </c>
      <c r="R1806" s="78">
        <v>29500908</v>
      </c>
      <c r="S1806" s="78">
        <v>6</v>
      </c>
      <c r="T1806" s="78">
        <v>12</v>
      </c>
      <c r="U1806" s="79">
        <v>44516</v>
      </c>
      <c r="V1806" s="81"/>
      <c r="W1806" s="78"/>
      <c r="X1806" s="83" t="str">
        <f>IFERROR(VLOOKUP(Abfalldokumentation!$R1806,Artikel!A:C,3,FALSE),Abfalldokumentation!$R1806)</f>
        <v>ABS GRUY</v>
      </c>
      <c r="AA1806" s="2"/>
      <c r="AB1806" s="2"/>
      <c r="AC1806" s="2"/>
    </row>
    <row r="1807" spans="1:29" ht="30" customHeight="1" x14ac:dyDescent="0.25">
      <c r="A1807" s="109" t="str">
        <f>VLOOKUP(N1807,'Linien - BU'!A:B,2,FALSE)</f>
        <v>BU4</v>
      </c>
      <c r="B1807" s="118">
        <f t="shared" si="228"/>
        <v>18</v>
      </c>
      <c r="C1807" s="99">
        <f>Abfalldokumentation!$U1807</f>
        <v>44516</v>
      </c>
      <c r="D1807" s="90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85" t="str">
        <f>IFERROR(VLOOKUP(Abfalldokumentation!$O1807,Artikel!A:C,3,FALSE),Abfalldokumentation!$O1807)</f>
        <v>ABS GRUY</v>
      </c>
      <c r="F1807" s="85" t="str">
        <f>VLOOKUP(T1807,'Liste Gründe'!A:D,2,FALSE)</f>
        <v>Schimmel</v>
      </c>
      <c r="G1807" s="85" t="str">
        <f>IF(ISBLANK(V1807),VLOOKUP(Abfalldokumentation!$P1807,'Liste Gründe'!A:D,3,FALSE),V1807)</f>
        <v>Schimmel</v>
      </c>
      <c r="H1807" s="85" t="str">
        <f>IF(ISBLANK(Abfalldokumentation!$W1807),"-",Abfalldokumentation!$W1807)</f>
        <v>-</v>
      </c>
      <c r="I1807" s="118">
        <f t="shared" si="224"/>
        <v>46</v>
      </c>
      <c r="J1807" s="85" t="str">
        <f t="shared" si="225"/>
        <v>Produkte</v>
      </c>
      <c r="K1807" s="85" t="str">
        <f t="shared" si="226"/>
        <v>BUs</v>
      </c>
      <c r="L1807" s="85" t="str">
        <f t="shared" si="227"/>
        <v>Symptome</v>
      </c>
      <c r="M1807" s="118">
        <f>IFERROR(VLOOKUP(Abfalldokumentation!$O1807,Kennzahlen!S:U,3,FALSE)*Abfalldokumentation!$B1807,"0")</f>
        <v>9</v>
      </c>
      <c r="N1807" s="85" t="str">
        <f>IF(ISBLANK(Q1807),VLOOKUP(Abfalldokumentation!$O1807,'Linien - BU'!R:S,2,FALSE),Q1807)</f>
        <v>BU4</v>
      </c>
      <c r="O1807" s="87">
        <f t="shared" si="229"/>
        <v>29500908</v>
      </c>
      <c r="P1807" s="87">
        <f t="shared" si="230"/>
        <v>12</v>
      </c>
      <c r="Q1807" s="76" t="s">
        <v>9</v>
      </c>
      <c r="R1807" s="78">
        <v>29500908</v>
      </c>
      <c r="S1807" s="78">
        <v>18</v>
      </c>
      <c r="T1807" s="78">
        <v>12</v>
      </c>
      <c r="U1807" s="79">
        <v>44516</v>
      </c>
      <c r="V1807" s="81"/>
      <c r="W1807" s="78"/>
      <c r="X1807" s="83" t="str">
        <f>IFERROR(VLOOKUP(Abfalldokumentation!$R1807,Artikel!A:C,3,FALSE),Abfalldokumentation!$R1807)</f>
        <v>ABS GRUY</v>
      </c>
      <c r="AA1807" s="2"/>
      <c r="AB1807" s="2"/>
      <c r="AC1807" s="2"/>
    </row>
    <row r="1808" spans="1:29" ht="30" customHeight="1" x14ac:dyDescent="0.25">
      <c r="A1808" s="109" t="str">
        <f>VLOOKUP(N1808,'Linien - BU'!A:B,2,FALSE)</f>
        <v>BU4</v>
      </c>
      <c r="B1808" s="118">
        <f t="shared" si="228"/>
        <v>3</v>
      </c>
      <c r="C1808" s="99">
        <f>Abfalldokumentation!$U1808</f>
        <v>44516</v>
      </c>
      <c r="D1808" s="90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85" t="str">
        <f>IFERROR(VLOOKUP(Abfalldokumentation!$O1808,Artikel!A:C,3,FALSE),Abfalldokumentation!$O1808)</f>
        <v>ABS GRUY</v>
      </c>
      <c r="F1808" s="85" t="str">
        <f>VLOOKUP(T1808,'Liste Gründe'!A:D,2,FALSE)</f>
        <v>Schimmel</v>
      </c>
      <c r="G1808" s="85" t="str">
        <f>IF(ISBLANK(V1808),VLOOKUP(Abfalldokumentation!$P1808,'Liste Gründe'!A:D,3,FALSE),V1808)</f>
        <v>Schimmel</v>
      </c>
      <c r="H1808" s="85" t="str">
        <f>IF(ISBLANK(Abfalldokumentation!$W1808),"-",Abfalldokumentation!$W1808)</f>
        <v>-</v>
      </c>
      <c r="I1808" s="118">
        <f t="shared" si="224"/>
        <v>46</v>
      </c>
      <c r="J1808" s="85" t="str">
        <f t="shared" si="225"/>
        <v>Produkte</v>
      </c>
      <c r="K1808" s="85" t="str">
        <f t="shared" si="226"/>
        <v>BUs</v>
      </c>
      <c r="L1808" s="85" t="str">
        <f t="shared" si="227"/>
        <v>Symptome</v>
      </c>
      <c r="M1808" s="118">
        <f>IFERROR(VLOOKUP(Abfalldokumentation!$O1808,Kennzahlen!S:U,3,FALSE)*Abfalldokumentation!$B1808,"0")</f>
        <v>1.5</v>
      </c>
      <c r="N1808" s="85" t="str">
        <f>IF(ISBLANK(Q1808),VLOOKUP(Abfalldokumentation!$O1808,'Linien - BU'!R:S,2,FALSE),Q1808)</f>
        <v>BU4</v>
      </c>
      <c r="O1808" s="87">
        <f t="shared" si="229"/>
        <v>29500908</v>
      </c>
      <c r="P1808" s="87">
        <f t="shared" si="230"/>
        <v>12</v>
      </c>
      <c r="Q1808" s="76" t="s">
        <v>9</v>
      </c>
      <c r="R1808" s="78">
        <v>29500908</v>
      </c>
      <c r="S1808" s="78">
        <v>3</v>
      </c>
      <c r="T1808" s="78">
        <v>12</v>
      </c>
      <c r="U1808" s="79">
        <v>44516</v>
      </c>
      <c r="V1808" s="81"/>
      <c r="W1808" s="78"/>
      <c r="X1808" s="83" t="str">
        <f>IFERROR(VLOOKUP(Abfalldokumentation!$R1808,Artikel!A:C,3,FALSE),Abfalldokumentation!$R1808)</f>
        <v>ABS GRUY</v>
      </c>
      <c r="AA1808" s="2"/>
      <c r="AB1808" s="2"/>
      <c r="AC1808" s="2"/>
    </row>
    <row r="1809" spans="1:29" ht="30" customHeight="1" x14ac:dyDescent="0.25">
      <c r="A1809" s="109" t="str">
        <f>VLOOKUP(N1809,'Linien - BU'!A:B,2,FALSE)</f>
        <v>BU4</v>
      </c>
      <c r="B1809" s="118">
        <f t="shared" si="228"/>
        <v>13</v>
      </c>
      <c r="C1809" s="99">
        <f>Abfalldokumentation!$U1809</f>
        <v>44516</v>
      </c>
      <c r="D1809" s="90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85" t="str">
        <f>IFERROR(VLOOKUP(Abfalldokumentation!$O1809,Artikel!A:C,3,FALSE),Abfalldokumentation!$O1809)</f>
        <v>ABS GRUY</v>
      </c>
      <c r="F1809" s="85" t="str">
        <f>VLOOKUP(T1809,'Liste Gründe'!A:D,2,FALSE)</f>
        <v>Schimmel</v>
      </c>
      <c r="G1809" s="85" t="str">
        <f>IF(ISBLANK(V1809),VLOOKUP(Abfalldokumentation!$P1809,'Liste Gründe'!A:D,3,FALSE),V1809)</f>
        <v>Schimmel</v>
      </c>
      <c r="H1809" s="85" t="str">
        <f>IF(ISBLANK(Abfalldokumentation!$W1809),"-",Abfalldokumentation!$W1809)</f>
        <v>-</v>
      </c>
      <c r="I1809" s="118">
        <f t="shared" si="224"/>
        <v>46</v>
      </c>
      <c r="J1809" s="85" t="str">
        <f t="shared" si="225"/>
        <v>Produkte</v>
      </c>
      <c r="K1809" s="85" t="str">
        <f t="shared" si="226"/>
        <v>BUs</v>
      </c>
      <c r="L1809" s="85" t="str">
        <f t="shared" si="227"/>
        <v>Symptome</v>
      </c>
      <c r="M1809" s="118">
        <f>IFERROR(VLOOKUP(Abfalldokumentation!$O1809,Kennzahlen!S:U,3,FALSE)*Abfalldokumentation!$B1809,"0")</f>
        <v>6.5</v>
      </c>
      <c r="N1809" s="85" t="str">
        <f>IF(ISBLANK(Q1809),VLOOKUP(Abfalldokumentation!$O1809,'Linien - BU'!R:S,2,FALSE),Q1809)</f>
        <v>BU4</v>
      </c>
      <c r="O1809" s="87">
        <f t="shared" si="229"/>
        <v>29500908</v>
      </c>
      <c r="P1809" s="87">
        <f t="shared" si="230"/>
        <v>12</v>
      </c>
      <c r="Q1809" s="76" t="s">
        <v>9</v>
      </c>
      <c r="R1809" s="78">
        <v>29500908</v>
      </c>
      <c r="S1809" s="78">
        <v>13</v>
      </c>
      <c r="T1809" s="78">
        <v>12</v>
      </c>
      <c r="U1809" s="79">
        <v>44516</v>
      </c>
      <c r="V1809" s="81"/>
      <c r="W1809" s="78"/>
      <c r="X1809" s="83" t="str">
        <f>IFERROR(VLOOKUP(Abfalldokumentation!$R1809,Artikel!A:C,3,FALSE),Abfalldokumentation!$R1809)</f>
        <v>ABS GRUY</v>
      </c>
      <c r="AA1809" s="2"/>
      <c r="AB1809" s="2"/>
      <c r="AC1809" s="2"/>
    </row>
    <row r="1810" spans="1:29" ht="30" customHeight="1" x14ac:dyDescent="0.25">
      <c r="A1810" s="109" t="str">
        <f>VLOOKUP(N1810,'Linien - BU'!A:B,2,FALSE)</f>
        <v>BU4</v>
      </c>
      <c r="B1810" s="118">
        <f t="shared" si="228"/>
        <v>16</v>
      </c>
      <c r="C1810" s="99">
        <f>Abfalldokumentation!$U1810</f>
        <v>44516</v>
      </c>
      <c r="D1810" s="90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85" t="str">
        <f>IFERROR(VLOOKUP(Abfalldokumentation!$O1810,Artikel!A:C,3,FALSE),Abfalldokumentation!$O1810)</f>
        <v>ABS GRUY</v>
      </c>
      <c r="F1810" s="85" t="str">
        <f>VLOOKUP(T1810,'Liste Gründe'!A:D,2,FALSE)</f>
        <v>Schimmel</v>
      </c>
      <c r="G1810" s="85" t="str">
        <f>IF(ISBLANK(V1810),VLOOKUP(Abfalldokumentation!$P1810,'Liste Gründe'!A:D,3,FALSE),V1810)</f>
        <v>Schimmel</v>
      </c>
      <c r="H1810" s="85" t="str">
        <f>IF(ISBLANK(Abfalldokumentation!$W1810),"-",Abfalldokumentation!$W1810)</f>
        <v>-</v>
      </c>
      <c r="I1810" s="118">
        <f t="shared" si="224"/>
        <v>46</v>
      </c>
      <c r="J1810" s="85" t="str">
        <f t="shared" si="225"/>
        <v>Produkte</v>
      </c>
      <c r="K1810" s="85" t="str">
        <f t="shared" si="226"/>
        <v>BUs</v>
      </c>
      <c r="L1810" s="85" t="str">
        <f t="shared" si="227"/>
        <v>Symptome</v>
      </c>
      <c r="M1810" s="118">
        <f>IFERROR(VLOOKUP(Abfalldokumentation!$O1810,Kennzahlen!S:U,3,FALSE)*Abfalldokumentation!$B1810,"0")</f>
        <v>8</v>
      </c>
      <c r="N1810" s="85" t="str">
        <f>IF(ISBLANK(Q1810),VLOOKUP(Abfalldokumentation!$O1810,'Linien - BU'!R:S,2,FALSE),Q1810)</f>
        <v>BU4</v>
      </c>
      <c r="O1810" s="87">
        <f t="shared" si="229"/>
        <v>29500908</v>
      </c>
      <c r="P1810" s="87">
        <f t="shared" si="230"/>
        <v>12</v>
      </c>
      <c r="Q1810" s="76" t="s">
        <v>9</v>
      </c>
      <c r="R1810" s="78">
        <v>29500908</v>
      </c>
      <c r="S1810" s="78">
        <v>16</v>
      </c>
      <c r="T1810" s="78">
        <v>12</v>
      </c>
      <c r="U1810" s="79">
        <v>44516</v>
      </c>
      <c r="V1810" s="81"/>
      <c r="W1810" s="78"/>
      <c r="X1810" s="83" t="str">
        <f>IFERROR(VLOOKUP(Abfalldokumentation!$R1810,Artikel!A:C,3,FALSE),Abfalldokumentation!$R1810)</f>
        <v>ABS GRUY</v>
      </c>
      <c r="AA1810" s="2"/>
      <c r="AB1810" s="2"/>
      <c r="AC1810" s="2"/>
    </row>
    <row r="1811" spans="1:29" ht="30" customHeight="1" x14ac:dyDescent="0.25">
      <c r="A1811" s="109" t="str">
        <f>VLOOKUP(N1811,'Linien - BU'!A:B,2,FALSE)</f>
        <v>BU4</v>
      </c>
      <c r="B1811" s="118">
        <f t="shared" si="228"/>
        <v>12</v>
      </c>
      <c r="C1811" s="99">
        <f>Abfalldokumentation!$U1811</f>
        <v>44516</v>
      </c>
      <c r="D1811" s="90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85" t="str">
        <f>IFERROR(VLOOKUP(Abfalldokumentation!$O1811,Artikel!A:C,3,FALSE),Abfalldokumentation!$O1811)</f>
        <v>ABS GRUY</v>
      </c>
      <c r="F1811" s="85" t="str">
        <f>VLOOKUP(T1811,'Liste Gründe'!A:D,2,FALSE)</f>
        <v>Schimmel</v>
      </c>
      <c r="G1811" s="85" t="str">
        <f>IF(ISBLANK(V1811),VLOOKUP(Abfalldokumentation!$P1811,'Liste Gründe'!A:D,3,FALSE),V1811)</f>
        <v>Schimmel</v>
      </c>
      <c r="H1811" s="85" t="str">
        <f>IF(ISBLANK(Abfalldokumentation!$W1811),"-",Abfalldokumentation!$W1811)</f>
        <v>-</v>
      </c>
      <c r="I1811" s="118">
        <f t="shared" si="224"/>
        <v>46</v>
      </c>
      <c r="J1811" s="85" t="str">
        <f t="shared" si="225"/>
        <v>Produkte</v>
      </c>
      <c r="K1811" s="85" t="str">
        <f t="shared" si="226"/>
        <v>BUs</v>
      </c>
      <c r="L1811" s="85" t="str">
        <f t="shared" si="227"/>
        <v>Symptome</v>
      </c>
      <c r="M1811" s="118">
        <f>IFERROR(VLOOKUP(Abfalldokumentation!$O1811,Kennzahlen!S:U,3,FALSE)*Abfalldokumentation!$B1811,"0")</f>
        <v>6</v>
      </c>
      <c r="N1811" s="85" t="str">
        <f>IF(ISBLANK(Q1811),VLOOKUP(Abfalldokumentation!$O1811,'Linien - BU'!R:S,2,FALSE),Q1811)</f>
        <v>BU4</v>
      </c>
      <c r="O1811" s="87">
        <f t="shared" si="229"/>
        <v>29500908</v>
      </c>
      <c r="P1811" s="87">
        <f t="shared" si="230"/>
        <v>12</v>
      </c>
      <c r="Q1811" s="76" t="s">
        <v>9</v>
      </c>
      <c r="R1811" s="78">
        <v>29500908</v>
      </c>
      <c r="S1811" s="78">
        <v>12</v>
      </c>
      <c r="T1811" s="78">
        <v>12</v>
      </c>
      <c r="U1811" s="79">
        <v>44516</v>
      </c>
      <c r="V1811" s="81"/>
      <c r="W1811" s="78"/>
      <c r="X1811" s="83" t="str">
        <f>IFERROR(VLOOKUP(Abfalldokumentation!$R1811,Artikel!A:C,3,FALSE),Abfalldokumentation!$R1811)</f>
        <v>ABS GRUY</v>
      </c>
      <c r="AA1811" s="2"/>
      <c r="AB1811" s="2"/>
      <c r="AC1811" s="2"/>
    </row>
    <row r="1812" spans="1:29" ht="30" customHeight="1" x14ac:dyDescent="0.25">
      <c r="A1812" s="109" t="str">
        <f>VLOOKUP(N1812,'Linien - BU'!A:B,2,FALSE)</f>
        <v>BU4</v>
      </c>
      <c r="B1812" s="118">
        <f t="shared" si="228"/>
        <v>14</v>
      </c>
      <c r="C1812" s="99">
        <f>Abfalldokumentation!$U1812</f>
        <v>44516</v>
      </c>
      <c r="D1812" s="90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85" t="str">
        <f>IFERROR(VLOOKUP(Abfalldokumentation!$O1812,Artikel!A:C,3,FALSE),Abfalldokumentation!$O1812)</f>
        <v>ABS GRUY</v>
      </c>
      <c r="F1812" s="85" t="str">
        <f>VLOOKUP(T1812,'Liste Gründe'!A:D,2,FALSE)</f>
        <v>Schimmel</v>
      </c>
      <c r="G1812" s="85" t="str">
        <f>IF(ISBLANK(V1812),VLOOKUP(Abfalldokumentation!$P1812,'Liste Gründe'!A:D,3,FALSE),V1812)</f>
        <v>Schimmel</v>
      </c>
      <c r="H1812" s="85" t="str">
        <f>IF(ISBLANK(Abfalldokumentation!$W1812),"-",Abfalldokumentation!$W1812)</f>
        <v>-</v>
      </c>
      <c r="I1812" s="118">
        <f t="shared" si="224"/>
        <v>46</v>
      </c>
      <c r="J1812" s="85" t="str">
        <f t="shared" si="225"/>
        <v>Produkte</v>
      </c>
      <c r="K1812" s="85" t="str">
        <f t="shared" si="226"/>
        <v>BUs</v>
      </c>
      <c r="L1812" s="85" t="str">
        <f t="shared" si="227"/>
        <v>Symptome</v>
      </c>
      <c r="M1812" s="118">
        <f>IFERROR(VLOOKUP(Abfalldokumentation!$O1812,Kennzahlen!S:U,3,FALSE)*Abfalldokumentation!$B1812,"0")</f>
        <v>7</v>
      </c>
      <c r="N1812" s="85" t="str">
        <f>IF(ISBLANK(Q1812),VLOOKUP(Abfalldokumentation!$O1812,'Linien - BU'!R:S,2,FALSE),Q1812)</f>
        <v>BU4</v>
      </c>
      <c r="O1812" s="87">
        <f t="shared" si="229"/>
        <v>29500908</v>
      </c>
      <c r="P1812" s="87">
        <f t="shared" si="230"/>
        <v>12</v>
      </c>
      <c r="Q1812" s="76" t="s">
        <v>9</v>
      </c>
      <c r="R1812" s="78">
        <v>29500908</v>
      </c>
      <c r="S1812" s="78">
        <v>14</v>
      </c>
      <c r="T1812" s="78">
        <v>12</v>
      </c>
      <c r="U1812" s="79">
        <v>44516</v>
      </c>
      <c r="V1812" s="81"/>
      <c r="W1812" s="78"/>
      <c r="X1812" s="83" t="str">
        <f>IFERROR(VLOOKUP(Abfalldokumentation!$R1812,Artikel!A:C,3,FALSE),Abfalldokumentation!$R1812)</f>
        <v>ABS GRUY</v>
      </c>
      <c r="AA1812" s="2"/>
      <c r="AB1812" s="2"/>
      <c r="AC1812" s="2"/>
    </row>
    <row r="1813" spans="1:29" ht="30" customHeight="1" x14ac:dyDescent="0.25">
      <c r="A1813" s="109" t="str">
        <f>VLOOKUP(N1813,'Linien - BU'!A:B,2,FALSE)</f>
        <v>BU4</v>
      </c>
      <c r="B1813" s="118">
        <f t="shared" si="228"/>
        <v>16</v>
      </c>
      <c r="C1813" s="99">
        <f>Abfalldokumentation!$U1813</f>
        <v>44516</v>
      </c>
      <c r="D1813" s="90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85" t="str">
        <f>IFERROR(VLOOKUP(Abfalldokumentation!$O1813,Artikel!A:C,3,FALSE),Abfalldokumentation!$O1813)</f>
        <v>ABS GRUY</v>
      </c>
      <c r="F1813" s="85" t="str">
        <f>VLOOKUP(T1813,'Liste Gründe'!A:D,2,FALSE)</f>
        <v>Schimmel</v>
      </c>
      <c r="G1813" s="85" t="str">
        <f>IF(ISBLANK(V1813),VLOOKUP(Abfalldokumentation!$P1813,'Liste Gründe'!A:D,3,FALSE),V1813)</f>
        <v>Schimmel</v>
      </c>
      <c r="H1813" s="85" t="str">
        <f>IF(ISBLANK(Abfalldokumentation!$W1813),"-",Abfalldokumentation!$W1813)</f>
        <v>-</v>
      </c>
      <c r="I1813" s="118">
        <f t="shared" si="224"/>
        <v>46</v>
      </c>
      <c r="J1813" s="85" t="str">
        <f t="shared" si="225"/>
        <v>Produkte</v>
      </c>
      <c r="K1813" s="85" t="str">
        <f t="shared" si="226"/>
        <v>BUs</v>
      </c>
      <c r="L1813" s="85" t="str">
        <f t="shared" si="227"/>
        <v>Symptome</v>
      </c>
      <c r="M1813" s="118">
        <f>IFERROR(VLOOKUP(Abfalldokumentation!$O1813,Kennzahlen!S:U,3,FALSE)*Abfalldokumentation!$B1813,"0")</f>
        <v>8</v>
      </c>
      <c r="N1813" s="85" t="str">
        <f>IF(ISBLANK(Q1813),VLOOKUP(Abfalldokumentation!$O1813,'Linien - BU'!R:S,2,FALSE),Q1813)</f>
        <v>BU4</v>
      </c>
      <c r="O1813" s="87">
        <f t="shared" si="229"/>
        <v>29500908</v>
      </c>
      <c r="P1813" s="87">
        <f t="shared" si="230"/>
        <v>12</v>
      </c>
      <c r="Q1813" s="76" t="s">
        <v>9</v>
      </c>
      <c r="R1813" s="78">
        <v>29500908</v>
      </c>
      <c r="S1813" s="78">
        <v>16</v>
      </c>
      <c r="T1813" s="78">
        <v>12</v>
      </c>
      <c r="U1813" s="79">
        <v>44516</v>
      </c>
      <c r="V1813" s="81"/>
      <c r="W1813" s="78"/>
      <c r="X1813" s="83" t="str">
        <f>IFERROR(VLOOKUP(Abfalldokumentation!$R1813,Artikel!A:C,3,FALSE),Abfalldokumentation!$R1813)</f>
        <v>ABS GRUY</v>
      </c>
      <c r="AA1813" s="2"/>
      <c r="AB1813" s="2"/>
      <c r="AC1813" s="2"/>
    </row>
    <row r="1814" spans="1:29" ht="30" customHeight="1" x14ac:dyDescent="0.25">
      <c r="A1814" s="109" t="str">
        <f>VLOOKUP(N1814,'Linien - BU'!A:B,2,FALSE)</f>
        <v>BU4</v>
      </c>
      <c r="B1814" s="118">
        <f t="shared" si="228"/>
        <v>16</v>
      </c>
      <c r="C1814" s="99">
        <f>Abfalldokumentation!$U1814</f>
        <v>44516</v>
      </c>
      <c r="D1814" s="90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85" t="str">
        <f>IFERROR(VLOOKUP(Abfalldokumentation!$O1814,Artikel!A:C,3,FALSE),Abfalldokumentation!$O1814)</f>
        <v>ABS GRUY</v>
      </c>
      <c r="F1814" s="85" t="str">
        <f>VLOOKUP(T1814,'Liste Gründe'!A:D,2,FALSE)</f>
        <v>Schimmel</v>
      </c>
      <c r="G1814" s="85" t="str">
        <f>IF(ISBLANK(V1814),VLOOKUP(Abfalldokumentation!$P1814,'Liste Gründe'!A:D,3,FALSE),V1814)</f>
        <v>Schimmel</v>
      </c>
      <c r="H1814" s="85" t="str">
        <f>IF(ISBLANK(Abfalldokumentation!$W1814),"-",Abfalldokumentation!$W1814)</f>
        <v>-</v>
      </c>
      <c r="I1814" s="118">
        <f t="shared" si="224"/>
        <v>46</v>
      </c>
      <c r="J1814" s="85" t="str">
        <f t="shared" si="225"/>
        <v>Produkte</v>
      </c>
      <c r="K1814" s="85" t="str">
        <f t="shared" si="226"/>
        <v>BUs</v>
      </c>
      <c r="L1814" s="85" t="str">
        <f t="shared" si="227"/>
        <v>Symptome</v>
      </c>
      <c r="M1814" s="118">
        <f>IFERROR(VLOOKUP(Abfalldokumentation!$O1814,Kennzahlen!S:U,3,FALSE)*Abfalldokumentation!$B1814,"0")</f>
        <v>8</v>
      </c>
      <c r="N1814" s="85" t="str">
        <f>IF(ISBLANK(Q1814),VLOOKUP(Abfalldokumentation!$O1814,'Linien - BU'!R:S,2,FALSE),Q1814)</f>
        <v>BU4</v>
      </c>
      <c r="O1814" s="87">
        <f t="shared" si="229"/>
        <v>29500908</v>
      </c>
      <c r="P1814" s="87">
        <f t="shared" si="230"/>
        <v>12</v>
      </c>
      <c r="Q1814" s="76" t="s">
        <v>9</v>
      </c>
      <c r="R1814" s="78">
        <v>29500908</v>
      </c>
      <c r="S1814" s="78">
        <v>16</v>
      </c>
      <c r="T1814" s="78">
        <v>12</v>
      </c>
      <c r="U1814" s="79">
        <v>44516</v>
      </c>
      <c r="V1814" s="81"/>
      <c r="W1814" s="78"/>
      <c r="X1814" s="83" t="str">
        <f>IFERROR(VLOOKUP(Abfalldokumentation!$R1814,Artikel!A:C,3,FALSE),Abfalldokumentation!$R1814)</f>
        <v>ABS GRUY</v>
      </c>
      <c r="AA1814" s="2"/>
      <c r="AB1814" s="2"/>
      <c r="AC1814" s="2"/>
    </row>
    <row r="1815" spans="1:29" ht="30" customHeight="1" x14ac:dyDescent="0.25">
      <c r="A1815" s="109" t="str">
        <f>VLOOKUP(N1815,'Linien - BU'!A:B,2,FALSE)</f>
        <v>BU4</v>
      </c>
      <c r="B1815" s="118">
        <f t="shared" si="228"/>
        <v>15</v>
      </c>
      <c r="C1815" s="99">
        <f>Abfalldokumentation!$U1815</f>
        <v>44516</v>
      </c>
      <c r="D1815" s="90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85" t="str">
        <f>IFERROR(VLOOKUP(Abfalldokumentation!$O1815,Artikel!A:C,3,FALSE),Abfalldokumentation!$O1815)</f>
        <v>ABS GRUY</v>
      </c>
      <c r="F1815" s="85" t="str">
        <f>VLOOKUP(T1815,'Liste Gründe'!A:D,2,FALSE)</f>
        <v>Schimmel</v>
      </c>
      <c r="G1815" s="85" t="str">
        <f>IF(ISBLANK(V1815),VLOOKUP(Abfalldokumentation!$P1815,'Liste Gründe'!A:D,3,FALSE),V1815)</f>
        <v>Schimmel</v>
      </c>
      <c r="H1815" s="85" t="str">
        <f>IF(ISBLANK(Abfalldokumentation!$W1815),"-",Abfalldokumentation!$W1815)</f>
        <v>-</v>
      </c>
      <c r="I1815" s="118">
        <f t="shared" si="224"/>
        <v>46</v>
      </c>
      <c r="J1815" s="85" t="str">
        <f t="shared" si="225"/>
        <v>Produkte</v>
      </c>
      <c r="K1815" s="85" t="str">
        <f t="shared" si="226"/>
        <v>BUs</v>
      </c>
      <c r="L1815" s="85" t="str">
        <f t="shared" si="227"/>
        <v>Symptome</v>
      </c>
      <c r="M1815" s="118">
        <f>IFERROR(VLOOKUP(Abfalldokumentation!$O1815,Kennzahlen!S:U,3,FALSE)*Abfalldokumentation!$B1815,"0")</f>
        <v>7.5</v>
      </c>
      <c r="N1815" s="85" t="str">
        <f>IF(ISBLANK(Q1815),VLOOKUP(Abfalldokumentation!$O1815,'Linien - BU'!R:S,2,FALSE),Q1815)</f>
        <v>BU4</v>
      </c>
      <c r="O1815" s="87">
        <f t="shared" si="229"/>
        <v>29500908</v>
      </c>
      <c r="P1815" s="87">
        <f t="shared" si="230"/>
        <v>12</v>
      </c>
      <c r="Q1815" s="76" t="s">
        <v>9</v>
      </c>
      <c r="R1815" s="78">
        <v>29500908</v>
      </c>
      <c r="S1815" s="78">
        <v>15</v>
      </c>
      <c r="T1815" s="78">
        <v>12</v>
      </c>
      <c r="U1815" s="79">
        <v>44516</v>
      </c>
      <c r="V1815" s="81"/>
      <c r="W1815" s="78"/>
      <c r="X1815" s="83" t="str">
        <f>IFERROR(VLOOKUP(Abfalldokumentation!$R1815,Artikel!A:C,3,FALSE),Abfalldokumentation!$R1815)</f>
        <v>ABS GRUY</v>
      </c>
      <c r="AA1815" s="2"/>
      <c r="AB1815" s="2"/>
      <c r="AC1815" s="2"/>
    </row>
    <row r="1816" spans="1:29" ht="30" customHeight="1" x14ac:dyDescent="0.25">
      <c r="A1816" s="109" t="str">
        <f>VLOOKUP(N1816,'Linien - BU'!A:B,2,FALSE)</f>
        <v>BU4</v>
      </c>
      <c r="B1816" s="118">
        <f t="shared" si="228"/>
        <v>6</v>
      </c>
      <c r="C1816" s="99">
        <f>Abfalldokumentation!$U1816</f>
        <v>44516</v>
      </c>
      <c r="D1816" s="90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85" t="str">
        <f>IFERROR(VLOOKUP(Abfalldokumentation!$O1816,Artikel!A:C,3,FALSE),Abfalldokumentation!$O1816)</f>
        <v>ABS GRUY</v>
      </c>
      <c r="F1816" s="85" t="str">
        <f>VLOOKUP(T1816,'Liste Gründe'!A:D,2,FALSE)</f>
        <v>Schimmel</v>
      </c>
      <c r="G1816" s="85" t="str">
        <f>IF(ISBLANK(V1816),VLOOKUP(Abfalldokumentation!$P1816,'Liste Gründe'!A:D,3,FALSE),V1816)</f>
        <v>Schimmel</v>
      </c>
      <c r="H1816" s="85" t="str">
        <f>IF(ISBLANK(Abfalldokumentation!$W1816),"-",Abfalldokumentation!$W1816)</f>
        <v>-</v>
      </c>
      <c r="I1816" s="118">
        <f t="shared" si="224"/>
        <v>46</v>
      </c>
      <c r="J1816" s="85" t="str">
        <f t="shared" si="225"/>
        <v>Produkte</v>
      </c>
      <c r="K1816" s="85" t="str">
        <f t="shared" si="226"/>
        <v>BUs</v>
      </c>
      <c r="L1816" s="85" t="str">
        <f t="shared" si="227"/>
        <v>Symptome</v>
      </c>
      <c r="M1816" s="118">
        <f>IFERROR(VLOOKUP(Abfalldokumentation!$O1816,Kennzahlen!S:U,3,FALSE)*Abfalldokumentation!$B1816,"0")</f>
        <v>3</v>
      </c>
      <c r="N1816" s="85" t="str">
        <f>IF(ISBLANK(Q1816),VLOOKUP(Abfalldokumentation!$O1816,'Linien - BU'!R:S,2,FALSE),Q1816)</f>
        <v>BU4</v>
      </c>
      <c r="O1816" s="87">
        <f t="shared" si="229"/>
        <v>29500908</v>
      </c>
      <c r="P1816" s="87">
        <f t="shared" si="230"/>
        <v>12</v>
      </c>
      <c r="Q1816" s="76" t="s">
        <v>9</v>
      </c>
      <c r="R1816" s="78">
        <v>29500908</v>
      </c>
      <c r="S1816" s="78">
        <v>6</v>
      </c>
      <c r="T1816" s="78">
        <v>12</v>
      </c>
      <c r="U1816" s="79">
        <v>44516</v>
      </c>
      <c r="V1816" s="81"/>
      <c r="W1816" s="78"/>
      <c r="X1816" s="83" t="str">
        <f>IFERROR(VLOOKUP(Abfalldokumentation!$R1816,Artikel!A:C,3,FALSE),Abfalldokumentation!$R1816)</f>
        <v>ABS GRUY</v>
      </c>
      <c r="AA1816" s="2"/>
      <c r="AB1816" s="2"/>
      <c r="AC1816" s="2"/>
    </row>
    <row r="1817" spans="1:29" ht="30" customHeight="1" x14ac:dyDescent="0.25">
      <c r="A1817" s="109" t="str">
        <f>VLOOKUP(N1817,'Linien - BU'!A:B,2,FALSE)</f>
        <v>BU4</v>
      </c>
      <c r="B1817" s="118">
        <f t="shared" si="228"/>
        <v>15</v>
      </c>
      <c r="C1817" s="99">
        <f>Abfalldokumentation!$U1817</f>
        <v>44516</v>
      </c>
      <c r="D1817" s="90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85" t="str">
        <f>IFERROR(VLOOKUP(Abfalldokumentation!$O1817,Artikel!A:C,3,FALSE),Abfalldokumentation!$O1817)</f>
        <v>ABS GRUY</v>
      </c>
      <c r="F1817" s="85" t="str">
        <f>VLOOKUP(T1817,'Liste Gründe'!A:D,2,FALSE)</f>
        <v>Schimmel</v>
      </c>
      <c r="G1817" s="85" t="str">
        <f>IF(ISBLANK(V1817),VLOOKUP(Abfalldokumentation!$P1817,'Liste Gründe'!A:D,3,FALSE),V1817)</f>
        <v>Schimmel</v>
      </c>
      <c r="H1817" s="85" t="str">
        <f>IF(ISBLANK(Abfalldokumentation!$W1817),"-",Abfalldokumentation!$W1817)</f>
        <v>-</v>
      </c>
      <c r="I1817" s="118">
        <f t="shared" si="224"/>
        <v>46</v>
      </c>
      <c r="J1817" s="85" t="str">
        <f t="shared" si="225"/>
        <v>Produkte</v>
      </c>
      <c r="K1817" s="85" t="str">
        <f t="shared" si="226"/>
        <v>BUs</v>
      </c>
      <c r="L1817" s="85" t="str">
        <f t="shared" si="227"/>
        <v>Symptome</v>
      </c>
      <c r="M1817" s="118">
        <f>IFERROR(VLOOKUP(Abfalldokumentation!$O1817,Kennzahlen!S:U,3,FALSE)*Abfalldokumentation!$B1817,"0")</f>
        <v>7.5</v>
      </c>
      <c r="N1817" s="85" t="str">
        <f>IF(ISBLANK(Q1817),VLOOKUP(Abfalldokumentation!$O1817,'Linien - BU'!R:S,2,FALSE),Q1817)</f>
        <v>BU4</v>
      </c>
      <c r="O1817" s="87">
        <f t="shared" si="229"/>
        <v>29500908</v>
      </c>
      <c r="P1817" s="87">
        <f t="shared" si="230"/>
        <v>12</v>
      </c>
      <c r="Q1817" s="76" t="s">
        <v>9</v>
      </c>
      <c r="R1817" s="78">
        <v>29500908</v>
      </c>
      <c r="S1817" s="78">
        <v>15</v>
      </c>
      <c r="T1817" s="78">
        <v>12</v>
      </c>
      <c r="U1817" s="79">
        <v>44516</v>
      </c>
      <c r="V1817" s="81"/>
      <c r="W1817" s="78"/>
      <c r="X1817" s="83" t="str">
        <f>IFERROR(VLOOKUP(Abfalldokumentation!$R1817,Artikel!A:C,3,FALSE),Abfalldokumentation!$R1817)</f>
        <v>ABS GRUY</v>
      </c>
      <c r="AA1817" s="2"/>
      <c r="AB1817" s="2"/>
      <c r="AC1817" s="2"/>
    </row>
    <row r="1818" spans="1:29" ht="30" customHeight="1" x14ac:dyDescent="0.25">
      <c r="A1818" s="109" t="str">
        <f>VLOOKUP(N1818,'Linien - BU'!A:B,2,FALSE)</f>
        <v>BU4</v>
      </c>
      <c r="B1818" s="118">
        <f t="shared" si="228"/>
        <v>9</v>
      </c>
      <c r="C1818" s="99">
        <f>Abfalldokumentation!$U1818</f>
        <v>44516</v>
      </c>
      <c r="D1818" s="90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85" t="str">
        <f>IFERROR(VLOOKUP(Abfalldokumentation!$O1818,Artikel!A:C,3,FALSE),Abfalldokumentation!$O1818)</f>
        <v>ABS GRUY</v>
      </c>
      <c r="F1818" s="85" t="str">
        <f>VLOOKUP(T1818,'Liste Gründe'!A:D,2,FALSE)</f>
        <v>Schimmel</v>
      </c>
      <c r="G1818" s="85" t="str">
        <f>IF(ISBLANK(V1818),VLOOKUP(Abfalldokumentation!$P1818,'Liste Gründe'!A:D,3,FALSE),V1818)</f>
        <v>Schimmel</v>
      </c>
      <c r="H1818" s="85" t="str">
        <f>IF(ISBLANK(Abfalldokumentation!$W1818),"-",Abfalldokumentation!$W1818)</f>
        <v>-</v>
      </c>
      <c r="I1818" s="118">
        <f t="shared" si="224"/>
        <v>46</v>
      </c>
      <c r="J1818" s="85" t="str">
        <f t="shared" si="225"/>
        <v>Produkte</v>
      </c>
      <c r="K1818" s="85" t="str">
        <f t="shared" si="226"/>
        <v>BUs</v>
      </c>
      <c r="L1818" s="85" t="str">
        <f t="shared" si="227"/>
        <v>Symptome</v>
      </c>
      <c r="M1818" s="118">
        <f>IFERROR(VLOOKUP(Abfalldokumentation!$O1818,Kennzahlen!S:U,3,FALSE)*Abfalldokumentation!$B1818,"0")</f>
        <v>4.5</v>
      </c>
      <c r="N1818" s="85" t="str">
        <f>IF(ISBLANK(Q1818),VLOOKUP(Abfalldokumentation!$O1818,'Linien - BU'!R:S,2,FALSE),Q1818)</f>
        <v>BU4</v>
      </c>
      <c r="O1818" s="87">
        <f t="shared" si="229"/>
        <v>29500908</v>
      </c>
      <c r="P1818" s="87">
        <f t="shared" si="230"/>
        <v>12</v>
      </c>
      <c r="Q1818" s="76" t="s">
        <v>9</v>
      </c>
      <c r="R1818" s="78">
        <v>29500908</v>
      </c>
      <c r="S1818" s="78">
        <v>9</v>
      </c>
      <c r="T1818" s="78">
        <v>12</v>
      </c>
      <c r="U1818" s="79">
        <v>44516</v>
      </c>
      <c r="V1818" s="81"/>
      <c r="W1818" s="78"/>
      <c r="X1818" s="83" t="str">
        <f>IFERROR(VLOOKUP(Abfalldokumentation!$R1818,Artikel!A:C,3,FALSE),Abfalldokumentation!$R1818)</f>
        <v>ABS GRUY</v>
      </c>
      <c r="AA1818" s="2"/>
      <c r="AB1818" s="2"/>
      <c r="AC1818" s="2"/>
    </row>
    <row r="1819" spans="1:29" ht="30" customHeight="1" x14ac:dyDescent="0.25">
      <c r="A1819" s="109" t="str">
        <f>VLOOKUP(N1819,'Linien - BU'!A:B,2,FALSE)</f>
        <v>BU4</v>
      </c>
      <c r="B1819" s="118">
        <f t="shared" si="228"/>
        <v>13</v>
      </c>
      <c r="C1819" s="99">
        <f>Abfalldokumentation!$U1819</f>
        <v>44516</v>
      </c>
      <c r="D1819" s="90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85" t="str">
        <f>IFERROR(VLOOKUP(Abfalldokumentation!$O1819,Artikel!A:C,3,FALSE),Abfalldokumentation!$O1819)</f>
        <v>ABS GRUY</v>
      </c>
      <c r="F1819" s="85" t="str">
        <f>VLOOKUP(T1819,'Liste Gründe'!A:D,2,FALSE)</f>
        <v>Schimmel</v>
      </c>
      <c r="G1819" s="85" t="str">
        <f>IF(ISBLANK(V1819),VLOOKUP(Abfalldokumentation!$P1819,'Liste Gründe'!A:D,3,FALSE),V1819)</f>
        <v>Schimmel</v>
      </c>
      <c r="H1819" s="85" t="str">
        <f>IF(ISBLANK(Abfalldokumentation!$W1819),"-",Abfalldokumentation!$W1819)</f>
        <v>-</v>
      </c>
      <c r="I1819" s="118">
        <f t="shared" si="224"/>
        <v>46</v>
      </c>
      <c r="J1819" s="85" t="str">
        <f t="shared" si="225"/>
        <v>Produkte</v>
      </c>
      <c r="K1819" s="85" t="str">
        <f t="shared" si="226"/>
        <v>BUs</v>
      </c>
      <c r="L1819" s="85" t="str">
        <f t="shared" si="227"/>
        <v>Symptome</v>
      </c>
      <c r="M1819" s="118">
        <f>IFERROR(VLOOKUP(Abfalldokumentation!$O1819,Kennzahlen!S:U,3,FALSE)*Abfalldokumentation!$B1819,"0")</f>
        <v>6.5</v>
      </c>
      <c r="N1819" s="85" t="str">
        <f>IF(ISBLANK(Q1819),VLOOKUP(Abfalldokumentation!$O1819,'Linien - BU'!R:S,2,FALSE),Q1819)</f>
        <v>BU4</v>
      </c>
      <c r="O1819" s="87">
        <f t="shared" si="229"/>
        <v>29500908</v>
      </c>
      <c r="P1819" s="87">
        <f t="shared" si="230"/>
        <v>12</v>
      </c>
      <c r="Q1819" s="76" t="s">
        <v>9</v>
      </c>
      <c r="R1819" s="78">
        <v>29500908</v>
      </c>
      <c r="S1819" s="78">
        <v>13</v>
      </c>
      <c r="T1819" s="78">
        <v>12</v>
      </c>
      <c r="U1819" s="79">
        <v>44516</v>
      </c>
      <c r="V1819" s="81"/>
      <c r="W1819" s="78"/>
      <c r="X1819" s="83" t="str">
        <f>IFERROR(VLOOKUP(Abfalldokumentation!$R1819,Artikel!A:C,3,FALSE),Abfalldokumentation!$R1819)</f>
        <v>ABS GRUY</v>
      </c>
      <c r="AA1819" s="2"/>
      <c r="AB1819" s="2"/>
      <c r="AC1819" s="2"/>
    </row>
    <row r="1820" spans="1:29" ht="30" customHeight="1" x14ac:dyDescent="0.25">
      <c r="A1820" s="109" t="str">
        <f>VLOOKUP(N1820,'Linien - BU'!A:B,2,FALSE)</f>
        <v>BU4</v>
      </c>
      <c r="B1820" s="118">
        <f t="shared" si="228"/>
        <v>13</v>
      </c>
      <c r="C1820" s="99">
        <f>Abfalldokumentation!$U1820</f>
        <v>44516</v>
      </c>
      <c r="D1820" s="90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85" t="str">
        <f>IFERROR(VLOOKUP(Abfalldokumentation!$O1820,Artikel!A:C,3,FALSE),Abfalldokumentation!$O1820)</f>
        <v>ABS GRUY</v>
      </c>
      <c r="F1820" s="85" t="str">
        <f>VLOOKUP(T1820,'Liste Gründe'!A:D,2,FALSE)</f>
        <v>Schimmel</v>
      </c>
      <c r="G1820" s="85" t="str">
        <f>IF(ISBLANK(V1820),VLOOKUP(Abfalldokumentation!$P1820,'Liste Gründe'!A:D,3,FALSE),V1820)</f>
        <v>Schimmel</v>
      </c>
      <c r="H1820" s="85" t="str">
        <f>IF(ISBLANK(Abfalldokumentation!$W1820),"-",Abfalldokumentation!$W1820)</f>
        <v>-</v>
      </c>
      <c r="I1820" s="118">
        <f t="shared" si="224"/>
        <v>46</v>
      </c>
      <c r="J1820" s="85" t="str">
        <f t="shared" si="225"/>
        <v>Produkte</v>
      </c>
      <c r="K1820" s="85" t="str">
        <f t="shared" si="226"/>
        <v>BUs</v>
      </c>
      <c r="L1820" s="85" t="str">
        <f t="shared" si="227"/>
        <v>Symptome</v>
      </c>
      <c r="M1820" s="118">
        <f>IFERROR(VLOOKUP(Abfalldokumentation!$O1820,Kennzahlen!S:U,3,FALSE)*Abfalldokumentation!$B1820,"0")</f>
        <v>6.5</v>
      </c>
      <c r="N1820" s="85" t="str">
        <f>IF(ISBLANK(Q1820),VLOOKUP(Abfalldokumentation!$O1820,'Linien - BU'!R:S,2,FALSE),Q1820)</f>
        <v>BU4</v>
      </c>
      <c r="O1820" s="87">
        <f t="shared" si="229"/>
        <v>29500908</v>
      </c>
      <c r="P1820" s="87">
        <f t="shared" si="230"/>
        <v>12</v>
      </c>
      <c r="Q1820" s="76" t="s">
        <v>9</v>
      </c>
      <c r="R1820" s="78">
        <v>29500908</v>
      </c>
      <c r="S1820" s="78">
        <v>13</v>
      </c>
      <c r="T1820" s="78">
        <v>12</v>
      </c>
      <c r="U1820" s="79">
        <v>44516</v>
      </c>
      <c r="V1820" s="81"/>
      <c r="W1820" s="78"/>
      <c r="X1820" s="83" t="str">
        <f>IFERROR(VLOOKUP(Abfalldokumentation!$R1820,Artikel!A:C,3,FALSE),Abfalldokumentation!$R1820)</f>
        <v>ABS GRUY</v>
      </c>
      <c r="AA1820" s="2"/>
      <c r="AB1820" s="2"/>
      <c r="AC1820" s="2"/>
    </row>
    <row r="1821" spans="1:29" ht="30" customHeight="1" x14ac:dyDescent="0.25">
      <c r="A1821" s="109" t="str">
        <f>VLOOKUP(N1821,'Linien - BU'!A:B,2,FALSE)</f>
        <v>BU4</v>
      </c>
      <c r="B1821" s="118">
        <f t="shared" si="228"/>
        <v>10</v>
      </c>
      <c r="C1821" s="99">
        <f>Abfalldokumentation!$U1821</f>
        <v>44516</v>
      </c>
      <c r="D1821" s="90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85" t="str">
        <f>IFERROR(VLOOKUP(Abfalldokumentation!$O1821,Artikel!A:C,3,FALSE),Abfalldokumentation!$O1821)</f>
        <v>ABS GRUY</v>
      </c>
      <c r="F1821" s="85" t="str">
        <f>VLOOKUP(T1821,'Liste Gründe'!A:D,2,FALSE)</f>
        <v>Schimmel</v>
      </c>
      <c r="G1821" s="85" t="str">
        <f>IF(ISBLANK(V1821),VLOOKUP(Abfalldokumentation!$P1821,'Liste Gründe'!A:D,3,FALSE),V1821)</f>
        <v>Schimmel</v>
      </c>
      <c r="H1821" s="85" t="str">
        <f>IF(ISBLANK(Abfalldokumentation!$W1821),"-",Abfalldokumentation!$W1821)</f>
        <v>-</v>
      </c>
      <c r="I1821" s="118">
        <f t="shared" ref="I1821:I1854" si="231">_xlfn.ISOWEEKNUM(C1821)</f>
        <v>46</v>
      </c>
      <c r="J1821" s="85" t="str">
        <f t="shared" ref="J1821:J1854" si="232">"Produkte"</f>
        <v>Produkte</v>
      </c>
      <c r="K1821" s="85" t="str">
        <f t="shared" ref="K1821:K1854" si="233">"BUs"</f>
        <v>BUs</v>
      </c>
      <c r="L1821" s="85" t="str">
        <f t="shared" ref="L1821:L1854" si="234">"Symptome"</f>
        <v>Symptome</v>
      </c>
      <c r="M1821" s="118">
        <f>IFERROR(VLOOKUP(Abfalldokumentation!$O1821,Kennzahlen!S:U,3,FALSE)*Abfalldokumentation!$B1821,"0")</f>
        <v>5</v>
      </c>
      <c r="N1821" s="85" t="str">
        <f>IF(ISBLANK(Q1821),VLOOKUP(Abfalldokumentation!$O1821,'Linien - BU'!R:S,2,FALSE),Q1821)</f>
        <v>BU4</v>
      </c>
      <c r="O1821" s="87">
        <f t="shared" si="229"/>
        <v>29500908</v>
      </c>
      <c r="P1821" s="87">
        <f t="shared" si="230"/>
        <v>12</v>
      </c>
      <c r="Q1821" s="76" t="s">
        <v>9</v>
      </c>
      <c r="R1821" s="78">
        <v>29500908</v>
      </c>
      <c r="S1821" s="78">
        <v>10</v>
      </c>
      <c r="T1821" s="78">
        <v>12</v>
      </c>
      <c r="U1821" s="79">
        <v>44516</v>
      </c>
      <c r="V1821" s="81"/>
      <c r="W1821" s="78"/>
      <c r="X1821" s="83" t="str">
        <f>IFERROR(VLOOKUP(Abfalldokumentation!$R1821,Artikel!A:C,3,FALSE),Abfalldokumentation!$R1821)</f>
        <v>ABS GRUY</v>
      </c>
      <c r="AA1821" s="2"/>
      <c r="AB1821" s="2"/>
      <c r="AC1821" s="2"/>
    </row>
    <row r="1822" spans="1:29" ht="30" customHeight="1" x14ac:dyDescent="0.25">
      <c r="A1822" s="109" t="str">
        <f>VLOOKUP(N1822,'Linien - BU'!A:B,2,FALSE)</f>
        <v>BU4</v>
      </c>
      <c r="B1822" s="118">
        <f t="shared" si="228"/>
        <v>10</v>
      </c>
      <c r="C1822" s="99">
        <f>Abfalldokumentation!$U1822</f>
        <v>44516</v>
      </c>
      <c r="D1822" s="90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85" t="str">
        <f>IFERROR(VLOOKUP(Abfalldokumentation!$O1822,Artikel!A:C,3,FALSE),Abfalldokumentation!$O1822)</f>
        <v>ABS GRUY</v>
      </c>
      <c r="F1822" s="85" t="str">
        <f>VLOOKUP(T1822,'Liste Gründe'!A:D,2,FALSE)</f>
        <v>Schimmel</v>
      </c>
      <c r="G1822" s="85" t="str">
        <f>IF(ISBLANK(V1822),VLOOKUP(Abfalldokumentation!$P1822,'Liste Gründe'!A:D,3,FALSE),V1822)</f>
        <v>Schimmel</v>
      </c>
      <c r="H1822" s="85" t="str">
        <f>IF(ISBLANK(Abfalldokumentation!$W1822),"-",Abfalldokumentation!$W1822)</f>
        <v>-</v>
      </c>
      <c r="I1822" s="118">
        <f t="shared" si="231"/>
        <v>46</v>
      </c>
      <c r="J1822" s="85" t="str">
        <f t="shared" si="232"/>
        <v>Produkte</v>
      </c>
      <c r="K1822" s="85" t="str">
        <f t="shared" si="233"/>
        <v>BUs</v>
      </c>
      <c r="L1822" s="85" t="str">
        <f t="shared" si="234"/>
        <v>Symptome</v>
      </c>
      <c r="M1822" s="118">
        <f>IFERROR(VLOOKUP(Abfalldokumentation!$O1822,Kennzahlen!S:U,3,FALSE)*Abfalldokumentation!$B1822,"0")</f>
        <v>5</v>
      </c>
      <c r="N1822" s="85" t="str">
        <f>IF(ISBLANK(Q1822),VLOOKUP(Abfalldokumentation!$O1822,'Linien - BU'!R:S,2,FALSE),Q1822)</f>
        <v>BU4</v>
      </c>
      <c r="O1822" s="87">
        <f t="shared" si="229"/>
        <v>29500908</v>
      </c>
      <c r="P1822" s="87">
        <f t="shared" si="230"/>
        <v>12</v>
      </c>
      <c r="Q1822" s="76" t="s">
        <v>9</v>
      </c>
      <c r="R1822" s="78">
        <v>29500908</v>
      </c>
      <c r="S1822" s="78">
        <v>10</v>
      </c>
      <c r="T1822" s="78">
        <v>12</v>
      </c>
      <c r="U1822" s="79">
        <v>44516</v>
      </c>
      <c r="V1822" s="81"/>
      <c r="W1822" s="78"/>
      <c r="X1822" s="83" t="str">
        <f>IFERROR(VLOOKUP(Abfalldokumentation!$R1822,Artikel!A:C,3,FALSE),Abfalldokumentation!$R1822)</f>
        <v>ABS GRUY</v>
      </c>
      <c r="AA1822" s="2"/>
      <c r="AB1822" s="2"/>
      <c r="AC1822" s="2"/>
    </row>
    <row r="1823" spans="1:29" ht="30" customHeight="1" x14ac:dyDescent="0.25">
      <c r="A1823" s="109" t="str">
        <f>VLOOKUP(N1823,'Linien - BU'!A:B,2,FALSE)</f>
        <v>BU4</v>
      </c>
      <c r="B1823" s="118">
        <f t="shared" si="228"/>
        <v>13</v>
      </c>
      <c r="C1823" s="99">
        <f>Abfalldokumentation!$U1823</f>
        <v>44516</v>
      </c>
      <c r="D1823" s="90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85" t="str">
        <f>IFERROR(VLOOKUP(Abfalldokumentation!$O1823,Artikel!A:C,3,FALSE),Abfalldokumentation!$O1823)</f>
        <v>ABS GRUY</v>
      </c>
      <c r="F1823" s="85" t="str">
        <f>VLOOKUP(T1823,'Liste Gründe'!A:D,2,FALSE)</f>
        <v>Schimmel</v>
      </c>
      <c r="G1823" s="85" t="str">
        <f>IF(ISBLANK(V1823),VLOOKUP(Abfalldokumentation!$P1823,'Liste Gründe'!A:D,3,FALSE),V1823)</f>
        <v>Schimmel</v>
      </c>
      <c r="H1823" s="85" t="str">
        <f>IF(ISBLANK(Abfalldokumentation!$W1823),"-",Abfalldokumentation!$W1823)</f>
        <v>-</v>
      </c>
      <c r="I1823" s="118">
        <f t="shared" si="231"/>
        <v>46</v>
      </c>
      <c r="J1823" s="85" t="str">
        <f t="shared" si="232"/>
        <v>Produkte</v>
      </c>
      <c r="K1823" s="85" t="str">
        <f t="shared" si="233"/>
        <v>BUs</v>
      </c>
      <c r="L1823" s="85" t="str">
        <f t="shared" si="234"/>
        <v>Symptome</v>
      </c>
      <c r="M1823" s="118">
        <f>IFERROR(VLOOKUP(Abfalldokumentation!$O1823,Kennzahlen!S:U,3,FALSE)*Abfalldokumentation!$B1823,"0")</f>
        <v>6.5</v>
      </c>
      <c r="N1823" s="85" t="str">
        <f>IF(ISBLANK(Q1823),VLOOKUP(Abfalldokumentation!$O1823,'Linien - BU'!R:S,2,FALSE),Q1823)</f>
        <v>BU4</v>
      </c>
      <c r="O1823" s="87">
        <f t="shared" si="229"/>
        <v>29500908</v>
      </c>
      <c r="P1823" s="87">
        <f t="shared" si="230"/>
        <v>12</v>
      </c>
      <c r="Q1823" s="76" t="s">
        <v>9</v>
      </c>
      <c r="R1823" s="78">
        <v>29500908</v>
      </c>
      <c r="S1823" s="78">
        <v>13</v>
      </c>
      <c r="T1823" s="78">
        <v>12</v>
      </c>
      <c r="U1823" s="79">
        <v>44516</v>
      </c>
      <c r="V1823" s="81"/>
      <c r="W1823" s="78"/>
      <c r="X1823" s="83" t="str">
        <f>IFERROR(VLOOKUP(Abfalldokumentation!$R1823,Artikel!A:C,3,FALSE),Abfalldokumentation!$R1823)</f>
        <v>ABS GRUY</v>
      </c>
      <c r="AA1823" s="2"/>
      <c r="AB1823" s="2"/>
      <c r="AC1823" s="2"/>
    </row>
    <row r="1824" spans="1:29" ht="30" customHeight="1" x14ac:dyDescent="0.25">
      <c r="A1824" s="109" t="str">
        <f>VLOOKUP(N1824,'Linien - BU'!A:B,2,FALSE)</f>
        <v>BU4</v>
      </c>
      <c r="B1824" s="118">
        <f t="shared" si="228"/>
        <v>17</v>
      </c>
      <c r="C1824" s="99">
        <f>Abfalldokumentation!$U1824</f>
        <v>44516</v>
      </c>
      <c r="D1824" s="90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85" t="str">
        <f>IFERROR(VLOOKUP(Abfalldokumentation!$O1824,Artikel!A:C,3,FALSE),Abfalldokumentation!$O1824)</f>
        <v>ABS GRÜN-PESTO</v>
      </c>
      <c r="F1824" s="85" t="str">
        <f>VLOOKUP(T1824,'Liste Gründe'!A:D,2,FALSE)</f>
        <v>keinen Verwendungszweck</v>
      </c>
      <c r="G1824" s="85" t="str">
        <f>IF(ISBLANK(V1824),VLOOKUP(Abfalldokumentation!$P1824,'Liste Gründe'!A:D,3,FALSE),V1824)</f>
        <v>keinen Verwendungszweck</v>
      </c>
      <c r="H1824" s="85" t="str">
        <f>IF(ISBLANK(Abfalldokumentation!$W1824),"-",Abfalldokumentation!$W1824)</f>
        <v>-</v>
      </c>
      <c r="I1824" s="118">
        <f t="shared" si="231"/>
        <v>46</v>
      </c>
      <c r="J1824" s="85" t="str">
        <f t="shared" si="232"/>
        <v>Produkte</v>
      </c>
      <c r="K1824" s="85" t="str">
        <f t="shared" si="233"/>
        <v>BUs</v>
      </c>
      <c r="L1824" s="85" t="str">
        <f t="shared" si="234"/>
        <v>Symptome</v>
      </c>
      <c r="M1824" s="118">
        <f>IFERROR(VLOOKUP(Abfalldokumentation!$O1824,Kennzahlen!S:U,3,FALSE)*Abfalldokumentation!$B1824,"0")</f>
        <v>25.5</v>
      </c>
      <c r="N1824" s="85" t="str">
        <f>IF(ISBLANK(Q1824),VLOOKUP(Abfalldokumentation!$O1824,'Linien - BU'!R:S,2,FALSE),Q1824)</f>
        <v>BU4</v>
      </c>
      <c r="O1824" s="87">
        <f t="shared" si="229"/>
        <v>29500952</v>
      </c>
      <c r="P1824" s="87">
        <f t="shared" si="230"/>
        <v>61</v>
      </c>
      <c r="Q1824" s="76" t="s">
        <v>9</v>
      </c>
      <c r="R1824" s="78">
        <v>29500952</v>
      </c>
      <c r="S1824" s="78">
        <v>17</v>
      </c>
      <c r="T1824" s="78">
        <v>61</v>
      </c>
      <c r="U1824" s="79">
        <v>44516</v>
      </c>
      <c r="V1824" s="81"/>
      <c r="W1824" s="78"/>
      <c r="X1824" s="83" t="str">
        <f>IFERROR(VLOOKUP(Abfalldokumentation!$R1824,Artikel!A:C,3,FALSE),Abfalldokumentation!$R1824)</f>
        <v>ABS GRÜN-PESTO</v>
      </c>
      <c r="AA1824" s="2"/>
      <c r="AB1824" s="2"/>
      <c r="AC1824" s="2"/>
    </row>
    <row r="1825" spans="1:29" ht="30" customHeight="1" x14ac:dyDescent="0.25">
      <c r="A1825" s="109" t="str">
        <f>VLOOKUP(N1825,'Linien - BU'!A:B,2,FALSE)</f>
        <v>BU4</v>
      </c>
      <c r="B1825" s="118">
        <f t="shared" si="228"/>
        <v>10</v>
      </c>
      <c r="C1825" s="99">
        <f>Abfalldokumentation!$U1825</f>
        <v>44516</v>
      </c>
      <c r="D1825" s="90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85" t="str">
        <f>IFERROR(VLOOKUP(Abfalldokumentation!$O1825,Artikel!A:C,3,FALSE),Abfalldokumentation!$O1825)</f>
        <v>ABS GRÜN-PESTO</v>
      </c>
      <c r="F1825" s="85" t="str">
        <f>VLOOKUP(T1825,'Liste Gründe'!A:D,2,FALSE)</f>
        <v>keinen Verwendungszweck</v>
      </c>
      <c r="G1825" s="85" t="str">
        <f>IF(ISBLANK(V1825),VLOOKUP(Abfalldokumentation!$P1825,'Liste Gründe'!A:D,3,FALSE),V1825)</f>
        <v>keinen Verwendungszweck</v>
      </c>
      <c r="H1825" s="85" t="str">
        <f>IF(ISBLANK(Abfalldokumentation!$W1825),"-",Abfalldokumentation!$W1825)</f>
        <v>-</v>
      </c>
      <c r="I1825" s="118">
        <f t="shared" si="231"/>
        <v>46</v>
      </c>
      <c r="J1825" s="85" t="str">
        <f t="shared" si="232"/>
        <v>Produkte</v>
      </c>
      <c r="K1825" s="85" t="str">
        <f t="shared" si="233"/>
        <v>BUs</v>
      </c>
      <c r="L1825" s="85" t="str">
        <f t="shared" si="234"/>
        <v>Symptome</v>
      </c>
      <c r="M1825" s="118">
        <f>IFERROR(VLOOKUP(Abfalldokumentation!$O1825,Kennzahlen!S:U,3,FALSE)*Abfalldokumentation!$B1825,"0")</f>
        <v>15</v>
      </c>
      <c r="N1825" s="85" t="str">
        <f>IF(ISBLANK(Q1825),VLOOKUP(Abfalldokumentation!$O1825,'Linien - BU'!R:S,2,FALSE),Q1825)</f>
        <v>BU4</v>
      </c>
      <c r="O1825" s="87">
        <f t="shared" si="229"/>
        <v>29500952</v>
      </c>
      <c r="P1825" s="87">
        <f t="shared" si="230"/>
        <v>61</v>
      </c>
      <c r="Q1825" s="76" t="s">
        <v>9</v>
      </c>
      <c r="R1825" s="78">
        <v>29500952</v>
      </c>
      <c r="S1825" s="78">
        <v>10</v>
      </c>
      <c r="T1825" s="78">
        <v>61</v>
      </c>
      <c r="U1825" s="79">
        <v>44516</v>
      </c>
      <c r="V1825" s="81"/>
      <c r="W1825" s="78"/>
      <c r="X1825" s="83" t="str">
        <f>IFERROR(VLOOKUP(Abfalldokumentation!$R1825,Artikel!A:C,3,FALSE),Abfalldokumentation!$R1825)</f>
        <v>ABS GRÜN-PESTO</v>
      </c>
      <c r="AA1825" s="2"/>
      <c r="AB1825" s="2"/>
      <c r="AC1825" s="2"/>
    </row>
    <row r="1826" spans="1:29" ht="30" customHeight="1" x14ac:dyDescent="0.25">
      <c r="A1826" s="109" t="str">
        <f>VLOOKUP(N1826,'Linien - BU'!A:B,2,FALSE)</f>
        <v>BU4</v>
      </c>
      <c r="B1826" s="118">
        <f t="shared" si="228"/>
        <v>9</v>
      </c>
      <c r="C1826" s="99">
        <f>Abfalldokumentation!$U1826</f>
        <v>44516</v>
      </c>
      <c r="D1826" s="90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85" t="str">
        <f>IFERROR(VLOOKUP(Abfalldokumentation!$O1826,Artikel!A:C,3,FALSE),Abfalldokumentation!$O1826)</f>
        <v>ABS KELLERGEIST</v>
      </c>
      <c r="F1826" s="85" t="str">
        <f>VLOOKUP(T1826,'Liste Gründe'!A:D,2,FALSE)</f>
        <v>keinen Verwendungszweck</v>
      </c>
      <c r="G1826" s="85" t="str">
        <f>IF(ISBLANK(V1826),VLOOKUP(Abfalldokumentation!$P1826,'Liste Gründe'!A:D,3,FALSE),V1826)</f>
        <v>keinen Verwendungszweck</v>
      </c>
      <c r="H1826" s="85" t="str">
        <f>IF(ISBLANK(Abfalldokumentation!$W1826),"-",Abfalldokumentation!$W1826)</f>
        <v>-</v>
      </c>
      <c r="I1826" s="118">
        <f t="shared" si="231"/>
        <v>46</v>
      </c>
      <c r="J1826" s="85" t="str">
        <f t="shared" si="232"/>
        <v>Produkte</v>
      </c>
      <c r="K1826" s="85" t="str">
        <f t="shared" si="233"/>
        <v>BUs</v>
      </c>
      <c r="L1826" s="85" t="str">
        <f t="shared" si="234"/>
        <v>Symptome</v>
      </c>
      <c r="M1826" s="118">
        <f>IFERROR(VLOOKUP(Abfalldokumentation!$O1826,Kennzahlen!S:U,3,FALSE)*Abfalldokumentation!$B1826,"0")</f>
        <v>9.0000000000000008E-4</v>
      </c>
      <c r="N1826" s="85" t="str">
        <f>IF(ISBLANK(Q1826),VLOOKUP(Abfalldokumentation!$O1826,'Linien - BU'!R:S,2,FALSE),Q1826)</f>
        <v>BU4</v>
      </c>
      <c r="O1826" s="87">
        <f t="shared" si="229"/>
        <v>29501028</v>
      </c>
      <c r="P1826" s="87">
        <f t="shared" si="230"/>
        <v>61</v>
      </c>
      <c r="Q1826" s="76" t="s">
        <v>9</v>
      </c>
      <c r="R1826" s="78">
        <v>29501028</v>
      </c>
      <c r="S1826" s="78">
        <v>9</v>
      </c>
      <c r="T1826" s="78">
        <v>61</v>
      </c>
      <c r="U1826" s="79">
        <v>44516</v>
      </c>
      <c r="V1826" s="81"/>
      <c r="W1826" s="78"/>
      <c r="X1826" s="83" t="str">
        <f>IFERROR(VLOOKUP(Abfalldokumentation!$R1826,Artikel!A:C,3,FALSE),Abfalldokumentation!$R1826)</f>
        <v>ABS KELLERGEIST</v>
      </c>
      <c r="AA1826" s="2"/>
      <c r="AB1826" s="2"/>
      <c r="AC1826" s="2"/>
    </row>
    <row r="1827" spans="1:29" ht="30" customHeight="1" x14ac:dyDescent="0.25">
      <c r="A1827" s="109" t="str">
        <f>VLOOKUP(N1827,'Linien - BU'!A:B,2,FALSE)</f>
        <v>BU4</v>
      </c>
      <c r="B1827" s="118">
        <f t="shared" si="228"/>
        <v>10</v>
      </c>
      <c r="C1827" s="99">
        <f>Abfalldokumentation!$U1827</f>
        <v>44516</v>
      </c>
      <c r="D1827" s="90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85" t="str">
        <f>IFERROR(VLOOKUP(Abfalldokumentation!$O1827,Artikel!A:C,3,FALSE),Abfalldokumentation!$O1827)</f>
        <v>ABS BRUSCHETTA</v>
      </c>
      <c r="F1827" s="85" t="str">
        <f>VLOOKUP(T1827,'Liste Gründe'!A:D,2,FALSE)</f>
        <v>keinen Verwendungszweck</v>
      </c>
      <c r="G1827" s="85" t="str">
        <f>IF(ISBLANK(V1827),VLOOKUP(Abfalldokumentation!$P1827,'Liste Gründe'!A:D,3,FALSE),V1827)</f>
        <v>keinen Verwendungszweck</v>
      </c>
      <c r="H1827" s="85" t="str">
        <f>IF(ISBLANK(Abfalldokumentation!$W1827),"-",Abfalldokumentation!$W1827)</f>
        <v>-</v>
      </c>
      <c r="I1827" s="118">
        <f t="shared" si="231"/>
        <v>46</v>
      </c>
      <c r="J1827" s="85" t="str">
        <f t="shared" si="232"/>
        <v>Produkte</v>
      </c>
      <c r="K1827" s="85" t="str">
        <f t="shared" si="233"/>
        <v>BUs</v>
      </c>
      <c r="L1827" s="85" t="str">
        <f t="shared" si="234"/>
        <v>Symptome</v>
      </c>
      <c r="M1827" s="118">
        <f>IFERROR(VLOOKUP(Abfalldokumentation!$O1827,Kennzahlen!S:U,3,FALSE)*Abfalldokumentation!$B1827,"0")</f>
        <v>15</v>
      </c>
      <c r="N1827" s="85" t="str">
        <f>IF(ISBLANK(Q1827),VLOOKUP(Abfalldokumentation!$O1827,'Linien - BU'!R:S,2,FALSE),Q1827)</f>
        <v>BU4</v>
      </c>
      <c r="O1827" s="87">
        <f t="shared" si="229"/>
        <v>29501029</v>
      </c>
      <c r="P1827" s="87">
        <f t="shared" si="230"/>
        <v>61</v>
      </c>
      <c r="Q1827" s="76" t="s">
        <v>9</v>
      </c>
      <c r="R1827" s="78">
        <v>29501029</v>
      </c>
      <c r="S1827" s="78">
        <v>10</v>
      </c>
      <c r="T1827" s="78">
        <v>61</v>
      </c>
      <c r="U1827" s="79">
        <v>44516</v>
      </c>
      <c r="V1827" s="81"/>
      <c r="W1827" s="78"/>
      <c r="X1827" s="83" t="str">
        <f>IFERROR(VLOOKUP(Abfalldokumentation!$R1827,Artikel!A:C,3,FALSE),Abfalldokumentation!$R1827)</f>
        <v>ABS BRUSCHETTA</v>
      </c>
      <c r="AA1827" s="2"/>
      <c r="AB1827" s="2"/>
      <c r="AC1827" s="2"/>
    </row>
    <row r="1828" spans="1:29" ht="30" customHeight="1" x14ac:dyDescent="0.25">
      <c r="A1828" s="109" t="str">
        <f>VLOOKUP(N1828,'Linien - BU'!A:B,2,FALSE)</f>
        <v>BU4</v>
      </c>
      <c r="B1828" s="118">
        <f t="shared" si="228"/>
        <v>18</v>
      </c>
      <c r="C1828" s="99">
        <f>Abfalldokumentation!$U1828</f>
        <v>44516</v>
      </c>
      <c r="D1828" s="90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85" t="str">
        <f>IFERROR(VLOOKUP(Abfalldokumentation!$O1828,Artikel!A:C,3,FALSE),Abfalldokumentation!$O1828)</f>
        <v>ABS OLD-AMSTERDAM</v>
      </c>
      <c r="F1828" s="85" t="str">
        <f>VLOOKUP(T1828,'Liste Gründe'!A:D,2,FALSE)</f>
        <v>keinen Verwendungszweck</v>
      </c>
      <c r="G1828" s="85" t="str">
        <f>IF(ISBLANK(V1828),VLOOKUP(Abfalldokumentation!$P1828,'Liste Gründe'!A:D,3,FALSE),V1828)</f>
        <v>keinen Verwendungszweck</v>
      </c>
      <c r="H1828" s="85" t="str">
        <f>IF(ISBLANK(Abfalldokumentation!$W1828),"-",Abfalldokumentation!$W1828)</f>
        <v>-</v>
      </c>
      <c r="I1828" s="118">
        <f t="shared" si="231"/>
        <v>46</v>
      </c>
      <c r="J1828" s="85" t="str">
        <f t="shared" si="232"/>
        <v>Produkte</v>
      </c>
      <c r="K1828" s="85" t="str">
        <f t="shared" si="233"/>
        <v>BUs</v>
      </c>
      <c r="L1828" s="85" t="str">
        <f t="shared" si="234"/>
        <v>Symptome</v>
      </c>
      <c r="M1828" s="118">
        <f>IFERROR(VLOOKUP(Abfalldokumentation!$O1828,Kennzahlen!S:U,3,FALSE)*Abfalldokumentation!$B1828,"0")</f>
        <v>1.8000000000000002E-3</v>
      </c>
      <c r="N1828" s="85" t="str">
        <f>IF(ISBLANK(Q1828),VLOOKUP(Abfalldokumentation!$O1828,'Linien - BU'!R:S,2,FALSE),Q1828)</f>
        <v>BU4</v>
      </c>
      <c r="O1828" s="87">
        <f t="shared" si="229"/>
        <v>29501039</v>
      </c>
      <c r="P1828" s="87">
        <f t="shared" si="230"/>
        <v>61</v>
      </c>
      <c r="Q1828" s="76" t="s">
        <v>9</v>
      </c>
      <c r="R1828" s="78">
        <v>29501039</v>
      </c>
      <c r="S1828" s="78">
        <v>18</v>
      </c>
      <c r="T1828" s="78">
        <v>61</v>
      </c>
      <c r="U1828" s="79">
        <v>44516</v>
      </c>
      <c r="V1828" s="81"/>
      <c r="W1828" s="78"/>
      <c r="X1828" s="83" t="str">
        <f>IFERROR(VLOOKUP(Abfalldokumentation!$R1828,Artikel!A:C,3,FALSE),Abfalldokumentation!$R1828)</f>
        <v>ABS OLD-AMSTERDAM</v>
      </c>
      <c r="AA1828" s="2"/>
      <c r="AB1828" s="2"/>
      <c r="AC1828" s="2"/>
    </row>
    <row r="1829" spans="1:29" ht="30" customHeight="1" x14ac:dyDescent="0.25">
      <c r="A1829" s="109" t="str">
        <f>VLOOKUP(N1829,'Linien - BU'!A:B,2,FALSE)</f>
        <v>BU4</v>
      </c>
      <c r="B1829" s="118">
        <f t="shared" si="228"/>
        <v>23</v>
      </c>
      <c r="C1829" s="99">
        <f>Abfalldokumentation!$U1829</f>
        <v>44516</v>
      </c>
      <c r="D1829" s="90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85" t="str">
        <f>IFERROR(VLOOKUP(Abfalldokumentation!$O1829,Artikel!A:C,3,FALSE),Abfalldokumentation!$O1829)</f>
        <v>ABS OLD-AMSTERDAM</v>
      </c>
      <c r="F1829" s="85" t="str">
        <f>VLOOKUP(T1829,'Liste Gründe'!A:D,2,FALSE)</f>
        <v>keinen Verwendungszweck</v>
      </c>
      <c r="G1829" s="85" t="str">
        <f>IF(ISBLANK(V1829),VLOOKUP(Abfalldokumentation!$P1829,'Liste Gründe'!A:D,3,FALSE),V1829)</f>
        <v>keinen Verwendungszweck</v>
      </c>
      <c r="H1829" s="85" t="str">
        <f>IF(ISBLANK(Abfalldokumentation!$W1829),"-",Abfalldokumentation!$W1829)</f>
        <v>-</v>
      </c>
      <c r="I1829" s="118">
        <f t="shared" si="231"/>
        <v>46</v>
      </c>
      <c r="J1829" s="85" t="str">
        <f t="shared" si="232"/>
        <v>Produkte</v>
      </c>
      <c r="K1829" s="85" t="str">
        <f t="shared" si="233"/>
        <v>BUs</v>
      </c>
      <c r="L1829" s="85" t="str">
        <f t="shared" si="234"/>
        <v>Symptome</v>
      </c>
      <c r="M1829" s="118">
        <f>IFERROR(VLOOKUP(Abfalldokumentation!$O1829,Kennzahlen!S:U,3,FALSE)*Abfalldokumentation!$B1829,"0")</f>
        <v>2.3E-3</v>
      </c>
      <c r="N1829" s="85" t="str">
        <f>IF(ISBLANK(Q1829),VLOOKUP(Abfalldokumentation!$O1829,'Linien - BU'!R:S,2,FALSE),Q1829)</f>
        <v>BU4</v>
      </c>
      <c r="O1829" s="87">
        <f t="shared" si="229"/>
        <v>29501039</v>
      </c>
      <c r="P1829" s="87">
        <f t="shared" si="230"/>
        <v>61</v>
      </c>
      <c r="Q1829" s="76" t="s">
        <v>9</v>
      </c>
      <c r="R1829" s="78">
        <v>29501039</v>
      </c>
      <c r="S1829" s="78">
        <v>23</v>
      </c>
      <c r="T1829" s="78">
        <v>61</v>
      </c>
      <c r="U1829" s="79">
        <v>44516</v>
      </c>
      <c r="V1829" s="81"/>
      <c r="W1829" s="78"/>
      <c r="X1829" s="83" t="str">
        <f>IFERROR(VLOOKUP(Abfalldokumentation!$R1829,Artikel!A:C,3,FALSE),Abfalldokumentation!$R1829)</f>
        <v>ABS OLD-AMSTERDAM</v>
      </c>
      <c r="AA1829" s="2"/>
      <c r="AB1829" s="2"/>
      <c r="AC1829" s="2"/>
    </row>
    <row r="1830" spans="1:29" ht="30" customHeight="1" x14ac:dyDescent="0.25">
      <c r="A1830" s="109" t="str">
        <f>VLOOKUP(N1830,'Linien - BU'!A:B,2,FALSE)</f>
        <v>BU4</v>
      </c>
      <c r="B1830" s="118">
        <f t="shared" si="228"/>
        <v>23</v>
      </c>
      <c r="C1830" s="99">
        <f>Abfalldokumentation!$U1830</f>
        <v>44516</v>
      </c>
      <c r="D1830" s="90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85" t="str">
        <f>IFERROR(VLOOKUP(Abfalldokumentation!$O1830,Artikel!A:C,3,FALSE),Abfalldokumentation!$O1830)</f>
        <v>ABS OLD-AMSTERDAM</v>
      </c>
      <c r="F1830" s="85" t="str">
        <f>VLOOKUP(T1830,'Liste Gründe'!A:D,2,FALSE)</f>
        <v>keinen Verwendungszweck</v>
      </c>
      <c r="G1830" s="85" t="str">
        <f>IF(ISBLANK(V1830),VLOOKUP(Abfalldokumentation!$P1830,'Liste Gründe'!A:D,3,FALSE),V1830)</f>
        <v>keinen Verwendungszweck</v>
      </c>
      <c r="H1830" s="85" t="str">
        <f>IF(ISBLANK(Abfalldokumentation!$W1830),"-",Abfalldokumentation!$W1830)</f>
        <v>-</v>
      </c>
      <c r="I1830" s="118">
        <f t="shared" si="231"/>
        <v>46</v>
      </c>
      <c r="J1830" s="85" t="str">
        <f t="shared" si="232"/>
        <v>Produkte</v>
      </c>
      <c r="K1830" s="85" t="str">
        <f t="shared" si="233"/>
        <v>BUs</v>
      </c>
      <c r="L1830" s="85" t="str">
        <f t="shared" si="234"/>
        <v>Symptome</v>
      </c>
      <c r="M1830" s="118">
        <f>IFERROR(VLOOKUP(Abfalldokumentation!$O1830,Kennzahlen!S:U,3,FALSE)*Abfalldokumentation!$B1830,"0")</f>
        <v>2.3E-3</v>
      </c>
      <c r="N1830" s="85" t="str">
        <f>IF(ISBLANK(Q1830),VLOOKUP(Abfalldokumentation!$O1830,'Linien - BU'!R:S,2,FALSE),Q1830)</f>
        <v>BU4</v>
      </c>
      <c r="O1830" s="87">
        <f t="shared" si="229"/>
        <v>29501039</v>
      </c>
      <c r="P1830" s="87">
        <f t="shared" si="230"/>
        <v>61</v>
      </c>
      <c r="Q1830" s="76" t="s">
        <v>9</v>
      </c>
      <c r="R1830" s="78">
        <v>29501039</v>
      </c>
      <c r="S1830" s="78">
        <v>23</v>
      </c>
      <c r="T1830" s="78">
        <v>61</v>
      </c>
      <c r="U1830" s="79">
        <v>44516</v>
      </c>
      <c r="V1830" s="81"/>
      <c r="W1830" s="78"/>
      <c r="X1830" s="83" t="str">
        <f>IFERROR(VLOOKUP(Abfalldokumentation!$R1830,Artikel!A:C,3,FALSE),Abfalldokumentation!$R1830)</f>
        <v>ABS OLD-AMSTERDAM</v>
      </c>
      <c r="AA1830" s="2"/>
      <c r="AB1830" s="2"/>
      <c r="AC1830" s="2"/>
    </row>
    <row r="1831" spans="1:29" ht="30" customHeight="1" x14ac:dyDescent="0.25">
      <c r="A1831" s="109" t="str">
        <f>VLOOKUP(N1831,'Linien - BU'!A:B,2,FALSE)</f>
        <v>BU4</v>
      </c>
      <c r="B1831" s="118">
        <f t="shared" si="228"/>
        <v>10</v>
      </c>
      <c r="C1831" s="99">
        <f>Abfalldokumentation!$U1831</f>
        <v>44516</v>
      </c>
      <c r="D1831" s="90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85" t="str">
        <f>IFERROR(VLOOKUP(Abfalldokumentation!$O1831,Artikel!A:C,3,FALSE),Abfalldokumentation!$O1831)</f>
        <v>ABS OLD-AMSTERDAM</v>
      </c>
      <c r="F1831" s="85" t="str">
        <f>VLOOKUP(T1831,'Liste Gründe'!A:D,2,FALSE)</f>
        <v>keinen Verwendungszweck</v>
      </c>
      <c r="G1831" s="85" t="str">
        <f>IF(ISBLANK(V1831),VLOOKUP(Abfalldokumentation!$P1831,'Liste Gründe'!A:D,3,FALSE),V1831)</f>
        <v>keinen Verwendungszweck</v>
      </c>
      <c r="H1831" s="85" t="str">
        <f>IF(ISBLANK(Abfalldokumentation!$W1831),"-",Abfalldokumentation!$W1831)</f>
        <v>-</v>
      </c>
      <c r="I1831" s="118">
        <f t="shared" si="231"/>
        <v>46</v>
      </c>
      <c r="J1831" s="85" t="str">
        <f t="shared" si="232"/>
        <v>Produkte</v>
      </c>
      <c r="K1831" s="85" t="str">
        <f t="shared" si="233"/>
        <v>BUs</v>
      </c>
      <c r="L1831" s="85" t="str">
        <f t="shared" si="234"/>
        <v>Symptome</v>
      </c>
      <c r="M1831" s="118">
        <f>IFERROR(VLOOKUP(Abfalldokumentation!$O1831,Kennzahlen!S:U,3,FALSE)*Abfalldokumentation!$B1831,"0")</f>
        <v>1E-3</v>
      </c>
      <c r="N1831" s="85" t="str">
        <f>IF(ISBLANK(Q1831),VLOOKUP(Abfalldokumentation!$O1831,'Linien - BU'!R:S,2,FALSE),Q1831)</f>
        <v>BU4</v>
      </c>
      <c r="O1831" s="87">
        <f t="shared" si="229"/>
        <v>29501039</v>
      </c>
      <c r="P1831" s="87">
        <f t="shared" si="230"/>
        <v>61</v>
      </c>
      <c r="Q1831" s="76" t="s">
        <v>9</v>
      </c>
      <c r="R1831" s="78">
        <v>29501039</v>
      </c>
      <c r="S1831" s="78">
        <v>10</v>
      </c>
      <c r="T1831" s="78">
        <v>61</v>
      </c>
      <c r="U1831" s="79">
        <v>44516</v>
      </c>
      <c r="V1831" s="81"/>
      <c r="W1831" s="78"/>
      <c r="X1831" s="83" t="str">
        <f>IFERROR(VLOOKUP(Abfalldokumentation!$R1831,Artikel!A:C,3,FALSE),Abfalldokumentation!$R1831)</f>
        <v>ABS OLD-AMSTERDAM</v>
      </c>
      <c r="AA1831" s="2"/>
      <c r="AB1831" s="2"/>
      <c r="AC1831" s="2"/>
    </row>
    <row r="1832" spans="1:29" ht="30" customHeight="1" x14ac:dyDescent="0.25">
      <c r="A1832" s="109" t="str">
        <f>VLOOKUP(N1832,'Linien - BU'!A:B,2,FALSE)</f>
        <v>BU4</v>
      </c>
      <c r="B1832" s="118">
        <f t="shared" si="228"/>
        <v>25</v>
      </c>
      <c r="C1832" s="99">
        <f>Abfalldokumentation!$U1832</f>
        <v>44516</v>
      </c>
      <c r="D1832" s="90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85" t="str">
        <f>IFERROR(VLOOKUP(Abfalldokumentation!$O1832,Artikel!A:C,3,FALSE),Abfalldokumentation!$O1832)</f>
        <v>ABS OLD-AMSTERDAM</v>
      </c>
      <c r="F1832" s="85" t="str">
        <f>VLOOKUP(T1832,'Liste Gründe'!A:D,2,FALSE)</f>
        <v>keinen Verwendungszweck</v>
      </c>
      <c r="G1832" s="85" t="str">
        <f>IF(ISBLANK(V1832),VLOOKUP(Abfalldokumentation!$P1832,'Liste Gründe'!A:D,3,FALSE),V1832)</f>
        <v>keinen Verwendungszweck</v>
      </c>
      <c r="H1832" s="85" t="str">
        <f>IF(ISBLANK(Abfalldokumentation!$W1832),"-",Abfalldokumentation!$W1832)</f>
        <v>-</v>
      </c>
      <c r="I1832" s="118">
        <f t="shared" si="231"/>
        <v>46</v>
      </c>
      <c r="J1832" s="85" t="str">
        <f t="shared" si="232"/>
        <v>Produkte</v>
      </c>
      <c r="K1832" s="85" t="str">
        <f t="shared" si="233"/>
        <v>BUs</v>
      </c>
      <c r="L1832" s="85" t="str">
        <f t="shared" si="234"/>
        <v>Symptome</v>
      </c>
      <c r="M1832" s="118">
        <f>IFERROR(VLOOKUP(Abfalldokumentation!$O1832,Kennzahlen!S:U,3,FALSE)*Abfalldokumentation!$B1832,"0")</f>
        <v>2.5000000000000001E-3</v>
      </c>
      <c r="N1832" s="85" t="str">
        <f>IF(ISBLANK(Q1832),VLOOKUP(Abfalldokumentation!$O1832,'Linien - BU'!R:S,2,FALSE),Q1832)</f>
        <v>BU4</v>
      </c>
      <c r="O1832" s="87">
        <f t="shared" si="229"/>
        <v>29501039</v>
      </c>
      <c r="P1832" s="87">
        <f t="shared" si="230"/>
        <v>61</v>
      </c>
      <c r="Q1832" s="76" t="s">
        <v>9</v>
      </c>
      <c r="R1832" s="78">
        <v>29501039</v>
      </c>
      <c r="S1832" s="78">
        <v>25</v>
      </c>
      <c r="T1832" s="78">
        <v>61</v>
      </c>
      <c r="U1832" s="79">
        <v>44516</v>
      </c>
      <c r="V1832" s="81"/>
      <c r="W1832" s="78"/>
      <c r="X1832" s="83" t="str">
        <f>IFERROR(VLOOKUP(Abfalldokumentation!$R1832,Artikel!A:C,3,FALSE),Abfalldokumentation!$R1832)</f>
        <v>ABS OLD-AMSTERDAM</v>
      </c>
      <c r="AA1832" s="2"/>
      <c r="AB1832" s="2"/>
      <c r="AC1832" s="2"/>
    </row>
    <row r="1833" spans="1:29" ht="30" customHeight="1" x14ac:dyDescent="0.25">
      <c r="A1833" s="109" t="str">
        <f>VLOOKUP(N1833,'Linien - BU'!A:B,2,FALSE)</f>
        <v>BU4</v>
      </c>
      <c r="B1833" s="118">
        <f t="shared" si="228"/>
        <v>5</v>
      </c>
      <c r="C1833" s="99">
        <f>Abfalldokumentation!$U1833</f>
        <v>44516</v>
      </c>
      <c r="D1833" s="90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85" t="str">
        <f>IFERROR(VLOOKUP(Abfalldokumentation!$O1833,Artikel!A:C,3,FALSE),Abfalldokumentation!$O1833)</f>
        <v>ABS MUNSTER</v>
      </c>
      <c r="F1833" s="85" t="str">
        <f>VLOOKUP(T1833,'Liste Gründe'!A:D,2,FALSE)</f>
        <v>Schimmel</v>
      </c>
      <c r="G1833" s="85" t="str">
        <f>IF(ISBLANK(V1833),VLOOKUP(Abfalldokumentation!$P1833,'Liste Gründe'!A:D,3,FALSE),V1833)</f>
        <v>Schimmel</v>
      </c>
      <c r="H1833" s="85" t="str">
        <f>IF(ISBLANK(Abfalldokumentation!$W1833),"-",Abfalldokumentation!$W1833)</f>
        <v>-</v>
      </c>
      <c r="I1833" s="118">
        <f t="shared" si="231"/>
        <v>46</v>
      </c>
      <c r="J1833" s="85" t="str">
        <f t="shared" si="232"/>
        <v>Produkte</v>
      </c>
      <c r="K1833" s="85" t="str">
        <f t="shared" si="233"/>
        <v>BUs</v>
      </c>
      <c r="L1833" s="85" t="str">
        <f t="shared" si="234"/>
        <v>Symptome</v>
      </c>
      <c r="M1833" s="118">
        <f>IFERROR(VLOOKUP(Abfalldokumentation!$O1833,Kennzahlen!S:U,3,FALSE)*Abfalldokumentation!$B1833,"0")</f>
        <v>5.0000000000000001E-4</v>
      </c>
      <c r="N1833" s="85" t="str">
        <f>IF(ISBLANK(Q1833),VLOOKUP(Abfalldokumentation!$O1833,'Linien - BU'!R:S,2,FALSE),Q1833)</f>
        <v>BU4</v>
      </c>
      <c r="O1833" s="87">
        <f t="shared" si="229"/>
        <v>29501040</v>
      </c>
      <c r="P1833" s="87">
        <f t="shared" si="230"/>
        <v>12</v>
      </c>
      <c r="Q1833" s="76" t="s">
        <v>9</v>
      </c>
      <c r="R1833" s="78">
        <v>29501040</v>
      </c>
      <c r="S1833" s="78">
        <v>5</v>
      </c>
      <c r="T1833" s="78">
        <v>12</v>
      </c>
      <c r="U1833" s="79">
        <v>44516</v>
      </c>
      <c r="V1833" s="81"/>
      <c r="W1833" s="78"/>
      <c r="X1833" s="83" t="str">
        <f>IFERROR(VLOOKUP(Abfalldokumentation!$R1833,Artikel!A:C,3,FALSE),Abfalldokumentation!$R1833)</f>
        <v>ABS MUNSTER</v>
      </c>
      <c r="AA1833" s="2"/>
      <c r="AB1833" s="2"/>
      <c r="AC1833" s="2"/>
    </row>
    <row r="1834" spans="1:29" ht="30" customHeight="1" x14ac:dyDescent="0.25">
      <c r="A1834" s="109" t="str">
        <f>VLOOKUP(N1834,'Linien - BU'!A:B,2,FALSE)</f>
        <v>BU4</v>
      </c>
      <c r="B1834" s="118">
        <f t="shared" si="228"/>
        <v>5</v>
      </c>
      <c r="C1834" s="99">
        <f>Abfalldokumentation!$U1834</f>
        <v>44516</v>
      </c>
      <c r="D1834" s="90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85" t="str">
        <f>IFERROR(VLOOKUP(Abfalldokumentation!$O1834,Artikel!A:C,3,FALSE),Abfalldokumentation!$O1834)</f>
        <v>ABS MUNSTER</v>
      </c>
      <c r="F1834" s="85" t="str">
        <f>VLOOKUP(T1834,'Liste Gründe'!A:D,2,FALSE)</f>
        <v>Schimmel</v>
      </c>
      <c r="G1834" s="85" t="str">
        <f>IF(ISBLANK(V1834),VLOOKUP(Abfalldokumentation!$P1834,'Liste Gründe'!A:D,3,FALSE),V1834)</f>
        <v>Schimmel</v>
      </c>
      <c r="H1834" s="85" t="str">
        <f>IF(ISBLANK(Abfalldokumentation!$W1834),"-",Abfalldokumentation!$W1834)</f>
        <v>-</v>
      </c>
      <c r="I1834" s="118">
        <f t="shared" si="231"/>
        <v>46</v>
      </c>
      <c r="J1834" s="85" t="str">
        <f t="shared" si="232"/>
        <v>Produkte</v>
      </c>
      <c r="K1834" s="85" t="str">
        <f t="shared" si="233"/>
        <v>BUs</v>
      </c>
      <c r="L1834" s="85" t="str">
        <f t="shared" si="234"/>
        <v>Symptome</v>
      </c>
      <c r="M1834" s="118">
        <f>IFERROR(VLOOKUP(Abfalldokumentation!$O1834,Kennzahlen!S:U,3,FALSE)*Abfalldokumentation!$B1834,"0")</f>
        <v>5.0000000000000001E-4</v>
      </c>
      <c r="N1834" s="85" t="str">
        <f>IF(ISBLANK(Q1834),VLOOKUP(Abfalldokumentation!$O1834,'Linien - BU'!R:S,2,FALSE),Q1834)</f>
        <v>BU4</v>
      </c>
      <c r="O1834" s="87">
        <f t="shared" si="229"/>
        <v>29501040</v>
      </c>
      <c r="P1834" s="87">
        <f t="shared" si="230"/>
        <v>12</v>
      </c>
      <c r="Q1834" s="76" t="s">
        <v>9</v>
      </c>
      <c r="R1834" s="78">
        <v>29501040</v>
      </c>
      <c r="S1834" s="78">
        <v>5</v>
      </c>
      <c r="T1834" s="78">
        <v>12</v>
      </c>
      <c r="U1834" s="79">
        <v>44516</v>
      </c>
      <c r="V1834" s="81"/>
      <c r="W1834" s="78"/>
      <c r="X1834" s="83" t="str">
        <f>IFERROR(VLOOKUP(Abfalldokumentation!$R1834,Artikel!A:C,3,FALSE),Abfalldokumentation!$R1834)</f>
        <v>ABS MUNSTER</v>
      </c>
      <c r="AA1834" s="2"/>
      <c r="AB1834" s="2"/>
      <c r="AC1834" s="2"/>
    </row>
    <row r="1835" spans="1:29" ht="30" customHeight="1" x14ac:dyDescent="0.25">
      <c r="A1835" s="109" t="str">
        <f>VLOOKUP(N1835,'Linien - BU'!A:B,2,FALSE)</f>
        <v>BU4</v>
      </c>
      <c r="B1835" s="118">
        <f t="shared" si="228"/>
        <v>4</v>
      </c>
      <c r="C1835" s="99">
        <f>Abfalldokumentation!$U1835</f>
        <v>44516</v>
      </c>
      <c r="D1835" s="90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85" t="str">
        <f>IFERROR(VLOOKUP(Abfalldokumentation!$O1835,Artikel!A:C,3,FALSE),Abfalldokumentation!$O1835)</f>
        <v>ABS MUNSTER</v>
      </c>
      <c r="F1835" s="85" t="str">
        <f>VLOOKUP(T1835,'Liste Gründe'!A:D,2,FALSE)</f>
        <v>Schimmel</v>
      </c>
      <c r="G1835" s="85" t="str">
        <f>IF(ISBLANK(V1835),VLOOKUP(Abfalldokumentation!$P1835,'Liste Gründe'!A:D,3,FALSE),V1835)</f>
        <v>Schimmel</v>
      </c>
      <c r="H1835" s="85" t="str">
        <f>IF(ISBLANK(Abfalldokumentation!$W1835),"-",Abfalldokumentation!$W1835)</f>
        <v>-</v>
      </c>
      <c r="I1835" s="118">
        <f t="shared" si="231"/>
        <v>46</v>
      </c>
      <c r="J1835" s="85" t="str">
        <f t="shared" si="232"/>
        <v>Produkte</v>
      </c>
      <c r="K1835" s="85" t="str">
        <f t="shared" si="233"/>
        <v>BUs</v>
      </c>
      <c r="L1835" s="85" t="str">
        <f t="shared" si="234"/>
        <v>Symptome</v>
      </c>
      <c r="M1835" s="118">
        <f>IFERROR(VLOOKUP(Abfalldokumentation!$O1835,Kennzahlen!S:U,3,FALSE)*Abfalldokumentation!$B1835,"0")</f>
        <v>4.0000000000000002E-4</v>
      </c>
      <c r="N1835" s="85" t="str">
        <f>IF(ISBLANK(Q1835),VLOOKUP(Abfalldokumentation!$O1835,'Linien - BU'!R:S,2,FALSE),Q1835)</f>
        <v>BU4</v>
      </c>
      <c r="O1835" s="87">
        <f t="shared" si="229"/>
        <v>29501040</v>
      </c>
      <c r="P1835" s="87">
        <f t="shared" si="230"/>
        <v>12</v>
      </c>
      <c r="Q1835" s="76" t="s">
        <v>9</v>
      </c>
      <c r="R1835" s="78">
        <v>29501040</v>
      </c>
      <c r="S1835" s="78">
        <v>4</v>
      </c>
      <c r="T1835" s="78">
        <v>12</v>
      </c>
      <c r="U1835" s="79">
        <v>44516</v>
      </c>
      <c r="V1835" s="81"/>
      <c r="W1835" s="78"/>
      <c r="X1835" s="83" t="str">
        <f>IFERROR(VLOOKUP(Abfalldokumentation!$R1835,Artikel!A:C,3,FALSE),Abfalldokumentation!$R1835)</f>
        <v>ABS MUNSTER</v>
      </c>
      <c r="AA1835" s="2"/>
      <c r="AB1835" s="2"/>
      <c r="AC1835" s="2"/>
    </row>
    <row r="1836" spans="1:29" ht="30" customHeight="1" x14ac:dyDescent="0.25">
      <c r="A1836" s="109" t="str">
        <f>VLOOKUP(N1836,'Linien - BU'!A:B,2,FALSE)</f>
        <v>BU4</v>
      </c>
      <c r="B1836" s="118">
        <f t="shared" si="228"/>
        <v>2</v>
      </c>
      <c r="C1836" s="99">
        <f>Abfalldokumentation!$U1836</f>
        <v>44516</v>
      </c>
      <c r="D1836" s="90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85" t="str">
        <f>IFERROR(VLOOKUP(Abfalldokumentation!$O1836,Artikel!A:C,3,FALSE),Abfalldokumentation!$O1836)</f>
        <v>ABS MUNSTER</v>
      </c>
      <c r="F1836" s="85" t="str">
        <f>VLOOKUP(T1836,'Liste Gründe'!A:D,2,FALSE)</f>
        <v>Schimmel</v>
      </c>
      <c r="G1836" s="85" t="str">
        <f>IF(ISBLANK(V1836),VLOOKUP(Abfalldokumentation!$P1836,'Liste Gründe'!A:D,3,FALSE),V1836)</f>
        <v>Schimmel</v>
      </c>
      <c r="H1836" s="85" t="str">
        <f>IF(ISBLANK(Abfalldokumentation!$W1836),"-",Abfalldokumentation!$W1836)</f>
        <v>-</v>
      </c>
      <c r="I1836" s="118">
        <f t="shared" si="231"/>
        <v>46</v>
      </c>
      <c r="J1836" s="85" t="str">
        <f t="shared" si="232"/>
        <v>Produkte</v>
      </c>
      <c r="K1836" s="85" t="str">
        <f t="shared" si="233"/>
        <v>BUs</v>
      </c>
      <c r="L1836" s="85" t="str">
        <f t="shared" si="234"/>
        <v>Symptome</v>
      </c>
      <c r="M1836" s="118">
        <f>IFERROR(VLOOKUP(Abfalldokumentation!$O1836,Kennzahlen!S:U,3,FALSE)*Abfalldokumentation!$B1836,"0")</f>
        <v>2.0000000000000001E-4</v>
      </c>
      <c r="N1836" s="85" t="str">
        <f>IF(ISBLANK(Q1836),VLOOKUP(Abfalldokumentation!$O1836,'Linien - BU'!R:S,2,FALSE),Q1836)</f>
        <v>BU4</v>
      </c>
      <c r="O1836" s="87">
        <f t="shared" si="229"/>
        <v>29501040</v>
      </c>
      <c r="P1836" s="87">
        <f t="shared" si="230"/>
        <v>12</v>
      </c>
      <c r="Q1836" s="76" t="s">
        <v>9</v>
      </c>
      <c r="R1836" s="78">
        <v>29501040</v>
      </c>
      <c r="S1836" s="78">
        <v>2</v>
      </c>
      <c r="T1836" s="78">
        <v>12</v>
      </c>
      <c r="U1836" s="79">
        <v>44516</v>
      </c>
      <c r="V1836" s="81"/>
      <c r="W1836" s="78"/>
      <c r="X1836" s="83" t="str">
        <f>IFERROR(VLOOKUP(Abfalldokumentation!$R1836,Artikel!A:C,3,FALSE),Abfalldokumentation!$R1836)</f>
        <v>ABS MUNSTER</v>
      </c>
      <c r="AA1836" s="2"/>
      <c r="AB1836" s="2"/>
      <c r="AC1836" s="2"/>
    </row>
    <row r="1837" spans="1:29" ht="30" customHeight="1" x14ac:dyDescent="0.25">
      <c r="A1837" s="109" t="str">
        <f>VLOOKUP(N1837,'Linien - BU'!A:B,2,FALSE)</f>
        <v>BU4</v>
      </c>
      <c r="B1837" s="118">
        <f t="shared" si="228"/>
        <v>5</v>
      </c>
      <c r="C1837" s="99">
        <f>Abfalldokumentation!$U1837</f>
        <v>44516</v>
      </c>
      <c r="D1837" s="90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85" t="str">
        <f>IFERROR(VLOOKUP(Abfalldokumentation!$O1837,Artikel!A:C,3,FALSE),Abfalldokumentation!$O1837)</f>
        <v>ABS MUNSTER</v>
      </c>
      <c r="F1837" s="85" t="str">
        <f>VLOOKUP(T1837,'Liste Gründe'!A:D,2,FALSE)</f>
        <v>Schimmel</v>
      </c>
      <c r="G1837" s="85" t="str">
        <f>IF(ISBLANK(V1837),VLOOKUP(Abfalldokumentation!$P1837,'Liste Gründe'!A:D,3,FALSE),V1837)</f>
        <v>Schimmel</v>
      </c>
      <c r="H1837" s="85" t="str">
        <f>IF(ISBLANK(Abfalldokumentation!$W1837),"-",Abfalldokumentation!$W1837)</f>
        <v>-</v>
      </c>
      <c r="I1837" s="118">
        <f t="shared" si="231"/>
        <v>46</v>
      </c>
      <c r="J1837" s="85" t="str">
        <f t="shared" si="232"/>
        <v>Produkte</v>
      </c>
      <c r="K1837" s="85" t="str">
        <f t="shared" si="233"/>
        <v>BUs</v>
      </c>
      <c r="L1837" s="85" t="str">
        <f t="shared" si="234"/>
        <v>Symptome</v>
      </c>
      <c r="M1837" s="118">
        <f>IFERROR(VLOOKUP(Abfalldokumentation!$O1837,Kennzahlen!S:U,3,FALSE)*Abfalldokumentation!$B1837,"0")</f>
        <v>5.0000000000000001E-4</v>
      </c>
      <c r="N1837" s="85" t="str">
        <f>IF(ISBLANK(Q1837),VLOOKUP(Abfalldokumentation!$O1837,'Linien - BU'!R:S,2,FALSE),Q1837)</f>
        <v>BU4</v>
      </c>
      <c r="O1837" s="87">
        <f t="shared" si="229"/>
        <v>29501040</v>
      </c>
      <c r="P1837" s="87">
        <f t="shared" si="230"/>
        <v>12</v>
      </c>
      <c r="Q1837" s="76" t="s">
        <v>9</v>
      </c>
      <c r="R1837" s="78">
        <v>29501040</v>
      </c>
      <c r="S1837" s="78">
        <v>5</v>
      </c>
      <c r="T1837" s="78">
        <v>12</v>
      </c>
      <c r="U1837" s="79">
        <v>44516</v>
      </c>
      <c r="V1837" s="81"/>
      <c r="W1837" s="78"/>
      <c r="X1837" s="83" t="str">
        <f>IFERROR(VLOOKUP(Abfalldokumentation!$R1837,Artikel!A:C,3,FALSE),Abfalldokumentation!$R1837)</f>
        <v>ABS MUNSTER</v>
      </c>
      <c r="AA1837" s="2"/>
      <c r="AB1837" s="2"/>
      <c r="AC1837" s="2"/>
    </row>
    <row r="1838" spans="1:29" ht="30" customHeight="1" x14ac:dyDescent="0.25">
      <c r="A1838" s="109" t="str">
        <f>VLOOKUP(N1838,'Linien - BU'!A:B,2,FALSE)</f>
        <v>BU4</v>
      </c>
      <c r="B1838" s="118">
        <f t="shared" si="228"/>
        <v>7</v>
      </c>
      <c r="C1838" s="99">
        <f>Abfalldokumentation!$U1838</f>
        <v>44516</v>
      </c>
      <c r="D1838" s="90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85" t="str">
        <f>IFERROR(VLOOKUP(Abfalldokumentation!$O1838,Artikel!A:C,3,FALSE),Abfalldokumentation!$O1838)</f>
        <v>ABS MUNSTER</v>
      </c>
      <c r="F1838" s="85" t="str">
        <f>VLOOKUP(T1838,'Liste Gründe'!A:D,2,FALSE)</f>
        <v>Schimmel</v>
      </c>
      <c r="G1838" s="85" t="str">
        <f>IF(ISBLANK(V1838),VLOOKUP(Abfalldokumentation!$P1838,'Liste Gründe'!A:D,3,FALSE),V1838)</f>
        <v>Schimmel</v>
      </c>
      <c r="H1838" s="85" t="str">
        <f>IF(ISBLANK(Abfalldokumentation!$W1838),"-",Abfalldokumentation!$W1838)</f>
        <v>-</v>
      </c>
      <c r="I1838" s="118">
        <f t="shared" si="231"/>
        <v>46</v>
      </c>
      <c r="J1838" s="85" t="str">
        <f t="shared" si="232"/>
        <v>Produkte</v>
      </c>
      <c r="K1838" s="85" t="str">
        <f t="shared" si="233"/>
        <v>BUs</v>
      </c>
      <c r="L1838" s="85" t="str">
        <f t="shared" si="234"/>
        <v>Symptome</v>
      </c>
      <c r="M1838" s="118">
        <f>IFERROR(VLOOKUP(Abfalldokumentation!$O1838,Kennzahlen!S:U,3,FALSE)*Abfalldokumentation!$B1838,"0")</f>
        <v>6.9999999999999999E-4</v>
      </c>
      <c r="N1838" s="85" t="str">
        <f>IF(ISBLANK(Q1838),VLOOKUP(Abfalldokumentation!$O1838,'Linien - BU'!R:S,2,FALSE),Q1838)</f>
        <v>BU4</v>
      </c>
      <c r="O1838" s="87">
        <f t="shared" si="229"/>
        <v>29501040</v>
      </c>
      <c r="P1838" s="87">
        <f t="shared" si="230"/>
        <v>12</v>
      </c>
      <c r="Q1838" s="76" t="s">
        <v>9</v>
      </c>
      <c r="R1838" s="78">
        <v>29501040</v>
      </c>
      <c r="S1838" s="78">
        <v>7</v>
      </c>
      <c r="T1838" s="78">
        <v>12</v>
      </c>
      <c r="U1838" s="79">
        <v>44516</v>
      </c>
      <c r="V1838" s="81"/>
      <c r="W1838" s="78"/>
      <c r="X1838" s="83" t="str">
        <f>IFERROR(VLOOKUP(Abfalldokumentation!$R1838,Artikel!A:C,3,FALSE),Abfalldokumentation!$R1838)</f>
        <v>ABS MUNSTER</v>
      </c>
      <c r="AA1838" s="2"/>
      <c r="AB1838" s="2"/>
      <c r="AC1838" s="2"/>
    </row>
    <row r="1839" spans="1:29" ht="30" customHeight="1" x14ac:dyDescent="0.25">
      <c r="A1839" s="109" t="str">
        <f>VLOOKUP(N1839,'Linien - BU'!A:B,2,FALSE)</f>
        <v>BU4</v>
      </c>
      <c r="B1839" s="118">
        <f t="shared" si="228"/>
        <v>11</v>
      </c>
      <c r="C1839" s="99">
        <f>Abfalldokumentation!$U1839</f>
        <v>44516</v>
      </c>
      <c r="D1839" s="90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85" t="str">
        <f>IFERROR(VLOOKUP(Abfalldokumentation!$O1839,Artikel!A:C,3,FALSE),Abfalldokumentation!$O1839)</f>
        <v>ABS MUNSTER</v>
      </c>
      <c r="F1839" s="85" t="str">
        <f>VLOOKUP(T1839,'Liste Gründe'!A:D,2,FALSE)</f>
        <v>Schimmel</v>
      </c>
      <c r="G1839" s="85" t="str">
        <f>IF(ISBLANK(V1839),VLOOKUP(Abfalldokumentation!$P1839,'Liste Gründe'!A:D,3,FALSE),V1839)</f>
        <v>Schimmel</v>
      </c>
      <c r="H1839" s="85" t="str">
        <f>IF(ISBLANK(Abfalldokumentation!$W1839),"-",Abfalldokumentation!$W1839)</f>
        <v>-</v>
      </c>
      <c r="I1839" s="118">
        <f t="shared" si="231"/>
        <v>46</v>
      </c>
      <c r="J1839" s="85" t="str">
        <f t="shared" si="232"/>
        <v>Produkte</v>
      </c>
      <c r="K1839" s="85" t="str">
        <f t="shared" si="233"/>
        <v>BUs</v>
      </c>
      <c r="L1839" s="85" t="str">
        <f t="shared" si="234"/>
        <v>Symptome</v>
      </c>
      <c r="M1839" s="118">
        <f>IFERROR(VLOOKUP(Abfalldokumentation!$O1839,Kennzahlen!S:U,3,FALSE)*Abfalldokumentation!$B1839,"0")</f>
        <v>1.1000000000000001E-3</v>
      </c>
      <c r="N1839" s="85" t="str">
        <f>IF(ISBLANK(Q1839),VLOOKUP(Abfalldokumentation!$O1839,'Linien - BU'!R:S,2,FALSE),Q1839)</f>
        <v>BU4</v>
      </c>
      <c r="O1839" s="87">
        <f t="shared" si="229"/>
        <v>29501040</v>
      </c>
      <c r="P1839" s="87">
        <f t="shared" si="230"/>
        <v>12</v>
      </c>
      <c r="Q1839" s="76" t="s">
        <v>9</v>
      </c>
      <c r="R1839" s="78">
        <v>29501040</v>
      </c>
      <c r="S1839" s="78">
        <v>11</v>
      </c>
      <c r="T1839" s="78">
        <v>12</v>
      </c>
      <c r="U1839" s="79">
        <v>44516</v>
      </c>
      <c r="V1839" s="81"/>
      <c r="W1839" s="78"/>
      <c r="X1839" s="83" t="str">
        <f>IFERROR(VLOOKUP(Abfalldokumentation!$R1839,Artikel!A:C,3,FALSE),Abfalldokumentation!$R1839)</f>
        <v>ABS MUNSTER</v>
      </c>
      <c r="AA1839" s="2"/>
      <c r="AB1839" s="2"/>
      <c r="AC1839" s="2"/>
    </row>
    <row r="1840" spans="1:29" ht="30" customHeight="1" x14ac:dyDescent="0.25">
      <c r="A1840" s="109" t="str">
        <f>VLOOKUP(N1840,'Linien - BU'!A:B,2,FALSE)</f>
        <v>BU4</v>
      </c>
      <c r="B1840" s="118">
        <f t="shared" si="228"/>
        <v>3</v>
      </c>
      <c r="C1840" s="99">
        <f>Abfalldokumentation!$U1840</f>
        <v>44516</v>
      </c>
      <c r="D1840" s="90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85" t="str">
        <f>IFERROR(VLOOKUP(Abfalldokumentation!$O1840,Artikel!A:C,3,FALSE),Abfalldokumentation!$O1840)</f>
        <v>ABS MUNSTER</v>
      </c>
      <c r="F1840" s="85" t="str">
        <f>VLOOKUP(T1840,'Liste Gründe'!A:D,2,FALSE)</f>
        <v>Schimmel</v>
      </c>
      <c r="G1840" s="85" t="str">
        <f>IF(ISBLANK(V1840),VLOOKUP(Abfalldokumentation!$P1840,'Liste Gründe'!A:D,3,FALSE),V1840)</f>
        <v>Schimmel</v>
      </c>
      <c r="H1840" s="85" t="str">
        <f>IF(ISBLANK(Abfalldokumentation!$W1840),"-",Abfalldokumentation!$W1840)</f>
        <v>-</v>
      </c>
      <c r="I1840" s="118">
        <f t="shared" si="231"/>
        <v>46</v>
      </c>
      <c r="J1840" s="85" t="str">
        <f t="shared" si="232"/>
        <v>Produkte</v>
      </c>
      <c r="K1840" s="85" t="str">
        <f t="shared" si="233"/>
        <v>BUs</v>
      </c>
      <c r="L1840" s="85" t="str">
        <f t="shared" si="234"/>
        <v>Symptome</v>
      </c>
      <c r="M1840" s="118">
        <f>IFERROR(VLOOKUP(Abfalldokumentation!$O1840,Kennzahlen!S:U,3,FALSE)*Abfalldokumentation!$B1840,"0")</f>
        <v>3.0000000000000003E-4</v>
      </c>
      <c r="N1840" s="85" t="str">
        <f>IF(ISBLANK(Q1840),VLOOKUP(Abfalldokumentation!$O1840,'Linien - BU'!R:S,2,FALSE),Q1840)</f>
        <v>BU4</v>
      </c>
      <c r="O1840" s="87">
        <f t="shared" si="229"/>
        <v>29501040</v>
      </c>
      <c r="P1840" s="87">
        <f t="shared" si="230"/>
        <v>12</v>
      </c>
      <c r="Q1840" s="76" t="s">
        <v>9</v>
      </c>
      <c r="R1840" s="78">
        <v>29501040</v>
      </c>
      <c r="S1840" s="78">
        <v>3</v>
      </c>
      <c r="T1840" s="78">
        <v>12</v>
      </c>
      <c r="U1840" s="79">
        <v>44516</v>
      </c>
      <c r="V1840" s="81"/>
      <c r="W1840" s="78"/>
      <c r="X1840" s="83" t="str">
        <f>IFERROR(VLOOKUP(Abfalldokumentation!$R1840,Artikel!A:C,3,FALSE),Abfalldokumentation!$R1840)</f>
        <v>ABS MUNSTER</v>
      </c>
      <c r="AA1840" s="2"/>
      <c r="AB1840" s="2"/>
      <c r="AC1840" s="2"/>
    </row>
    <row r="1841" spans="1:29" ht="30" customHeight="1" x14ac:dyDescent="0.25">
      <c r="A1841" s="109" t="str">
        <f>VLOOKUP(N1841,'Linien - BU'!A:B,2,FALSE)</f>
        <v>BU1</v>
      </c>
      <c r="B1841" s="118" t="str">
        <f t="shared" si="228"/>
        <v>20</v>
      </c>
      <c r="C1841" s="99">
        <f>Abfalldokumentation!$U1841</f>
        <v>44516</v>
      </c>
      <c r="D1841" s="90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85" t="str">
        <f>IFERROR(VLOOKUP(Abfalldokumentation!$O1841,Artikel!A:C,3,FALSE),Abfalldokumentation!$O1841)</f>
        <v>32000236</v>
      </c>
      <c r="F1841" s="85" t="str">
        <f>VLOOKUP(T1841,'Liste Gründe'!A:D,2,FALSE)</f>
        <v>Linienbezogen</v>
      </c>
      <c r="G1841" s="85" t="str">
        <f>IF(ISBLANK(V1841),VLOOKUP(Abfalldokumentation!$P1841,'Liste Gründe'!A:D,3,FALSE),V1841)</f>
        <v>Reinigung</v>
      </c>
      <c r="H1841" s="85" t="str">
        <f>IF(ISBLANK(Abfalldokumentation!$W1841),"-",Abfalldokumentation!$W1841)</f>
        <v>-</v>
      </c>
      <c r="I1841" s="118">
        <f t="shared" si="231"/>
        <v>46</v>
      </c>
      <c r="J1841" s="85" t="str">
        <f t="shared" si="232"/>
        <v>Produkte</v>
      </c>
      <c r="K1841" s="85" t="str">
        <f t="shared" si="233"/>
        <v>BUs</v>
      </c>
      <c r="L1841" s="85" t="str">
        <f t="shared" si="234"/>
        <v>Symptome</v>
      </c>
      <c r="M1841" s="118" t="str">
        <f>IFERROR(VLOOKUP(Abfalldokumentation!$O1841,Kennzahlen!S:U,3,FALSE)*Abfalldokumentation!$B1841,"0")</f>
        <v>0</v>
      </c>
      <c r="N1841" s="85" t="str">
        <f>IF(ISBLANK(Q1841),VLOOKUP(Abfalldokumentation!$O1841,'Linien - BU'!R:S,2,FALSE),Q1841)</f>
        <v>BU1</v>
      </c>
      <c r="O1841" s="87" t="str">
        <f t="shared" si="229"/>
        <v>32000236</v>
      </c>
      <c r="P1841" s="87">
        <f t="shared" si="230"/>
        <v>10</v>
      </c>
      <c r="Q1841" s="76" t="s">
        <v>6</v>
      </c>
      <c r="R1841" s="78" t="s">
        <v>16597</v>
      </c>
      <c r="S1841" s="78" t="s">
        <v>16598</v>
      </c>
      <c r="T1841" s="78">
        <v>10</v>
      </c>
      <c r="U1841" s="79">
        <v>44516</v>
      </c>
      <c r="V1841" s="81"/>
      <c r="W1841" s="78"/>
      <c r="X1841" s="83" t="str">
        <f>IFERROR(VLOOKUP(Abfalldokumentation!$R1841,Artikel!A:C,3,FALSE),Abfalldokumentation!$R1841)</f>
        <v>32000236</v>
      </c>
      <c r="AA1841" s="2"/>
      <c r="AB1841" s="2"/>
      <c r="AC1841" s="2"/>
    </row>
    <row r="1842" spans="1:29" ht="30" customHeight="1" x14ac:dyDescent="0.25">
      <c r="A1842" s="109" t="str">
        <f>VLOOKUP(N1842,'Linien - BU'!A:B,2,FALSE)</f>
        <v>BU1</v>
      </c>
      <c r="B1842" s="118" t="str">
        <f t="shared" si="228"/>
        <v>20</v>
      </c>
      <c r="C1842" s="99">
        <f>Abfalldokumentation!$U1842</f>
        <v>44516</v>
      </c>
      <c r="D1842" s="90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-</v>
      </c>
      <c r="E1842" s="85" t="str">
        <f>IFERROR(VLOOKUP(Abfalldokumentation!$O1842,Artikel!A:C,3,FALSE),Abfalldokumentation!$O1842)</f>
        <v>32000070</v>
      </c>
      <c r="F1842" s="85" t="str">
        <f>VLOOKUP(T1842,'Liste Gründe'!A:D,2,FALSE)</f>
        <v>Linienbezogen</v>
      </c>
      <c r="G1842" s="85" t="str">
        <f>IF(ISBLANK(V1842),VLOOKUP(Abfalldokumentation!$P1842,'Liste Gründe'!A:D,3,FALSE),V1842)</f>
        <v>Darm geplatzt</v>
      </c>
      <c r="H1842" s="85" t="str">
        <f>IF(ISBLANK(Abfalldokumentation!$W1842),"-",Abfalldokumentation!$W1842)</f>
        <v>-</v>
      </c>
      <c r="I1842" s="118">
        <f t="shared" si="231"/>
        <v>46</v>
      </c>
      <c r="J1842" s="85" t="str">
        <f t="shared" si="232"/>
        <v>Produkte</v>
      </c>
      <c r="K1842" s="85" t="str">
        <f t="shared" si="233"/>
        <v>BUs</v>
      </c>
      <c r="L1842" s="85" t="str">
        <f t="shared" si="234"/>
        <v>Symptome</v>
      </c>
      <c r="M1842" s="118" t="str">
        <f>IFERROR(VLOOKUP(Abfalldokumentation!$O1842,Kennzahlen!S:U,3,FALSE)*Abfalldokumentation!$B1842,"0")</f>
        <v>0</v>
      </c>
      <c r="N1842" s="85" t="str">
        <f>IF(ISBLANK(Q1842),VLOOKUP(Abfalldokumentation!$O1842,'Linien - BU'!R:S,2,FALSE),Q1842)</f>
        <v>BU1</v>
      </c>
      <c r="O1842" s="87" t="str">
        <f t="shared" si="229"/>
        <v>32000070</v>
      </c>
      <c r="P1842" s="87">
        <f t="shared" si="230"/>
        <v>34</v>
      </c>
      <c r="Q1842" s="76" t="s">
        <v>6</v>
      </c>
      <c r="R1842" s="78" t="s">
        <v>16600</v>
      </c>
      <c r="S1842" s="78" t="s">
        <v>16598</v>
      </c>
      <c r="T1842" s="78">
        <v>34</v>
      </c>
      <c r="U1842" s="79">
        <v>44516</v>
      </c>
      <c r="V1842" s="81"/>
      <c r="W1842" s="78"/>
      <c r="X1842" s="83" t="str">
        <f>IFERROR(VLOOKUP(Abfalldokumentation!$R1842,Artikel!A:C,3,FALSE),Abfalldokumentation!$R1842)</f>
        <v>32000070</v>
      </c>
      <c r="AA1842" s="2"/>
      <c r="AB1842" s="2"/>
      <c r="AC1842" s="2"/>
    </row>
    <row r="1843" spans="1:29" ht="30" customHeight="1" x14ac:dyDescent="0.25">
      <c r="A1843" s="109" t="str">
        <f>VLOOKUP(N1843,'Linien - BU'!A:B,2,FALSE)</f>
        <v>BU1</v>
      </c>
      <c r="B1843" s="118" t="str">
        <f t="shared" si="228"/>
        <v>20</v>
      </c>
      <c r="C1843" s="99">
        <f>Abfalldokumentation!$U1843</f>
        <v>44516</v>
      </c>
      <c r="D1843" s="90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85" t="str">
        <f>IFERROR(VLOOKUP(Abfalldokumentation!$O1843,Artikel!A:C,3,FALSE),Abfalldokumentation!$O1843)</f>
        <v>32000236</v>
      </c>
      <c r="F1843" s="85" t="str">
        <f>VLOOKUP(T1843,'Liste Gründe'!A:D,2,FALSE)</f>
        <v>Rest</v>
      </c>
      <c r="G1843" s="85" t="str">
        <f>IF(ISBLANK(V1843),VLOOKUP(Abfalldokumentation!$P1843,'Liste Gründe'!A:D,3,FALSE),V1843)</f>
        <v>Schmutz</v>
      </c>
      <c r="H1843" s="85" t="str">
        <f>IF(ISBLANK(Abfalldokumentation!$W1843),"-",Abfalldokumentation!$W1843)</f>
        <v>-</v>
      </c>
      <c r="I1843" s="118">
        <f t="shared" si="231"/>
        <v>46</v>
      </c>
      <c r="J1843" s="85" t="str">
        <f t="shared" si="232"/>
        <v>Produkte</v>
      </c>
      <c r="K1843" s="85" t="str">
        <f t="shared" si="233"/>
        <v>BUs</v>
      </c>
      <c r="L1843" s="85" t="str">
        <f t="shared" si="234"/>
        <v>Symptome</v>
      </c>
      <c r="M1843" s="118" t="str">
        <f>IFERROR(VLOOKUP(Abfalldokumentation!$O1843,Kennzahlen!S:U,3,FALSE)*Abfalldokumentation!$B1843,"0")</f>
        <v>0</v>
      </c>
      <c r="N1843" s="85" t="str">
        <f>IF(ISBLANK(Q1843),VLOOKUP(Abfalldokumentation!$O1843,'Linien - BU'!R:S,2,FALSE),Q1843)</f>
        <v>BU1</v>
      </c>
      <c r="O1843" s="87" t="str">
        <f t="shared" si="229"/>
        <v>32000236</v>
      </c>
      <c r="P1843" s="87">
        <f t="shared" si="230"/>
        <v>42</v>
      </c>
      <c r="Q1843" s="76" t="s">
        <v>6</v>
      </c>
      <c r="R1843" s="78" t="s">
        <v>16597</v>
      </c>
      <c r="S1843" s="78" t="s">
        <v>16598</v>
      </c>
      <c r="T1843" s="78">
        <v>42</v>
      </c>
      <c r="U1843" s="79">
        <v>44516</v>
      </c>
      <c r="V1843" s="81"/>
      <c r="W1843" s="78"/>
      <c r="X1843" s="83" t="str">
        <f>IFERROR(VLOOKUP(Abfalldokumentation!$R1843,Artikel!A:C,3,FALSE),Abfalldokumentation!$R1843)</f>
        <v>32000236</v>
      </c>
      <c r="AA1843" s="2"/>
      <c r="AB1843" s="2"/>
      <c r="AC1843" s="2"/>
    </row>
    <row r="1844" spans="1:29" ht="30" customHeight="1" x14ac:dyDescent="0.25">
      <c r="A1844" s="109" t="str">
        <f>VLOOKUP(N1844,'Linien - BU'!A:B,2,FALSE)</f>
        <v>BU1</v>
      </c>
      <c r="B1844" s="118" t="str">
        <f t="shared" si="228"/>
        <v>313</v>
      </c>
      <c r="C1844" s="99">
        <f>Abfalldokumentation!$U1844</f>
        <v>44516</v>
      </c>
      <c r="D1844" s="90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85" t="str">
        <f>IFERROR(VLOOKUP(Abfalldokumentation!$O1844,Artikel!A:C,3,FALSE),Abfalldokumentation!$O1844)</f>
        <v>-</v>
      </c>
      <c r="F1844" s="85" t="str">
        <f>VLOOKUP(T1844,'Liste Gründe'!A:D,2,FALSE)</f>
        <v>Linienbezogen</v>
      </c>
      <c r="G1844" s="85" t="str">
        <f>IF(ISBLANK(V1844),VLOOKUP(Abfalldokumentation!$P1844,'Liste Gründe'!A:D,3,FALSE),V1844)</f>
        <v>Maschinenabfall</v>
      </c>
      <c r="H1844" s="85" t="str">
        <f>IF(ISBLANK(Abfalldokumentation!$W1844),"-",Abfalldokumentation!$W1844)</f>
        <v>-</v>
      </c>
      <c r="I1844" s="118">
        <f t="shared" si="231"/>
        <v>46</v>
      </c>
      <c r="J1844" s="85" t="str">
        <f t="shared" si="232"/>
        <v>Produkte</v>
      </c>
      <c r="K1844" s="85" t="str">
        <f t="shared" si="233"/>
        <v>BUs</v>
      </c>
      <c r="L1844" s="85" t="str">
        <f t="shared" si="234"/>
        <v>Symptome</v>
      </c>
      <c r="M1844" s="118" t="str">
        <f>IFERROR(VLOOKUP(Abfalldokumentation!$O1844,Kennzahlen!S:U,3,FALSE)*Abfalldokumentation!$B1844,"0")</f>
        <v>0</v>
      </c>
      <c r="N1844" s="85" t="str">
        <f>IF(ISBLANK(Q1844),VLOOKUP(Abfalldokumentation!$O1844,'Linien - BU'!R:S,2,FALSE),Q1844)</f>
        <v>BU1</v>
      </c>
      <c r="O1844" s="87" t="str">
        <f t="shared" si="229"/>
        <v>-</v>
      </c>
      <c r="P1844" s="87">
        <f t="shared" si="230"/>
        <v>30</v>
      </c>
      <c r="Q1844" s="76" t="s">
        <v>6</v>
      </c>
      <c r="R1844" s="78" t="s">
        <v>36</v>
      </c>
      <c r="S1844" s="78" t="s">
        <v>16603</v>
      </c>
      <c r="T1844" s="78">
        <v>30</v>
      </c>
      <c r="U1844" s="79">
        <v>44516</v>
      </c>
      <c r="V1844" s="81"/>
      <c r="W1844" s="78"/>
      <c r="X1844" s="83" t="str">
        <f>IFERROR(VLOOKUP(Abfalldokumentation!$R1844,Artikel!A:C,3,FALSE),Abfalldokumentation!$R1844)</f>
        <v>-</v>
      </c>
      <c r="AA1844" s="2"/>
      <c r="AB1844" s="2"/>
      <c r="AC1844" s="2"/>
    </row>
    <row r="1845" spans="1:29" ht="30" customHeight="1" x14ac:dyDescent="0.25">
      <c r="A1845" s="109" t="str">
        <f>VLOOKUP(N1845,'Linien - BU'!A:B,2,FALSE)</f>
        <v>BU1</v>
      </c>
      <c r="B1845" s="118" t="str">
        <f t="shared" si="228"/>
        <v>60</v>
      </c>
      <c r="C1845" s="99">
        <f>Abfalldokumentation!$U1845</f>
        <v>44516</v>
      </c>
      <c r="D1845" s="90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85" t="str">
        <f>IFERROR(VLOOKUP(Abfalldokumentation!$O1845,Artikel!A:C,3,FALSE),Abfalldokumentation!$O1845)</f>
        <v>31000142</v>
      </c>
      <c r="F1845" s="85" t="str">
        <f>VLOOKUP(T1845,'Liste Gründe'!A:D,2,FALSE)</f>
        <v>Linienbezogen</v>
      </c>
      <c r="G1845" s="85" t="str">
        <f>IF(ISBLANK(V1845),VLOOKUP(Abfalldokumentation!$P1845,'Liste Gründe'!A:D,3,FALSE),V1845)</f>
        <v>Schlaufe gerissen</v>
      </c>
      <c r="H1845" s="85" t="str">
        <f>IF(ISBLANK(Abfalldokumentation!$W1845),"-",Abfalldokumentation!$W1845)</f>
        <v>-</v>
      </c>
      <c r="I1845" s="118">
        <f t="shared" si="231"/>
        <v>46</v>
      </c>
      <c r="J1845" s="85" t="str">
        <f t="shared" si="232"/>
        <v>Produkte</v>
      </c>
      <c r="K1845" s="85" t="str">
        <f t="shared" si="233"/>
        <v>BUs</v>
      </c>
      <c r="L1845" s="85" t="str">
        <f t="shared" si="234"/>
        <v>Symptome</v>
      </c>
      <c r="M1845" s="118" t="str">
        <f>IFERROR(VLOOKUP(Abfalldokumentation!$O1845,Kennzahlen!S:U,3,FALSE)*Abfalldokumentation!$B1845,"0")</f>
        <v>0</v>
      </c>
      <c r="N1845" s="85" t="str">
        <f>IF(ISBLANK(Q1845),VLOOKUP(Abfalldokumentation!$O1845,'Linien - BU'!R:S,2,FALSE),Q1845)</f>
        <v>BU1</v>
      </c>
      <c r="O1845" s="87" t="str">
        <f t="shared" si="229"/>
        <v>31000142</v>
      </c>
      <c r="P1845" s="87">
        <f t="shared" si="230"/>
        <v>33</v>
      </c>
      <c r="Q1845" s="76" t="s">
        <v>6</v>
      </c>
      <c r="R1845" s="78" t="s">
        <v>16605</v>
      </c>
      <c r="S1845" s="78" t="s">
        <v>16606</v>
      </c>
      <c r="T1845" s="78">
        <v>33</v>
      </c>
      <c r="U1845" s="79">
        <v>44516</v>
      </c>
      <c r="V1845" s="81"/>
      <c r="W1845" s="78"/>
      <c r="X1845" s="83" t="str">
        <f>IFERROR(VLOOKUP(Abfalldokumentation!$R1845,Artikel!A:C,3,FALSE),Abfalldokumentation!$R1845)</f>
        <v>31000142</v>
      </c>
      <c r="AA1845" s="2"/>
      <c r="AB1845" s="2"/>
      <c r="AC1845" s="2"/>
    </row>
    <row r="1846" spans="1:29" ht="30" customHeight="1" x14ac:dyDescent="0.25">
      <c r="A1846" s="109" t="str">
        <f>VLOOKUP(N1846,'Linien - BU'!A:B,2,FALSE)</f>
        <v>BU1</v>
      </c>
      <c r="B1846" s="118" t="str">
        <f t="shared" si="228"/>
        <v>20</v>
      </c>
      <c r="C1846" s="99">
        <f>Abfalldokumentation!$U1846</f>
        <v>44516</v>
      </c>
      <c r="D1846" s="90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85" t="str">
        <f>IFERROR(VLOOKUP(Abfalldokumentation!$O1846,Artikel!A:C,3,FALSE),Abfalldokumentation!$O1846)</f>
        <v>31000162</v>
      </c>
      <c r="F1846" s="85" t="str">
        <f>VLOOKUP(T1846,'Liste Gründe'!A:D,2,FALSE)</f>
        <v>Linienbezogen</v>
      </c>
      <c r="G1846" s="85" t="str">
        <f>IF(ISBLANK(V1846),VLOOKUP(Abfalldokumentation!$P1846,'Liste Gründe'!A:D,3,FALSE),V1846)</f>
        <v>aus Hand gerutscht</v>
      </c>
      <c r="H1846" s="85" t="str">
        <f>IF(ISBLANK(Abfalldokumentation!$W1846),"-",Abfalldokumentation!$W1846)</f>
        <v>-</v>
      </c>
      <c r="I1846" s="118">
        <f t="shared" si="231"/>
        <v>46</v>
      </c>
      <c r="J1846" s="85" t="str">
        <f t="shared" si="232"/>
        <v>Produkte</v>
      </c>
      <c r="K1846" s="85" t="str">
        <f t="shared" si="233"/>
        <v>BUs</v>
      </c>
      <c r="L1846" s="85" t="str">
        <f t="shared" si="234"/>
        <v>Symptome</v>
      </c>
      <c r="M1846" s="118" t="str">
        <f>IFERROR(VLOOKUP(Abfalldokumentation!$O1846,Kennzahlen!S:U,3,FALSE)*Abfalldokumentation!$B1846,"0")</f>
        <v>0</v>
      </c>
      <c r="N1846" s="85" t="str">
        <f>IF(ISBLANK(Q1846),VLOOKUP(Abfalldokumentation!$O1846,'Linien - BU'!R:S,2,FALSE),Q1846)</f>
        <v>BU1</v>
      </c>
      <c r="O1846" s="87" t="str">
        <f t="shared" si="229"/>
        <v>31000162</v>
      </c>
      <c r="P1846" s="87">
        <f t="shared" si="230"/>
        <v>32</v>
      </c>
      <c r="Q1846" s="76" t="s">
        <v>6</v>
      </c>
      <c r="R1846" s="78" t="s">
        <v>16608</v>
      </c>
      <c r="S1846" s="78" t="s">
        <v>16598</v>
      </c>
      <c r="T1846" s="78">
        <v>32</v>
      </c>
      <c r="U1846" s="79">
        <v>44516</v>
      </c>
      <c r="V1846" s="81"/>
      <c r="W1846" s="78"/>
      <c r="X1846" s="83" t="str">
        <f>IFERROR(VLOOKUP(Abfalldokumentation!$R1846,Artikel!A:C,3,FALSE),Abfalldokumentation!$R1846)</f>
        <v>31000162</v>
      </c>
      <c r="AA1846" s="2"/>
      <c r="AB1846" s="2"/>
      <c r="AC1846" s="2"/>
    </row>
    <row r="1847" spans="1:29" ht="30" customHeight="1" x14ac:dyDescent="0.25">
      <c r="A1847" s="109" t="str">
        <f>VLOOKUP(N1847,'Linien - BU'!A:B,2,FALSE)</f>
        <v>BU1</v>
      </c>
      <c r="B1847" s="118" t="str">
        <f t="shared" si="228"/>
        <v>40</v>
      </c>
      <c r="C1847" s="99">
        <f>Abfalldokumentation!$U1847</f>
        <v>44516</v>
      </c>
      <c r="D1847" s="90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85" t="str">
        <f>IFERROR(VLOOKUP(Abfalldokumentation!$O1847,Artikel!A:C,3,FALSE),Abfalldokumentation!$O1847)</f>
        <v>31000142</v>
      </c>
      <c r="F1847" s="85" t="str">
        <f>VLOOKUP(T1847,'Liste Gründe'!A:D,2,FALSE)</f>
        <v>Linienbezogen</v>
      </c>
      <c r="G1847" s="85" t="str">
        <f>IF(ISBLANK(V1847),VLOOKUP(Abfalldokumentation!$P1847,'Liste Gründe'!A:D,3,FALSE),V1847)</f>
        <v>Schlaufe gerissen</v>
      </c>
      <c r="H1847" s="85" t="str">
        <f>IF(ISBLANK(Abfalldokumentation!$W1847),"-",Abfalldokumentation!$W1847)</f>
        <v>-</v>
      </c>
      <c r="I1847" s="118">
        <f t="shared" si="231"/>
        <v>46</v>
      </c>
      <c r="J1847" s="85" t="str">
        <f t="shared" si="232"/>
        <v>Produkte</v>
      </c>
      <c r="K1847" s="85" t="str">
        <f t="shared" si="233"/>
        <v>BUs</v>
      </c>
      <c r="L1847" s="85" t="str">
        <f t="shared" si="234"/>
        <v>Symptome</v>
      </c>
      <c r="M1847" s="118" t="str">
        <f>IFERROR(VLOOKUP(Abfalldokumentation!$O1847,Kennzahlen!S:U,3,FALSE)*Abfalldokumentation!$B1847,"0")</f>
        <v>0</v>
      </c>
      <c r="N1847" s="85" t="str">
        <f>IF(ISBLANK(Q1847),VLOOKUP(Abfalldokumentation!$O1847,'Linien - BU'!R:S,2,FALSE),Q1847)</f>
        <v>BU1</v>
      </c>
      <c r="O1847" s="87" t="str">
        <f t="shared" si="229"/>
        <v>31000142</v>
      </c>
      <c r="P1847" s="87">
        <f t="shared" si="230"/>
        <v>33</v>
      </c>
      <c r="Q1847" s="76" t="s">
        <v>6</v>
      </c>
      <c r="R1847" s="78" t="s">
        <v>16605</v>
      </c>
      <c r="S1847" s="78" t="s">
        <v>16610</v>
      </c>
      <c r="T1847" s="78">
        <v>33</v>
      </c>
      <c r="U1847" s="79">
        <v>44516</v>
      </c>
      <c r="V1847" s="81"/>
      <c r="W1847" s="78"/>
      <c r="X1847" s="83" t="str">
        <f>IFERROR(VLOOKUP(Abfalldokumentation!$R1847,Artikel!A:C,3,FALSE),Abfalldokumentation!$R1847)</f>
        <v>31000142</v>
      </c>
      <c r="AA1847" s="2"/>
      <c r="AB1847" s="2"/>
      <c r="AC1847" s="2"/>
    </row>
    <row r="1848" spans="1:29" ht="30" customHeight="1" x14ac:dyDescent="0.25">
      <c r="A1848" s="109" t="str">
        <f>VLOOKUP(N1848,'Linien - BU'!A:B,2,FALSE)</f>
        <v>Rest</v>
      </c>
      <c r="B1848" s="118" t="str">
        <f t="shared" si="228"/>
        <v>8,4</v>
      </c>
      <c r="C1848" s="99">
        <f>Abfalldokumentation!$U1848</f>
        <v>44516</v>
      </c>
      <c r="D1848" s="90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85" t="str">
        <f>IFERROR(VLOOKUP(Abfalldokumentation!$O1848,Artikel!A:C,3,FALSE),Abfalldokumentation!$O1848)</f>
        <v>-</v>
      </c>
      <c r="F1848" s="85" t="str">
        <f>VLOOKUP(T1848,'Liste Gründe'!A:D,2,FALSE)</f>
        <v>Qualitätssicherung</v>
      </c>
      <c r="G1848" s="85" t="str">
        <f>IF(ISBLANK(V1848),VLOOKUP(Abfalldokumentation!$P1848,'Liste Gründe'!A:D,3,FALSE),V1848)</f>
        <v>Sensorik</v>
      </c>
      <c r="H1848" s="85" t="str">
        <f>IF(ISBLANK(Abfalldokumentation!$W1848),"-",Abfalldokumentation!$W1848)</f>
        <v>-</v>
      </c>
      <c r="I1848" s="118">
        <f t="shared" si="231"/>
        <v>46</v>
      </c>
      <c r="J1848" s="85" t="str">
        <f t="shared" si="232"/>
        <v>Produkte</v>
      </c>
      <c r="K1848" s="85" t="str">
        <f t="shared" si="233"/>
        <v>BUs</v>
      </c>
      <c r="L1848" s="85" t="str">
        <f t="shared" si="234"/>
        <v>Symptome</v>
      </c>
      <c r="M1848" s="118" t="str">
        <f>IFERROR(VLOOKUP(Abfalldokumentation!$O1848,Kennzahlen!S:U,3,FALSE)*Abfalldokumentation!$B1848,"0")</f>
        <v>0</v>
      </c>
      <c r="N1848" s="85" t="str">
        <f>IF(ISBLANK(Q1848),VLOOKUP(Abfalldokumentation!$O1848,'Linien - BU'!R:S,2,FALSE),Q1848)</f>
        <v>QM</v>
      </c>
      <c r="O1848" s="87" t="str">
        <f t="shared" si="229"/>
        <v>-</v>
      </c>
      <c r="P1848" s="87">
        <f t="shared" si="230"/>
        <v>74</v>
      </c>
      <c r="Q1848" s="76" t="s">
        <v>89</v>
      </c>
      <c r="R1848" s="78" t="s">
        <v>36</v>
      </c>
      <c r="S1848" s="78" t="s">
        <v>16611</v>
      </c>
      <c r="T1848" s="78">
        <v>74</v>
      </c>
      <c r="U1848" s="79">
        <v>44516</v>
      </c>
      <c r="V1848" s="81"/>
      <c r="W1848" s="78"/>
      <c r="X1848" s="83" t="str">
        <f>IFERROR(VLOOKUP(Abfalldokumentation!$R1848,Artikel!A:C,3,FALSE),Abfalldokumentation!$R1848)</f>
        <v>-</v>
      </c>
      <c r="AA1848" s="2"/>
      <c r="AB1848" s="2"/>
      <c r="AC1848" s="2"/>
    </row>
    <row r="1849" spans="1:29" ht="30" customHeight="1" x14ac:dyDescent="0.25">
      <c r="A1849" s="109" t="str">
        <f>VLOOKUP(N1849,'Linien - BU'!A:B,2,FALSE)</f>
        <v>Rest</v>
      </c>
      <c r="B1849" s="118" t="str">
        <f t="shared" si="228"/>
        <v>2,4</v>
      </c>
      <c r="C1849" s="99">
        <f>Abfalldokumentation!$U1849</f>
        <v>44516</v>
      </c>
      <c r="D1849" s="90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85" t="str">
        <f>IFERROR(VLOOKUP(Abfalldokumentation!$O1849,Artikel!A:C,3,FALSE),Abfalldokumentation!$O1849)</f>
        <v>-</v>
      </c>
      <c r="F1849" s="85" t="str">
        <f>VLOOKUP(T1849,'Liste Gründe'!A:D,2,FALSE)</f>
        <v>Qualitätssicherung</v>
      </c>
      <c r="G1849" s="85" t="str">
        <f>IF(ISBLANK(V1849),VLOOKUP(Abfalldokumentation!$P1849,'Liste Gründe'!A:D,3,FALSE),V1849)</f>
        <v>Laborproben</v>
      </c>
      <c r="H1849" s="85" t="str">
        <f>IF(ISBLANK(Abfalldokumentation!$W1849),"-",Abfalldokumentation!$W1849)</f>
        <v>-</v>
      </c>
      <c r="I1849" s="118">
        <f t="shared" si="231"/>
        <v>46</v>
      </c>
      <c r="J1849" s="85" t="str">
        <f t="shared" si="232"/>
        <v>Produkte</v>
      </c>
      <c r="K1849" s="85" t="str">
        <f t="shared" si="233"/>
        <v>BUs</v>
      </c>
      <c r="L1849" s="85" t="str">
        <f t="shared" si="234"/>
        <v>Symptome</v>
      </c>
      <c r="M1849" s="118" t="str">
        <f>IFERROR(VLOOKUP(Abfalldokumentation!$O1849,Kennzahlen!S:U,3,FALSE)*Abfalldokumentation!$B1849,"0")</f>
        <v>0</v>
      </c>
      <c r="N1849" s="85" t="str">
        <f>IF(ISBLANK(Q1849),VLOOKUP(Abfalldokumentation!$O1849,'Linien - BU'!R:S,2,FALSE),Q1849)</f>
        <v>Labor</v>
      </c>
      <c r="O1849" s="87" t="str">
        <f t="shared" si="229"/>
        <v>-</v>
      </c>
      <c r="P1849" s="87">
        <f t="shared" si="230"/>
        <v>73</v>
      </c>
      <c r="Q1849" s="76" t="s">
        <v>92</v>
      </c>
      <c r="R1849" s="78" t="s">
        <v>36</v>
      </c>
      <c r="S1849" s="78" t="s">
        <v>16613</v>
      </c>
      <c r="T1849" s="78">
        <v>73</v>
      </c>
      <c r="U1849" s="79">
        <v>44516</v>
      </c>
      <c r="V1849" s="81"/>
      <c r="W1849" s="78"/>
      <c r="X1849" s="83" t="str">
        <f>IFERROR(VLOOKUP(Abfalldokumentation!$R1849,Artikel!A:C,3,FALSE),Abfalldokumentation!$R1849)</f>
        <v>-</v>
      </c>
      <c r="AA1849" s="2"/>
      <c r="AB1849" s="2"/>
      <c r="AC1849" s="2"/>
    </row>
    <row r="1850" spans="1:29" ht="30" customHeight="1" x14ac:dyDescent="0.25">
      <c r="A1850" s="109" t="str">
        <f>VLOOKUP(N1850,'Linien - BU'!A:B,2,FALSE)</f>
        <v>Rest</v>
      </c>
      <c r="B1850" s="118" t="str">
        <f t="shared" si="228"/>
        <v>104,7</v>
      </c>
      <c r="C1850" s="99">
        <f>Abfalldokumentation!$U1850</f>
        <v>44516</v>
      </c>
      <c r="D1850" s="90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85" t="str">
        <f>IFERROR(VLOOKUP(Abfalldokumentation!$O1850,Artikel!A:C,3,FALSE),Abfalldokumentation!$O1850)</f>
        <v>-</v>
      </c>
      <c r="F1850" s="85" t="str">
        <f>VLOOKUP(T1850,'Liste Gründe'!A:D,2,FALSE)</f>
        <v>Qualitätssicherung</v>
      </c>
      <c r="G1850" s="85" t="str">
        <f>IF(ISBLANK(V1850),VLOOKUP(Abfalldokumentation!$P1850,'Liste Gründe'!A:D,3,FALSE),V1850)</f>
        <v>Sensorik</v>
      </c>
      <c r="H1850" s="85" t="str">
        <f>IF(ISBLANK(Abfalldokumentation!$W1850),"-",Abfalldokumentation!$W1850)</f>
        <v>-</v>
      </c>
      <c r="I1850" s="118">
        <f t="shared" si="231"/>
        <v>46</v>
      </c>
      <c r="J1850" s="85" t="str">
        <f t="shared" si="232"/>
        <v>Produkte</v>
      </c>
      <c r="K1850" s="85" t="str">
        <f t="shared" si="233"/>
        <v>BUs</v>
      </c>
      <c r="L1850" s="85" t="str">
        <f t="shared" si="234"/>
        <v>Symptome</v>
      </c>
      <c r="M1850" s="118" t="str">
        <f>IFERROR(VLOOKUP(Abfalldokumentation!$O1850,Kennzahlen!S:U,3,FALSE)*Abfalldokumentation!$B1850,"0")</f>
        <v>0</v>
      </c>
      <c r="N1850" s="85" t="str">
        <f>IF(ISBLANK(Q1850),VLOOKUP(Abfalldokumentation!$O1850,'Linien - BU'!R:S,2,FALSE),Q1850)</f>
        <v>Labor</v>
      </c>
      <c r="O1850" s="87" t="str">
        <f t="shared" si="229"/>
        <v>-</v>
      </c>
      <c r="P1850" s="87">
        <f t="shared" si="230"/>
        <v>74</v>
      </c>
      <c r="Q1850" s="76" t="s">
        <v>92</v>
      </c>
      <c r="R1850" s="78" t="s">
        <v>36</v>
      </c>
      <c r="S1850" s="78" t="s">
        <v>16614</v>
      </c>
      <c r="T1850" s="78">
        <v>74</v>
      </c>
      <c r="U1850" s="79">
        <v>44516</v>
      </c>
      <c r="V1850" s="81"/>
      <c r="W1850" s="78"/>
      <c r="X1850" s="83" t="str">
        <f>IFERROR(VLOOKUP(Abfalldokumentation!$R1850,Artikel!A:C,3,FALSE),Abfalldokumentation!$R1850)</f>
        <v>-</v>
      </c>
      <c r="AA1850" s="2"/>
      <c r="AB1850" s="2"/>
      <c r="AC1850" s="2"/>
    </row>
    <row r="1851" spans="1:29" ht="30" customHeight="1" x14ac:dyDescent="0.25">
      <c r="A1851" s="109" t="str">
        <f>VLOOKUP(N1851,'Linien - BU'!A:B,2,FALSE)</f>
        <v>BU1</v>
      </c>
      <c r="B1851" s="118" t="str">
        <f t="shared" si="228"/>
        <v>112</v>
      </c>
      <c r="C1851" s="99">
        <f>Abfalldokumentation!$U1851</f>
        <v>44516</v>
      </c>
      <c r="D1851" s="90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-</v>
      </c>
      <c r="E1851" s="85" t="str">
        <f>IFERROR(VLOOKUP(Abfalldokumentation!$O1851,Artikel!A:C,3,FALSE),Abfalldokumentation!$O1851)</f>
        <v>29600004</v>
      </c>
      <c r="F1851" s="85" t="str">
        <f>VLOOKUP(T1851,'Liste Gründe'!A:D,2,FALSE)</f>
        <v>Schimmel</v>
      </c>
      <c r="G1851" s="85" t="str">
        <f>IF(ISBLANK(V1851),VLOOKUP(Abfalldokumentation!$P1851,'Liste Gründe'!A:D,3,FALSE),V1851)</f>
        <v>Schimmel</v>
      </c>
      <c r="H1851" s="85" t="str">
        <f>IF(ISBLANK(Abfalldokumentation!$W1851),"-",Abfalldokumentation!$W1851)</f>
        <v>-</v>
      </c>
      <c r="I1851" s="118">
        <f t="shared" si="231"/>
        <v>46</v>
      </c>
      <c r="J1851" s="85" t="str">
        <f t="shared" si="232"/>
        <v>Produkte</v>
      </c>
      <c r="K1851" s="85" t="str">
        <f t="shared" si="233"/>
        <v>BUs</v>
      </c>
      <c r="L1851" s="85" t="str">
        <f t="shared" si="234"/>
        <v>Symptome</v>
      </c>
      <c r="M1851" s="118" t="str">
        <f>IFERROR(VLOOKUP(Abfalldokumentation!$O1851,Kennzahlen!S:U,3,FALSE)*Abfalldokumentation!$B1851,"0")</f>
        <v>0</v>
      </c>
      <c r="N1851" s="85" t="str">
        <f>IF(ISBLANK(Q1851),VLOOKUP(Abfalldokumentation!$O1851,'Linien - BU'!R:S,2,FALSE),Q1851)</f>
        <v>BU1</v>
      </c>
      <c r="O1851" s="87" t="str">
        <f t="shared" si="229"/>
        <v>29600004</v>
      </c>
      <c r="P1851" s="87">
        <f t="shared" si="230"/>
        <v>12</v>
      </c>
      <c r="Q1851" s="76" t="s">
        <v>6</v>
      </c>
      <c r="R1851" s="78" t="s">
        <v>16616</v>
      </c>
      <c r="S1851" s="78" t="s">
        <v>16617</v>
      </c>
      <c r="T1851" s="78">
        <v>12</v>
      </c>
      <c r="U1851" s="79">
        <v>44516</v>
      </c>
      <c r="V1851" s="81"/>
      <c r="W1851" s="78"/>
      <c r="X1851" s="83" t="str">
        <f>IFERROR(VLOOKUP(Abfalldokumentation!$R1851,Artikel!A:C,3,FALSE),Abfalldokumentation!$R1851)</f>
        <v>29600004</v>
      </c>
      <c r="AA1851" s="2"/>
      <c r="AB1851" s="2"/>
      <c r="AC1851" s="2"/>
    </row>
    <row r="1852" spans="1:29" ht="30" customHeight="1" x14ac:dyDescent="0.25">
      <c r="A1852" s="109" t="str">
        <f>VLOOKUP(N1852,'Linien - BU'!A:B,2,FALSE)</f>
        <v>BU1</v>
      </c>
      <c r="B1852" s="118" t="str">
        <f t="shared" si="228"/>
        <v>90</v>
      </c>
      <c r="C1852" s="99">
        <f>Abfalldokumentation!$U1852</f>
        <v>44516</v>
      </c>
      <c r="D1852" s="90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85" t="str">
        <f>IFERROR(VLOOKUP(Abfalldokumentation!$O1852,Artikel!A:C,3,FALSE),Abfalldokumentation!$O1852)</f>
        <v>-</v>
      </c>
      <c r="F1852" s="85" t="str">
        <f>VLOOKUP(T1852,'Liste Gründe'!A:D,2,FALSE)</f>
        <v>Linienbezogen</v>
      </c>
      <c r="G1852" s="85" t="str">
        <f>IF(ISBLANK(V1852),VLOOKUP(Abfalldokumentation!$P1852,'Liste Gründe'!A:D,3,FALSE),V1852)</f>
        <v>Reinigung</v>
      </c>
      <c r="H1852" s="85" t="str">
        <f>IF(ISBLANK(Abfalldokumentation!$W1852),"-",Abfalldokumentation!$W1852)</f>
        <v>-</v>
      </c>
      <c r="I1852" s="118">
        <f t="shared" si="231"/>
        <v>46</v>
      </c>
      <c r="J1852" s="85" t="str">
        <f t="shared" si="232"/>
        <v>Produkte</v>
      </c>
      <c r="K1852" s="85" t="str">
        <f t="shared" si="233"/>
        <v>BUs</v>
      </c>
      <c r="L1852" s="85" t="str">
        <f t="shared" si="234"/>
        <v>Symptome</v>
      </c>
      <c r="M1852" s="118" t="str">
        <f>IFERROR(VLOOKUP(Abfalldokumentation!$O1852,Kennzahlen!S:U,3,FALSE)*Abfalldokumentation!$B1852,"0")</f>
        <v>0</v>
      </c>
      <c r="N1852" s="85" t="str">
        <f>IF(ISBLANK(Q1852),VLOOKUP(Abfalldokumentation!$O1852,'Linien - BU'!R:S,2,FALSE),Q1852)</f>
        <v>BU1</v>
      </c>
      <c r="O1852" s="87" t="str">
        <f t="shared" si="229"/>
        <v>-</v>
      </c>
      <c r="P1852" s="87">
        <f t="shared" si="230"/>
        <v>10</v>
      </c>
      <c r="Q1852" s="76" t="s">
        <v>6</v>
      </c>
      <c r="R1852" s="78" t="s">
        <v>36</v>
      </c>
      <c r="S1852" s="78" t="s">
        <v>16619</v>
      </c>
      <c r="T1852" s="78">
        <v>10</v>
      </c>
      <c r="U1852" s="79">
        <v>44516</v>
      </c>
      <c r="V1852" s="81"/>
      <c r="W1852" s="78"/>
      <c r="X1852" s="83" t="str">
        <f>IFERROR(VLOOKUP(Abfalldokumentation!$R1852,Artikel!A:C,3,FALSE),Abfalldokumentation!$R1852)</f>
        <v>-</v>
      </c>
      <c r="AA1852" s="2"/>
      <c r="AB1852" s="2"/>
      <c r="AC1852" s="2"/>
    </row>
    <row r="1853" spans="1:29" ht="30" customHeight="1" x14ac:dyDescent="0.25">
      <c r="A1853" s="109" t="str">
        <f>VLOOKUP(N1853,'Linien - BU'!A:B,2,FALSE)</f>
        <v>BU3</v>
      </c>
      <c r="B1853" s="118" t="str">
        <f t="shared" si="228"/>
        <v>181</v>
      </c>
      <c r="C1853" s="99">
        <f>Abfalldokumentation!$U1853</f>
        <v>44516</v>
      </c>
      <c r="D1853" s="90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-</v>
      </c>
      <c r="E1853" s="85" t="str">
        <f>IFERROR(VLOOKUP(Abfalldokumentation!$O1853,Artikel!A:C,3,FALSE),Abfalldokumentation!$O1853)</f>
        <v>29900002</v>
      </c>
      <c r="F1853" s="85" t="str">
        <f>VLOOKUP(T1853,'Liste Gründe'!A:D,2,FALSE)</f>
        <v>keinen Verwendungszweck</v>
      </c>
      <c r="G1853" s="85" t="str">
        <f>IF(ISBLANK(V1853),VLOOKUP(Abfalldokumentation!$P1853,'Liste Gründe'!A:D,3,FALSE),V1853)</f>
        <v>keinen Verwendungszweck</v>
      </c>
      <c r="H1853" s="85" t="str">
        <f>IF(ISBLANK(Abfalldokumentation!$W1853),"-",Abfalldokumentation!$W1853)</f>
        <v>-</v>
      </c>
      <c r="I1853" s="118">
        <f t="shared" si="231"/>
        <v>46</v>
      </c>
      <c r="J1853" s="85" t="str">
        <f t="shared" si="232"/>
        <v>Produkte</v>
      </c>
      <c r="K1853" s="85" t="str">
        <f t="shared" si="233"/>
        <v>BUs</v>
      </c>
      <c r="L1853" s="85" t="str">
        <f t="shared" si="234"/>
        <v>Symptome</v>
      </c>
      <c r="M1853" s="118" t="str">
        <f>IFERROR(VLOOKUP(Abfalldokumentation!$O1853,Kennzahlen!S:U,3,FALSE)*Abfalldokumentation!$B1853,"0")</f>
        <v>0</v>
      </c>
      <c r="N1853" s="85" t="str">
        <f>IF(ISBLANK(Q1853),VLOOKUP(Abfalldokumentation!$O1853,'Linien - BU'!R:S,2,FALSE),Q1853)</f>
        <v>BU3</v>
      </c>
      <c r="O1853" s="87" t="str">
        <f t="shared" si="229"/>
        <v>29900002</v>
      </c>
      <c r="P1853" s="87">
        <f t="shared" si="230"/>
        <v>61</v>
      </c>
      <c r="Q1853" s="76" t="s">
        <v>8</v>
      </c>
      <c r="R1853" s="78" t="s">
        <v>16620</v>
      </c>
      <c r="S1853" s="78" t="s">
        <v>16621</v>
      </c>
      <c r="T1853" s="78">
        <v>61</v>
      </c>
      <c r="U1853" s="79">
        <v>44516</v>
      </c>
      <c r="V1853" s="81"/>
      <c r="W1853" s="78"/>
      <c r="X1853" s="83" t="str">
        <f>IFERROR(VLOOKUP(Abfalldokumentation!$R1853,Artikel!A:C,3,FALSE),Abfalldokumentation!$R1853)</f>
        <v>29900002</v>
      </c>
      <c r="AA1853" s="2"/>
      <c r="AB1853" s="2"/>
      <c r="AC1853" s="2"/>
    </row>
    <row r="1854" spans="1:29" ht="30" customHeight="1" x14ac:dyDescent="0.25">
      <c r="A1854" s="109" t="str">
        <f>VLOOKUP(N1854,'Linien - BU'!A:B,2,FALSE)</f>
        <v>BU1</v>
      </c>
      <c r="B1854" s="118" t="str">
        <f t="shared" si="228"/>
        <v>236</v>
      </c>
      <c r="C1854" s="99">
        <f>Abfalldokumentation!$U1854</f>
        <v>44516</v>
      </c>
      <c r="D1854" s="90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85" t="str">
        <f>IFERROR(VLOOKUP(Abfalldokumentation!$O1854,Artikel!A:C,3,FALSE),Abfalldokumentation!$O1854)</f>
        <v>Vorschmelz</v>
      </c>
      <c r="F1854" s="85" t="str">
        <f>VLOOKUP(T1854,'Liste Gründe'!A:D,2,FALSE)</f>
        <v>Schimmel</v>
      </c>
      <c r="G1854" s="85" t="str">
        <f>IF(ISBLANK(V1854),VLOOKUP(Abfalldokumentation!$P1854,'Liste Gründe'!A:D,3,FALSE),V1854)</f>
        <v>Schimmel</v>
      </c>
      <c r="H1854" s="85" t="str">
        <f>IF(ISBLANK(Abfalldokumentation!$W1854),"-",Abfalldokumentation!$W1854)</f>
        <v>-</v>
      </c>
      <c r="I1854" s="118">
        <f t="shared" si="231"/>
        <v>46</v>
      </c>
      <c r="J1854" s="85" t="str">
        <f t="shared" si="232"/>
        <v>Produkte</v>
      </c>
      <c r="K1854" s="85" t="str">
        <f t="shared" si="233"/>
        <v>BUs</v>
      </c>
      <c r="L1854" s="85" t="str">
        <f t="shared" si="234"/>
        <v>Symptome</v>
      </c>
      <c r="M1854" s="118" t="str">
        <f>IFERROR(VLOOKUP(Abfalldokumentation!$O1854,Kennzahlen!S:U,3,FALSE)*Abfalldokumentation!$B1854,"0")</f>
        <v>0</v>
      </c>
      <c r="N1854" s="85" t="str">
        <f>IF(ISBLANK(Q1854),VLOOKUP(Abfalldokumentation!$O1854,'Linien - BU'!R:S,2,FALSE),Q1854)</f>
        <v>BU1</v>
      </c>
      <c r="O1854" s="87" t="str">
        <f t="shared" si="229"/>
        <v>Vorschmelz</v>
      </c>
      <c r="P1854" s="87">
        <f t="shared" si="230"/>
        <v>12</v>
      </c>
      <c r="Q1854" s="76" t="s">
        <v>6</v>
      </c>
      <c r="R1854" s="78" t="s">
        <v>385</v>
      </c>
      <c r="S1854" s="78" t="s">
        <v>16623</v>
      </c>
      <c r="T1854" s="78">
        <v>12</v>
      </c>
      <c r="U1854" s="79">
        <v>44516</v>
      </c>
      <c r="V1854" s="81"/>
      <c r="W1854" s="78"/>
      <c r="X1854" s="83" t="str">
        <f>IFERROR(VLOOKUP(Abfalldokumentation!$R1854,Artikel!A:C,3,FALSE),Abfalldokumentation!$R1854)</f>
        <v>Vorschmelz</v>
      </c>
      <c r="AA1854" s="2"/>
      <c r="AB1854" s="2"/>
      <c r="AC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71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71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71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71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71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71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71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71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71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71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71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71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71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71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71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71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71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71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71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71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71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71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71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71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71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71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71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71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71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71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71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71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71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71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71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71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71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71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71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71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71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71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71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71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71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71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71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71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71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71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71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71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71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71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71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71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71">
        <v>1115</v>
      </c>
      <c r="H4" s="2" t="s">
        <v>6</v>
      </c>
      <c r="I4" s="71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71">
        <v>4331.2000000000007</v>
      </c>
      <c r="H5" s="2" t="s">
        <v>7</v>
      </c>
      <c r="I5" s="71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71">
        <v>2610.8000000000006</v>
      </c>
      <c r="H6" s="2" t="s">
        <v>8</v>
      </c>
      <c r="I6" s="71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71">
        <v>2477.9</v>
      </c>
      <c r="H7" s="2" t="s">
        <v>9</v>
      </c>
      <c r="I7" s="71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71">
        <v>5352.1</v>
      </c>
      <c r="H8" s="2" t="s">
        <v>12</v>
      </c>
      <c r="I8" s="71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71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71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71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71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71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71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71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71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71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71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71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71">
        <v>15736.5</v>
      </c>
    </row>
    <row r="21" spans="1:6" x14ac:dyDescent="0.25">
      <c r="E21" s="2" t="s">
        <v>10</v>
      </c>
      <c r="F21" s="71">
        <v>18500.880000000005</v>
      </c>
    </row>
    <row r="22" spans="1:6" x14ac:dyDescent="0.25">
      <c r="E22" s="2" t="s">
        <v>11</v>
      </c>
      <c r="F22" s="71">
        <v>36535</v>
      </c>
    </row>
    <row r="23" spans="1:6" x14ac:dyDescent="0.25">
      <c r="E23" s="7">
        <v>33</v>
      </c>
      <c r="F23" s="71">
        <v>224.7</v>
      </c>
    </row>
    <row r="24" spans="1:6" x14ac:dyDescent="0.25">
      <c r="E24" s="7">
        <v>34</v>
      </c>
      <c r="F24" s="71">
        <v>5067.7</v>
      </c>
    </row>
    <row r="25" spans="1:6" x14ac:dyDescent="0.25">
      <c r="E25" s="7">
        <v>35</v>
      </c>
      <c r="F25" s="71">
        <v>4847.8999999999996</v>
      </c>
    </row>
    <row r="26" spans="1:6" x14ac:dyDescent="0.25">
      <c r="E26" s="7">
        <v>36</v>
      </c>
      <c r="F26" s="71">
        <v>6666.4</v>
      </c>
    </row>
    <row r="27" spans="1:6" x14ac:dyDescent="0.25">
      <c r="E27" s="7">
        <v>37</v>
      </c>
      <c r="F27" s="71">
        <v>5948.4000000000005</v>
      </c>
    </row>
    <row r="28" spans="1:6" x14ac:dyDescent="0.25">
      <c r="E28" s="7">
        <v>38</v>
      </c>
      <c r="F28" s="71">
        <v>3048.5</v>
      </c>
    </row>
    <row r="29" spans="1:6" x14ac:dyDescent="0.25">
      <c r="E29" s="7">
        <v>39</v>
      </c>
      <c r="F29" s="71">
        <v>2754.4</v>
      </c>
    </row>
    <row r="30" spans="1:6" x14ac:dyDescent="0.25">
      <c r="E30" s="7">
        <v>40</v>
      </c>
      <c r="F30" s="71">
        <v>1380</v>
      </c>
    </row>
    <row r="31" spans="1:6" x14ac:dyDescent="0.25">
      <c r="E31" s="7">
        <v>41</v>
      </c>
      <c r="F31" s="71">
        <v>2557</v>
      </c>
    </row>
    <row r="32" spans="1:6" x14ac:dyDescent="0.25">
      <c r="E32" s="7">
        <v>42</v>
      </c>
      <c r="F32" s="71">
        <v>2534</v>
      </c>
    </row>
    <row r="33" spans="5:6" x14ac:dyDescent="0.25">
      <c r="E33" s="7">
        <v>43</v>
      </c>
      <c r="F33" s="71">
        <v>562</v>
      </c>
    </row>
    <row r="34" spans="5:6" x14ac:dyDescent="0.25">
      <c r="E34" s="7">
        <v>45</v>
      </c>
      <c r="F34" s="71">
        <v>944</v>
      </c>
    </row>
    <row r="35" spans="5:6" x14ac:dyDescent="0.25">
      <c r="E35" s="2" t="s">
        <v>12</v>
      </c>
      <c r="F35" s="71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69" t="s">
        <v>16585</v>
      </c>
    </row>
    <row r="2" spans="1:1" x14ac:dyDescent="0.25">
      <c r="A2" s="69" t="s">
        <v>16586</v>
      </c>
    </row>
    <row r="3" spans="1:1" x14ac:dyDescent="0.25">
      <c r="A3" s="69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71" customWidth="1"/>
  </cols>
  <sheetData>
    <row r="1" spans="1:6" x14ac:dyDescent="0.25">
      <c r="A1" s="70" t="s">
        <v>16588</v>
      </c>
      <c r="B1" s="71" t="s">
        <v>279</v>
      </c>
      <c r="C1" s="72" t="s">
        <v>16589</v>
      </c>
      <c r="D1" s="72" t="s">
        <v>16590</v>
      </c>
      <c r="E1" s="72" t="s">
        <v>50</v>
      </c>
      <c r="F1" s="72" t="s">
        <v>2</v>
      </c>
    </row>
    <row r="2" spans="1:6" x14ac:dyDescent="0.25">
      <c r="A2" s="70">
        <v>44427</v>
      </c>
      <c r="B2" s="71" t="s">
        <v>16591</v>
      </c>
      <c r="C2" s="73">
        <v>29500481</v>
      </c>
      <c r="D2" s="73" t="s">
        <v>8</v>
      </c>
      <c r="E2" s="73">
        <v>28</v>
      </c>
      <c r="F2" s="72" t="s">
        <v>21</v>
      </c>
    </row>
    <row r="3" spans="1:6" x14ac:dyDescent="0.25">
      <c r="A3" s="70">
        <v>44427</v>
      </c>
      <c r="B3" s="71" t="s">
        <v>16591</v>
      </c>
      <c r="C3" s="71">
        <v>29500514</v>
      </c>
      <c r="D3" s="71" t="s">
        <v>6</v>
      </c>
      <c r="E3" s="71">
        <v>15</v>
      </c>
      <c r="F3" s="71" t="s">
        <v>22</v>
      </c>
    </row>
    <row r="4" spans="1:6" x14ac:dyDescent="0.25">
      <c r="A4" s="70">
        <v>44427</v>
      </c>
      <c r="B4" s="71" t="s">
        <v>16591</v>
      </c>
      <c r="C4" s="71">
        <v>29500939</v>
      </c>
      <c r="D4" s="71" t="s">
        <v>8</v>
      </c>
      <c r="E4" s="71">
        <v>153.4</v>
      </c>
      <c r="F4" s="71" t="s">
        <v>24</v>
      </c>
    </row>
    <row r="5" spans="1:6" x14ac:dyDescent="0.25">
      <c r="A5" s="70">
        <v>44427</v>
      </c>
      <c r="B5" s="71" t="s">
        <v>16591</v>
      </c>
      <c r="C5" s="71">
        <v>29501021</v>
      </c>
      <c r="D5" s="71" t="s">
        <v>6</v>
      </c>
      <c r="E5" s="71">
        <v>19.399999999999999</v>
      </c>
      <c r="F5" s="71" t="s">
        <v>22</v>
      </c>
    </row>
    <row r="6" spans="1:6" x14ac:dyDescent="0.25">
      <c r="A6" s="70">
        <v>44427</v>
      </c>
      <c r="B6" s="71" t="s">
        <v>16591</v>
      </c>
      <c r="C6" s="71">
        <v>29501028</v>
      </c>
      <c r="D6" s="71" t="s">
        <v>9</v>
      </c>
      <c r="E6" s="71">
        <v>18</v>
      </c>
      <c r="F6" s="71" t="s">
        <v>77</v>
      </c>
    </row>
    <row r="7" spans="1:6" x14ac:dyDescent="0.25">
      <c r="A7" s="70">
        <v>44427</v>
      </c>
      <c r="B7" s="71" t="s">
        <v>16591</v>
      </c>
      <c r="C7" s="71">
        <v>29501052</v>
      </c>
      <c r="D7" s="71" t="s">
        <v>6</v>
      </c>
      <c r="E7" s="71">
        <v>21.2</v>
      </c>
      <c r="F7" s="71" t="s">
        <v>22</v>
      </c>
    </row>
    <row r="8" spans="1:6" x14ac:dyDescent="0.25">
      <c r="A8" s="70">
        <v>44427</v>
      </c>
      <c r="B8" s="71" t="s">
        <v>16591</v>
      </c>
      <c r="C8" s="71">
        <v>29501057</v>
      </c>
      <c r="D8" s="71" t="s">
        <v>6</v>
      </c>
      <c r="E8" s="71">
        <v>37.200000000000003</v>
      </c>
      <c r="F8" s="71" t="s">
        <v>22</v>
      </c>
    </row>
    <row r="9" spans="1:6" x14ac:dyDescent="0.25">
      <c r="A9" s="70">
        <v>44427</v>
      </c>
      <c r="B9" s="71" t="s">
        <v>16591</v>
      </c>
      <c r="C9" s="71">
        <v>29600027</v>
      </c>
      <c r="D9" s="71" t="s">
        <v>6</v>
      </c>
      <c r="E9" s="71">
        <v>35.4</v>
      </c>
      <c r="F9" s="71" t="s">
        <v>22</v>
      </c>
    </row>
    <row r="10" spans="1:6" x14ac:dyDescent="0.25">
      <c r="A10" s="70">
        <v>44427</v>
      </c>
      <c r="B10" s="71" t="s">
        <v>16591</v>
      </c>
      <c r="C10" s="71">
        <v>49500052</v>
      </c>
      <c r="D10" s="71" t="s">
        <v>8</v>
      </c>
      <c r="E10" s="71">
        <v>305</v>
      </c>
      <c r="F10" s="71" t="s">
        <v>24</v>
      </c>
    </row>
    <row r="11" spans="1:6" x14ac:dyDescent="0.25">
      <c r="A11" s="70">
        <v>44427</v>
      </c>
      <c r="B11" s="71" t="s">
        <v>16591</v>
      </c>
      <c r="C11" s="71">
        <v>49500194</v>
      </c>
      <c r="D11" s="71" t="s">
        <v>9</v>
      </c>
      <c r="E11" s="71">
        <v>81.5</v>
      </c>
      <c r="F11" s="71" t="s">
        <v>42</v>
      </c>
    </row>
    <row r="12" spans="1:6" x14ac:dyDescent="0.25">
      <c r="A12" s="70">
        <v>44427</v>
      </c>
      <c r="B12" s="71" t="s">
        <v>16591</v>
      </c>
      <c r="C12" s="71">
        <v>49900001</v>
      </c>
      <c r="D12" s="71" t="s">
        <v>8</v>
      </c>
      <c r="E12" s="71">
        <v>45</v>
      </c>
      <c r="F12" s="71" t="s">
        <v>21</v>
      </c>
    </row>
    <row r="13" spans="1:6" x14ac:dyDescent="0.25">
      <c r="A13" s="70">
        <v>44427</v>
      </c>
      <c r="B13" s="71" t="s">
        <v>16591</v>
      </c>
      <c r="C13" s="71">
        <v>49900002</v>
      </c>
      <c r="D13" s="71" t="s">
        <v>8</v>
      </c>
      <c r="E13" s="71">
        <v>150</v>
      </c>
      <c r="F13" s="71" t="s">
        <v>21</v>
      </c>
    </row>
    <row r="14" spans="1:6" x14ac:dyDescent="0.25">
      <c r="A14" s="70">
        <v>44427</v>
      </c>
      <c r="B14" s="71" t="s">
        <v>16591</v>
      </c>
      <c r="C14" s="71" t="s">
        <v>83</v>
      </c>
      <c r="D14" s="71" t="s">
        <v>11</v>
      </c>
      <c r="E14" s="71">
        <v>15.2</v>
      </c>
      <c r="F14" s="71" t="s">
        <v>20</v>
      </c>
    </row>
    <row r="15" spans="1:6" x14ac:dyDescent="0.25">
      <c r="A15" s="70">
        <v>44427</v>
      </c>
      <c r="B15" s="71" t="s">
        <v>16591</v>
      </c>
      <c r="C15" s="71" t="s">
        <v>85</v>
      </c>
      <c r="D15" s="71" t="s">
        <v>7</v>
      </c>
      <c r="E15" s="71">
        <v>90.6</v>
      </c>
      <c r="F15" s="71" t="s">
        <v>116</v>
      </c>
    </row>
    <row r="16" spans="1:6" x14ac:dyDescent="0.25">
      <c r="A16" s="70">
        <v>44427</v>
      </c>
      <c r="B16" s="71" t="s">
        <v>16591</v>
      </c>
      <c r="C16" s="71" t="s">
        <v>86</v>
      </c>
      <c r="D16" s="71" t="s">
        <v>6</v>
      </c>
      <c r="E16" s="71">
        <v>55.6</v>
      </c>
      <c r="F16" s="71" t="s">
        <v>116</v>
      </c>
    </row>
    <row r="17" spans="1:6" x14ac:dyDescent="0.25">
      <c r="A17" s="70">
        <v>44427</v>
      </c>
      <c r="B17" s="71" t="s">
        <v>16591</v>
      </c>
      <c r="C17" s="71" t="s">
        <v>86</v>
      </c>
      <c r="D17" s="71" t="s">
        <v>6</v>
      </c>
      <c r="E17" s="71">
        <v>91.2</v>
      </c>
      <c r="F17" s="71" t="s">
        <v>116</v>
      </c>
    </row>
    <row r="18" spans="1:6" x14ac:dyDescent="0.25">
      <c r="A18" s="70">
        <v>44427</v>
      </c>
      <c r="B18" s="71" t="s">
        <v>16591</v>
      </c>
      <c r="C18" s="71" t="s">
        <v>86</v>
      </c>
      <c r="D18" s="71" t="s">
        <v>6</v>
      </c>
      <c r="E18" s="71">
        <v>8</v>
      </c>
      <c r="F18" s="71" t="s">
        <v>87</v>
      </c>
    </row>
    <row r="19" spans="1:6" x14ac:dyDescent="0.25">
      <c r="A19" s="70">
        <v>44427</v>
      </c>
      <c r="B19" s="71" t="s">
        <v>16591</v>
      </c>
      <c r="C19" s="71" t="s">
        <v>90</v>
      </c>
      <c r="D19" s="71" t="s">
        <v>10</v>
      </c>
      <c r="E19" s="71">
        <v>15</v>
      </c>
      <c r="F19" s="71" t="s">
        <v>91</v>
      </c>
    </row>
    <row r="20" spans="1:6" x14ac:dyDescent="0.25">
      <c r="A20" s="70">
        <v>44427</v>
      </c>
      <c r="B20" s="71" t="s">
        <v>16591</v>
      </c>
      <c r="C20" s="71" t="s">
        <v>93</v>
      </c>
      <c r="D20" s="71" t="s">
        <v>10</v>
      </c>
      <c r="E20" s="71">
        <v>51</v>
      </c>
      <c r="F20" s="71" t="s">
        <v>94</v>
      </c>
    </row>
    <row r="21" spans="1:6" x14ac:dyDescent="0.25">
      <c r="A21" s="70">
        <v>44427</v>
      </c>
      <c r="B21" s="71" t="s">
        <v>16591</v>
      </c>
      <c r="C21" s="71" t="s">
        <v>96</v>
      </c>
      <c r="D21" s="71" t="s">
        <v>6</v>
      </c>
      <c r="E21" s="71">
        <v>54</v>
      </c>
      <c r="F21" s="71" t="s">
        <v>97</v>
      </c>
    </row>
    <row r="22" spans="1:6" x14ac:dyDescent="0.25">
      <c r="A22" s="70">
        <v>44428</v>
      </c>
      <c r="B22" s="71" t="s">
        <v>16591</v>
      </c>
      <c r="C22" s="71">
        <v>29501032</v>
      </c>
      <c r="D22" s="71" t="s">
        <v>8</v>
      </c>
      <c r="E22" s="71">
        <v>28</v>
      </c>
      <c r="F22" s="71" t="s">
        <v>87</v>
      </c>
    </row>
    <row r="23" spans="1:6" x14ac:dyDescent="0.25">
      <c r="A23" s="70">
        <v>44428</v>
      </c>
      <c r="B23" s="71" t="s">
        <v>16591</v>
      </c>
      <c r="C23" s="71">
        <v>29600013</v>
      </c>
      <c r="D23" s="71" t="s">
        <v>6</v>
      </c>
      <c r="E23" s="71">
        <v>184</v>
      </c>
      <c r="F23" s="71" t="s">
        <v>22</v>
      </c>
    </row>
    <row r="24" spans="1:6" x14ac:dyDescent="0.25">
      <c r="A24" s="70">
        <v>44428</v>
      </c>
      <c r="B24" s="71" t="s">
        <v>16591</v>
      </c>
      <c r="C24" s="71">
        <v>50000011</v>
      </c>
      <c r="D24" s="71" t="s">
        <v>10</v>
      </c>
      <c r="E24" s="71">
        <v>1780</v>
      </c>
      <c r="F24" s="71" t="s">
        <v>102</v>
      </c>
    </row>
    <row r="25" spans="1:6" x14ac:dyDescent="0.25">
      <c r="A25" s="70">
        <v>44428</v>
      </c>
      <c r="B25" s="71" t="s">
        <v>16591</v>
      </c>
      <c r="C25" s="71" t="s">
        <v>104</v>
      </c>
      <c r="D25" s="71" t="s">
        <v>7</v>
      </c>
      <c r="E25" s="71">
        <v>93.5</v>
      </c>
      <c r="F25" s="71" t="s">
        <v>26</v>
      </c>
    </row>
    <row r="26" spans="1:6" x14ac:dyDescent="0.25">
      <c r="A26" s="70">
        <v>44428</v>
      </c>
      <c r="B26" s="71" t="s">
        <v>16591</v>
      </c>
      <c r="C26" s="71" t="s">
        <v>83</v>
      </c>
      <c r="D26" s="71" t="s">
        <v>11</v>
      </c>
      <c r="E26" s="71">
        <v>101</v>
      </c>
      <c r="F26" s="71" t="s">
        <v>20</v>
      </c>
    </row>
    <row r="27" spans="1:6" x14ac:dyDescent="0.25">
      <c r="A27" s="70">
        <v>44428</v>
      </c>
      <c r="B27" s="71" t="s">
        <v>16591</v>
      </c>
      <c r="C27" s="71" t="s">
        <v>83</v>
      </c>
      <c r="D27" s="71" t="s">
        <v>11</v>
      </c>
      <c r="E27" s="71">
        <v>11.5</v>
      </c>
      <c r="F27" s="71" t="s">
        <v>20</v>
      </c>
    </row>
    <row r="28" spans="1:6" x14ac:dyDescent="0.25">
      <c r="A28" s="70">
        <v>44428</v>
      </c>
      <c r="B28" s="71" t="s">
        <v>16591</v>
      </c>
      <c r="C28" s="71" t="s">
        <v>83</v>
      </c>
      <c r="D28" s="71" t="s">
        <v>11</v>
      </c>
      <c r="E28" s="71">
        <v>97</v>
      </c>
      <c r="F28" s="71" t="s">
        <v>20</v>
      </c>
    </row>
    <row r="29" spans="1:6" x14ac:dyDescent="0.25">
      <c r="A29" s="70">
        <v>44428</v>
      </c>
      <c r="B29" s="71" t="s">
        <v>16591</v>
      </c>
      <c r="C29" s="71" t="s">
        <v>83</v>
      </c>
      <c r="D29" s="71" t="s">
        <v>6</v>
      </c>
      <c r="E29" s="71">
        <v>5</v>
      </c>
      <c r="F29" s="71" t="s">
        <v>97</v>
      </c>
    </row>
    <row r="30" spans="1:6" x14ac:dyDescent="0.25">
      <c r="A30" s="70">
        <v>44428</v>
      </c>
      <c r="B30" s="71" t="s">
        <v>16591</v>
      </c>
      <c r="C30" s="71" t="s">
        <v>83</v>
      </c>
      <c r="D30" s="71" t="s">
        <v>6</v>
      </c>
      <c r="E30" s="71">
        <v>20</v>
      </c>
      <c r="F30" s="71" t="s">
        <v>97</v>
      </c>
    </row>
    <row r="31" spans="1:6" x14ac:dyDescent="0.25">
      <c r="A31" s="70">
        <v>44428</v>
      </c>
      <c r="B31" s="71" t="s">
        <v>16591</v>
      </c>
      <c r="C31" s="71" t="s">
        <v>83</v>
      </c>
      <c r="D31" s="71" t="s">
        <v>8</v>
      </c>
      <c r="E31" s="71">
        <v>25</v>
      </c>
      <c r="F31" s="71" t="s">
        <v>87</v>
      </c>
    </row>
    <row r="32" spans="1:6" x14ac:dyDescent="0.25">
      <c r="A32" s="70">
        <v>44428</v>
      </c>
      <c r="B32" s="71" t="s">
        <v>16591</v>
      </c>
      <c r="C32" s="71" t="s">
        <v>85</v>
      </c>
      <c r="D32" s="71" t="s">
        <v>8</v>
      </c>
      <c r="E32" s="71">
        <v>75</v>
      </c>
      <c r="F32" s="71" t="s">
        <v>116</v>
      </c>
    </row>
    <row r="33" spans="1:6" x14ac:dyDescent="0.25">
      <c r="A33" s="70">
        <v>44428</v>
      </c>
      <c r="B33" s="71" t="s">
        <v>16591</v>
      </c>
      <c r="C33" s="71" t="s">
        <v>85</v>
      </c>
      <c r="D33" s="71" t="s">
        <v>9</v>
      </c>
      <c r="E33" s="71">
        <v>1</v>
      </c>
      <c r="F33" s="71" t="s">
        <v>116</v>
      </c>
    </row>
    <row r="34" spans="1:6" x14ac:dyDescent="0.25">
      <c r="A34" s="70">
        <v>44428</v>
      </c>
      <c r="B34" s="71" t="s">
        <v>16591</v>
      </c>
      <c r="C34" s="71" t="s">
        <v>86</v>
      </c>
      <c r="D34" s="71" t="s">
        <v>6</v>
      </c>
      <c r="E34" s="71">
        <v>143.5</v>
      </c>
      <c r="F34" s="71" t="s">
        <v>116</v>
      </c>
    </row>
    <row r="35" spans="1:6" x14ac:dyDescent="0.25">
      <c r="A35" s="70">
        <v>44428</v>
      </c>
      <c r="B35" s="71" t="s">
        <v>16591</v>
      </c>
      <c r="C35" s="71" t="s">
        <v>86</v>
      </c>
      <c r="D35" s="71" t="s">
        <v>6</v>
      </c>
      <c r="E35" s="71">
        <v>242.5</v>
      </c>
      <c r="F35" s="71" t="s">
        <v>116</v>
      </c>
    </row>
    <row r="36" spans="1:6" x14ac:dyDescent="0.25">
      <c r="A36" s="70">
        <v>44428</v>
      </c>
      <c r="B36" s="71" t="s">
        <v>16591</v>
      </c>
      <c r="C36" s="71" t="s">
        <v>107</v>
      </c>
      <c r="D36" s="71" t="s">
        <v>6</v>
      </c>
      <c r="E36" s="71">
        <v>183</v>
      </c>
      <c r="F36" s="71" t="s">
        <v>22</v>
      </c>
    </row>
    <row r="37" spans="1:6" x14ac:dyDescent="0.25">
      <c r="A37" s="70">
        <v>44428</v>
      </c>
      <c r="B37" s="71" t="s">
        <v>16591</v>
      </c>
      <c r="C37" s="71" t="s">
        <v>90</v>
      </c>
      <c r="D37" s="71" t="s">
        <v>10</v>
      </c>
      <c r="E37" s="71">
        <v>10</v>
      </c>
      <c r="F37" s="71" t="s">
        <v>91</v>
      </c>
    </row>
    <row r="38" spans="1:6" x14ac:dyDescent="0.25">
      <c r="A38" s="70">
        <v>44428</v>
      </c>
      <c r="B38" s="71" t="s">
        <v>16591</v>
      </c>
      <c r="C38" s="71" t="s">
        <v>108</v>
      </c>
      <c r="D38" s="71" t="s">
        <v>10</v>
      </c>
      <c r="E38" s="71">
        <v>129.4</v>
      </c>
      <c r="F38" s="71" t="s">
        <v>108</v>
      </c>
    </row>
    <row r="39" spans="1:6" x14ac:dyDescent="0.25">
      <c r="A39" s="70">
        <v>44428</v>
      </c>
      <c r="B39" s="71" t="s">
        <v>16591</v>
      </c>
      <c r="C39" s="71" t="s">
        <v>108</v>
      </c>
      <c r="D39" s="71" t="s">
        <v>10</v>
      </c>
      <c r="E39" s="71">
        <v>150</v>
      </c>
      <c r="F39" s="71" t="s">
        <v>108</v>
      </c>
    </row>
    <row r="40" spans="1:6" x14ac:dyDescent="0.25">
      <c r="A40" s="70">
        <v>44428</v>
      </c>
      <c r="B40" s="71" t="s">
        <v>16591</v>
      </c>
      <c r="C40" s="71" t="s">
        <v>108</v>
      </c>
      <c r="D40" s="71" t="s">
        <v>10</v>
      </c>
      <c r="E40" s="71">
        <v>86.6</v>
      </c>
      <c r="F40" s="71" t="s">
        <v>108</v>
      </c>
    </row>
    <row r="41" spans="1:6" x14ac:dyDescent="0.25">
      <c r="A41" s="70">
        <v>44429</v>
      </c>
      <c r="B41" s="71" t="s">
        <v>16591</v>
      </c>
      <c r="C41" s="71" t="s">
        <v>108</v>
      </c>
      <c r="D41" s="71" t="s">
        <v>10</v>
      </c>
      <c r="E41" s="71">
        <v>4.5999999999999996</v>
      </c>
      <c r="F41" s="71" t="s">
        <v>108</v>
      </c>
    </row>
    <row r="42" spans="1:6" x14ac:dyDescent="0.25">
      <c r="A42" s="70">
        <v>44431</v>
      </c>
      <c r="B42" s="71" t="s">
        <v>16591</v>
      </c>
      <c r="C42" s="71">
        <v>29500527</v>
      </c>
      <c r="D42" s="71" t="s">
        <v>11</v>
      </c>
      <c r="E42" s="71">
        <v>207.5</v>
      </c>
      <c r="F42" s="71" t="s">
        <v>20</v>
      </c>
    </row>
    <row r="43" spans="1:6" x14ac:dyDescent="0.25">
      <c r="A43" s="70">
        <v>44431</v>
      </c>
      <c r="B43" s="71" t="s">
        <v>16591</v>
      </c>
      <c r="C43" s="71">
        <v>29500528</v>
      </c>
      <c r="D43" s="71" t="s">
        <v>11</v>
      </c>
      <c r="E43" s="71">
        <v>177</v>
      </c>
      <c r="F43" s="71" t="s">
        <v>20</v>
      </c>
    </row>
    <row r="44" spans="1:6" x14ac:dyDescent="0.25">
      <c r="A44" s="70">
        <v>44431</v>
      </c>
      <c r="B44" s="71" t="s">
        <v>16591</v>
      </c>
      <c r="C44" s="71">
        <v>29500776</v>
      </c>
      <c r="D44" s="71" t="s">
        <v>8</v>
      </c>
      <c r="E44" s="71">
        <v>50</v>
      </c>
      <c r="F44" s="71" t="s">
        <v>36</v>
      </c>
    </row>
    <row r="45" spans="1:6" x14ac:dyDescent="0.25">
      <c r="A45" s="70">
        <v>44431</v>
      </c>
      <c r="B45" s="71" t="s">
        <v>16591</v>
      </c>
      <c r="C45" s="71">
        <v>29500950</v>
      </c>
      <c r="D45" s="71" t="s">
        <v>6</v>
      </c>
      <c r="E45" s="71">
        <v>56</v>
      </c>
      <c r="F45" s="71" t="s">
        <v>22</v>
      </c>
    </row>
    <row r="46" spans="1:6" x14ac:dyDescent="0.25">
      <c r="A46" s="70">
        <v>44431</v>
      </c>
      <c r="B46" s="71" t="s">
        <v>16591</v>
      </c>
      <c r="C46" s="71">
        <v>29501003</v>
      </c>
      <c r="D46" s="71" t="s">
        <v>8</v>
      </c>
      <c r="E46" s="71">
        <v>241</v>
      </c>
      <c r="F46" s="71" t="s">
        <v>109</v>
      </c>
    </row>
    <row r="47" spans="1:6" x14ac:dyDescent="0.25">
      <c r="A47" s="70">
        <v>44431</v>
      </c>
      <c r="B47" s="71" t="s">
        <v>16591</v>
      </c>
      <c r="C47" s="71">
        <v>29501003</v>
      </c>
      <c r="D47" s="71" t="s">
        <v>8</v>
      </c>
      <c r="E47" s="71">
        <v>17</v>
      </c>
      <c r="F47" s="71" t="s">
        <v>109</v>
      </c>
    </row>
    <row r="48" spans="1:6" x14ac:dyDescent="0.25">
      <c r="A48" s="70">
        <v>44431</v>
      </c>
      <c r="B48" s="71" t="s">
        <v>16591</v>
      </c>
      <c r="C48" s="71">
        <v>29501022</v>
      </c>
      <c r="D48" s="71" t="s">
        <v>11</v>
      </c>
      <c r="E48" s="71">
        <v>90</v>
      </c>
      <c r="F48" s="71" t="s">
        <v>20</v>
      </c>
    </row>
    <row r="49" spans="1:6" x14ac:dyDescent="0.25">
      <c r="A49" s="70">
        <v>44431</v>
      </c>
      <c r="B49" s="71" t="s">
        <v>16591</v>
      </c>
      <c r="C49" s="71">
        <v>29501022</v>
      </c>
      <c r="D49" s="71" t="s">
        <v>11</v>
      </c>
      <c r="E49" s="71">
        <v>870</v>
      </c>
      <c r="F49" s="71" t="s">
        <v>20</v>
      </c>
    </row>
    <row r="50" spans="1:6" x14ac:dyDescent="0.25">
      <c r="A50" s="70">
        <v>44431</v>
      </c>
      <c r="B50" s="71" t="s">
        <v>16591</v>
      </c>
      <c r="C50" s="71">
        <v>29501032</v>
      </c>
      <c r="D50" s="71" t="s">
        <v>8</v>
      </c>
      <c r="E50" s="71">
        <v>60</v>
      </c>
      <c r="F50" s="71" t="s">
        <v>87</v>
      </c>
    </row>
    <row r="51" spans="1:6" x14ac:dyDescent="0.25">
      <c r="A51" s="70">
        <v>44431</v>
      </c>
      <c r="B51" s="71" t="s">
        <v>16591</v>
      </c>
      <c r="C51" s="71">
        <v>29501053</v>
      </c>
      <c r="D51" s="71" t="s">
        <v>11</v>
      </c>
      <c r="E51" s="71">
        <v>63</v>
      </c>
      <c r="F51" s="71" t="s">
        <v>20</v>
      </c>
    </row>
    <row r="52" spans="1:6" x14ac:dyDescent="0.25">
      <c r="A52" s="70">
        <v>44431</v>
      </c>
      <c r="B52" s="71" t="s">
        <v>16591</v>
      </c>
      <c r="C52" s="71">
        <v>29501055</v>
      </c>
      <c r="D52" s="71" t="s">
        <v>8</v>
      </c>
      <c r="E52" s="71">
        <v>63</v>
      </c>
      <c r="F52" s="71" t="s">
        <v>21</v>
      </c>
    </row>
    <row r="53" spans="1:6" x14ac:dyDescent="0.25">
      <c r="A53" s="70">
        <v>44431</v>
      </c>
      <c r="B53" s="71" t="s">
        <v>16591</v>
      </c>
      <c r="C53" s="71">
        <v>29501063</v>
      </c>
      <c r="D53" s="71" t="s">
        <v>11</v>
      </c>
      <c r="E53" s="71">
        <v>546</v>
      </c>
      <c r="F53" s="71" t="s">
        <v>20</v>
      </c>
    </row>
    <row r="54" spans="1:6" x14ac:dyDescent="0.25">
      <c r="A54" s="70">
        <v>44431</v>
      </c>
      <c r="B54" s="71" t="s">
        <v>16591</v>
      </c>
      <c r="C54" s="71">
        <v>29501064</v>
      </c>
      <c r="D54" s="71" t="s">
        <v>11</v>
      </c>
      <c r="E54" s="71">
        <v>252</v>
      </c>
      <c r="F54" s="71" t="s">
        <v>20</v>
      </c>
    </row>
    <row r="55" spans="1:6" x14ac:dyDescent="0.25">
      <c r="A55" s="70">
        <v>44431</v>
      </c>
      <c r="B55" s="71" t="s">
        <v>16591</v>
      </c>
      <c r="C55" s="71">
        <v>29501070</v>
      </c>
      <c r="D55" s="71" t="s">
        <v>11</v>
      </c>
      <c r="E55" s="71">
        <v>252</v>
      </c>
      <c r="F55" s="71" t="s">
        <v>20</v>
      </c>
    </row>
    <row r="56" spans="1:6" x14ac:dyDescent="0.25">
      <c r="A56" s="70">
        <v>44431</v>
      </c>
      <c r="B56" s="71" t="s">
        <v>16591</v>
      </c>
      <c r="C56" s="71">
        <v>29501086</v>
      </c>
      <c r="D56" s="71" t="s">
        <v>11</v>
      </c>
      <c r="E56" s="71">
        <v>177</v>
      </c>
      <c r="F56" s="71" t="s">
        <v>20</v>
      </c>
    </row>
    <row r="57" spans="1:6" x14ac:dyDescent="0.25">
      <c r="A57" s="70">
        <v>44431</v>
      </c>
      <c r="B57" s="71" t="s">
        <v>16591</v>
      </c>
      <c r="C57" s="71">
        <v>29501087</v>
      </c>
      <c r="D57" s="71" t="s">
        <v>11</v>
      </c>
      <c r="E57" s="71">
        <v>207.5</v>
      </c>
      <c r="F57" s="71" t="s">
        <v>20</v>
      </c>
    </row>
    <row r="58" spans="1:6" x14ac:dyDescent="0.25">
      <c r="A58" s="70">
        <v>44431</v>
      </c>
      <c r="B58" s="71" t="s">
        <v>16591</v>
      </c>
      <c r="C58" s="71">
        <v>29900002</v>
      </c>
      <c r="D58" s="71" t="s">
        <v>8</v>
      </c>
      <c r="E58" s="71">
        <v>72.5</v>
      </c>
      <c r="F58" s="71" t="s">
        <v>21</v>
      </c>
    </row>
    <row r="59" spans="1:6" x14ac:dyDescent="0.25">
      <c r="A59" s="70">
        <v>44431</v>
      </c>
      <c r="B59" s="71" t="s">
        <v>16591</v>
      </c>
      <c r="C59" s="71">
        <v>31000108</v>
      </c>
      <c r="D59" s="71" t="s">
        <v>6</v>
      </c>
      <c r="E59" s="71">
        <v>306</v>
      </c>
      <c r="F59" s="71" t="s">
        <v>22</v>
      </c>
    </row>
    <row r="60" spans="1:6" x14ac:dyDescent="0.25">
      <c r="A60" s="70">
        <v>44431</v>
      </c>
      <c r="B60" s="71" t="s">
        <v>16591</v>
      </c>
      <c r="C60" s="71" t="s">
        <v>83</v>
      </c>
      <c r="D60" s="71" t="s">
        <v>11</v>
      </c>
      <c r="E60" s="71">
        <v>45</v>
      </c>
      <c r="F60" s="71" t="s">
        <v>20</v>
      </c>
    </row>
    <row r="61" spans="1:6" x14ac:dyDescent="0.25">
      <c r="A61" s="70">
        <v>44431</v>
      </c>
      <c r="B61" s="71" t="s">
        <v>16591</v>
      </c>
      <c r="C61" s="71" t="s">
        <v>85</v>
      </c>
      <c r="D61" s="71" t="s">
        <v>9</v>
      </c>
      <c r="E61" s="71">
        <v>2</v>
      </c>
      <c r="F61" s="71" t="s">
        <v>116</v>
      </c>
    </row>
    <row r="62" spans="1:6" x14ac:dyDescent="0.25">
      <c r="A62" s="70">
        <v>44431</v>
      </c>
      <c r="B62" s="71" t="s">
        <v>16591</v>
      </c>
      <c r="C62" s="71" t="s">
        <v>86</v>
      </c>
      <c r="D62" s="71" t="s">
        <v>6</v>
      </c>
      <c r="E62" s="71">
        <v>280</v>
      </c>
      <c r="F62" s="71" t="s">
        <v>116</v>
      </c>
    </row>
    <row r="63" spans="1:6" x14ac:dyDescent="0.25">
      <c r="A63" s="70">
        <v>44431</v>
      </c>
      <c r="B63" s="71" t="s">
        <v>16591</v>
      </c>
      <c r="C63" s="71" t="s">
        <v>86</v>
      </c>
      <c r="D63" s="71" t="s">
        <v>6</v>
      </c>
      <c r="E63" s="71">
        <v>279.5</v>
      </c>
      <c r="F63" s="71" t="s">
        <v>116</v>
      </c>
    </row>
    <row r="64" spans="1:6" x14ac:dyDescent="0.25">
      <c r="A64" s="70">
        <v>44431</v>
      </c>
      <c r="B64" s="71" t="s">
        <v>16591</v>
      </c>
      <c r="C64" s="71" t="s">
        <v>107</v>
      </c>
      <c r="D64" s="71" t="s">
        <v>6</v>
      </c>
      <c r="E64" s="71">
        <v>229</v>
      </c>
      <c r="F64" s="71" t="s">
        <v>520</v>
      </c>
    </row>
    <row r="65" spans="1:6" x14ac:dyDescent="0.25">
      <c r="A65" s="70">
        <v>44431</v>
      </c>
      <c r="B65" s="71" t="s">
        <v>16591</v>
      </c>
      <c r="C65" s="71" t="s">
        <v>90</v>
      </c>
      <c r="D65" s="71" t="s">
        <v>10</v>
      </c>
      <c r="E65" s="71">
        <v>18</v>
      </c>
      <c r="F65" s="71" t="s">
        <v>91</v>
      </c>
    </row>
    <row r="66" spans="1:6" x14ac:dyDescent="0.25">
      <c r="A66" s="70">
        <v>44431</v>
      </c>
      <c r="B66" s="71" t="s">
        <v>16591</v>
      </c>
      <c r="C66" s="71" t="s">
        <v>93</v>
      </c>
      <c r="D66" s="71" t="s">
        <v>10</v>
      </c>
      <c r="E66" s="71">
        <v>175</v>
      </c>
      <c r="F66" s="71" t="s">
        <v>94</v>
      </c>
    </row>
    <row r="67" spans="1:6" x14ac:dyDescent="0.25">
      <c r="A67" s="70">
        <v>44431</v>
      </c>
      <c r="B67" s="71" t="s">
        <v>16591</v>
      </c>
      <c r="C67" s="71" t="s">
        <v>111</v>
      </c>
      <c r="D67" s="71" t="s">
        <v>6</v>
      </c>
      <c r="E67" s="71">
        <v>44.7</v>
      </c>
      <c r="F67" s="71" t="s">
        <v>97</v>
      </c>
    </row>
    <row r="68" spans="1:6" x14ac:dyDescent="0.25">
      <c r="A68" s="70">
        <v>44431</v>
      </c>
      <c r="B68" s="71" t="s">
        <v>16591</v>
      </c>
      <c r="C68" s="71" t="s">
        <v>108</v>
      </c>
      <c r="D68" s="71" t="s">
        <v>10</v>
      </c>
      <c r="E68" s="71">
        <v>10</v>
      </c>
      <c r="F68" s="71" t="s">
        <v>108</v>
      </c>
    </row>
    <row r="69" spans="1:6" x14ac:dyDescent="0.25">
      <c r="A69" s="70">
        <v>44431</v>
      </c>
      <c r="B69" s="71" t="s">
        <v>16591</v>
      </c>
      <c r="C69" s="71" t="s">
        <v>112</v>
      </c>
      <c r="D69" s="71" t="s">
        <v>8</v>
      </c>
      <c r="E69" s="71">
        <v>306</v>
      </c>
      <c r="F69" s="71" t="s">
        <v>10</v>
      </c>
    </row>
    <row r="70" spans="1:6" x14ac:dyDescent="0.25">
      <c r="A70" s="70">
        <v>44432</v>
      </c>
      <c r="B70" s="71" t="s">
        <v>16591</v>
      </c>
      <c r="C70" s="71">
        <v>29501022</v>
      </c>
      <c r="D70" s="71" t="s">
        <v>8</v>
      </c>
      <c r="E70" s="71">
        <v>547</v>
      </c>
      <c r="F70" s="71" t="s">
        <v>102</v>
      </c>
    </row>
    <row r="71" spans="1:6" x14ac:dyDescent="0.25">
      <c r="A71" s="70">
        <v>44432</v>
      </c>
      <c r="B71" s="71" t="s">
        <v>16591</v>
      </c>
      <c r="C71" s="71">
        <v>29501052</v>
      </c>
      <c r="D71" s="71" t="s">
        <v>6</v>
      </c>
      <c r="E71" s="71">
        <v>143</v>
      </c>
      <c r="F71" s="71" t="s">
        <v>22</v>
      </c>
    </row>
    <row r="72" spans="1:6" x14ac:dyDescent="0.25">
      <c r="A72" s="70">
        <v>44432</v>
      </c>
      <c r="B72" s="71" t="s">
        <v>16591</v>
      </c>
      <c r="C72" s="71">
        <v>49900002</v>
      </c>
      <c r="D72" s="71" t="s">
        <v>8</v>
      </c>
      <c r="E72" s="71">
        <v>290</v>
      </c>
      <c r="F72" s="71" t="s">
        <v>21</v>
      </c>
    </row>
    <row r="73" spans="1:6" x14ac:dyDescent="0.25">
      <c r="A73" s="70">
        <v>44432</v>
      </c>
      <c r="B73" s="71" t="s">
        <v>16591</v>
      </c>
      <c r="C73" s="71" t="s">
        <v>104</v>
      </c>
      <c r="D73" s="71" t="s">
        <v>7</v>
      </c>
      <c r="E73" s="71">
        <v>188</v>
      </c>
      <c r="F73" s="71" t="s">
        <v>26</v>
      </c>
    </row>
    <row r="74" spans="1:6" x14ac:dyDescent="0.25">
      <c r="A74" s="70">
        <v>44432</v>
      </c>
      <c r="B74" s="71" t="s">
        <v>16591</v>
      </c>
      <c r="C74" s="71" t="s">
        <v>86</v>
      </c>
      <c r="D74" s="71" t="s">
        <v>6</v>
      </c>
      <c r="E74" s="71">
        <v>203</v>
      </c>
      <c r="F74" s="71" t="s">
        <v>520</v>
      </c>
    </row>
    <row r="75" spans="1:6" x14ac:dyDescent="0.25">
      <c r="A75" s="70">
        <v>44432</v>
      </c>
      <c r="B75" s="71" t="s">
        <v>16591</v>
      </c>
      <c r="C75" s="71" t="s">
        <v>93</v>
      </c>
      <c r="D75" s="71" t="s">
        <v>10</v>
      </c>
      <c r="E75" s="71">
        <v>75</v>
      </c>
      <c r="F75" s="71" t="s">
        <v>115</v>
      </c>
    </row>
    <row r="76" spans="1:6" x14ac:dyDescent="0.25">
      <c r="A76" s="70">
        <v>44432</v>
      </c>
      <c r="B76" s="71" t="s">
        <v>16591</v>
      </c>
      <c r="C76" s="71" t="s">
        <v>108</v>
      </c>
      <c r="D76" s="71" t="s">
        <v>10</v>
      </c>
      <c r="E76" s="71">
        <v>54</v>
      </c>
      <c r="F76" s="71" t="s">
        <v>108</v>
      </c>
    </row>
    <row r="77" spans="1:6" x14ac:dyDescent="0.25">
      <c r="A77" s="70">
        <v>44433</v>
      </c>
      <c r="B77" s="71" t="s">
        <v>16591</v>
      </c>
      <c r="C77" s="71">
        <v>29500498</v>
      </c>
      <c r="D77" s="71" t="s">
        <v>6</v>
      </c>
      <c r="E77" s="71">
        <v>46</v>
      </c>
      <c r="F77" s="71" t="s">
        <v>97</v>
      </c>
    </row>
    <row r="78" spans="1:6" x14ac:dyDescent="0.25">
      <c r="A78" s="70">
        <v>44433</v>
      </c>
      <c r="B78" s="71" t="s">
        <v>16591</v>
      </c>
      <c r="C78" s="71">
        <v>29500498</v>
      </c>
      <c r="D78" s="71" t="s">
        <v>8</v>
      </c>
      <c r="E78" s="71">
        <v>1.2</v>
      </c>
      <c r="F78" s="71" t="s">
        <v>116</v>
      </c>
    </row>
    <row r="79" spans="1:6" x14ac:dyDescent="0.25">
      <c r="A79" s="70">
        <v>44433</v>
      </c>
      <c r="B79" s="71" t="s">
        <v>16591</v>
      </c>
      <c r="C79" s="71">
        <v>29500861</v>
      </c>
      <c r="D79" s="71" t="s">
        <v>8</v>
      </c>
      <c r="E79" s="71">
        <v>30</v>
      </c>
      <c r="F79" s="71" t="s">
        <v>10</v>
      </c>
    </row>
    <row r="80" spans="1:6" x14ac:dyDescent="0.25">
      <c r="A80" s="70">
        <v>44433</v>
      </c>
      <c r="B80" s="71" t="s">
        <v>16591</v>
      </c>
      <c r="C80" s="71">
        <v>29500917</v>
      </c>
      <c r="D80" s="71" t="s">
        <v>6</v>
      </c>
      <c r="E80" s="71">
        <v>44</v>
      </c>
      <c r="F80" s="71" t="s">
        <v>97</v>
      </c>
    </row>
    <row r="81" spans="1:6" x14ac:dyDescent="0.25">
      <c r="A81" s="70">
        <v>44433</v>
      </c>
      <c r="B81" s="71" t="s">
        <v>16591</v>
      </c>
      <c r="C81" s="71">
        <v>31000084</v>
      </c>
      <c r="D81" s="71" t="s">
        <v>6</v>
      </c>
      <c r="E81" s="71">
        <v>131.6</v>
      </c>
      <c r="F81" s="71" t="s">
        <v>119</v>
      </c>
    </row>
    <row r="82" spans="1:6" x14ac:dyDescent="0.25">
      <c r="A82" s="70">
        <v>44433</v>
      </c>
      <c r="B82" s="71" t="s">
        <v>16591</v>
      </c>
      <c r="C82" s="71">
        <v>49900002</v>
      </c>
      <c r="D82" s="71" t="s">
        <v>8</v>
      </c>
      <c r="E82" s="71">
        <v>450</v>
      </c>
      <c r="F82" s="71" t="s">
        <v>87</v>
      </c>
    </row>
    <row r="83" spans="1:6" x14ac:dyDescent="0.25">
      <c r="A83" s="70">
        <v>44433</v>
      </c>
      <c r="B83" s="71" t="s">
        <v>16591</v>
      </c>
      <c r="C83" s="71">
        <v>49900002</v>
      </c>
      <c r="D83" s="71" t="s">
        <v>8</v>
      </c>
      <c r="E83" s="71">
        <v>11</v>
      </c>
      <c r="F83" s="71" t="s">
        <v>87</v>
      </c>
    </row>
    <row r="84" spans="1:6" x14ac:dyDescent="0.25">
      <c r="A84" s="70">
        <v>44433</v>
      </c>
      <c r="B84" s="71" t="s">
        <v>16591</v>
      </c>
      <c r="C84" s="71" t="s">
        <v>83</v>
      </c>
      <c r="D84" s="71" t="s">
        <v>11</v>
      </c>
      <c r="E84" s="71">
        <v>220</v>
      </c>
      <c r="F84" s="71" t="s">
        <v>20</v>
      </c>
    </row>
    <row r="85" spans="1:6" x14ac:dyDescent="0.25">
      <c r="A85" s="70">
        <v>44433</v>
      </c>
      <c r="B85" s="71" t="s">
        <v>16591</v>
      </c>
      <c r="C85" s="71" t="s">
        <v>83</v>
      </c>
      <c r="D85" s="71" t="s">
        <v>11</v>
      </c>
      <c r="E85" s="71">
        <v>30</v>
      </c>
      <c r="F85" s="71" t="s">
        <v>20</v>
      </c>
    </row>
    <row r="86" spans="1:6" x14ac:dyDescent="0.25">
      <c r="A86" s="70">
        <v>44433</v>
      </c>
      <c r="B86" s="71" t="s">
        <v>16591</v>
      </c>
      <c r="C86" s="71" t="s">
        <v>83</v>
      </c>
      <c r="D86" s="71" t="s">
        <v>11</v>
      </c>
      <c r="E86" s="71">
        <v>85.2</v>
      </c>
      <c r="F86" s="71" t="s">
        <v>20</v>
      </c>
    </row>
    <row r="87" spans="1:6" x14ac:dyDescent="0.25">
      <c r="A87" s="70">
        <v>44433</v>
      </c>
      <c r="B87" s="71" t="s">
        <v>16591</v>
      </c>
      <c r="C87" s="71" t="s">
        <v>83</v>
      </c>
      <c r="D87" s="71" t="s">
        <v>11</v>
      </c>
      <c r="E87" s="71">
        <v>140</v>
      </c>
      <c r="F87" s="71" t="s">
        <v>20</v>
      </c>
    </row>
    <row r="88" spans="1:6" x14ac:dyDescent="0.25">
      <c r="A88" s="70">
        <v>44433</v>
      </c>
      <c r="B88" s="71" t="s">
        <v>16591</v>
      </c>
      <c r="C88" s="71" t="s">
        <v>83</v>
      </c>
      <c r="D88" s="71" t="s">
        <v>11</v>
      </c>
      <c r="E88" s="71">
        <v>250</v>
      </c>
      <c r="F88" s="71" t="s">
        <v>20</v>
      </c>
    </row>
    <row r="89" spans="1:6" x14ac:dyDescent="0.25">
      <c r="A89" s="70">
        <v>44433</v>
      </c>
      <c r="B89" s="71" t="s">
        <v>16591</v>
      </c>
      <c r="C89" s="71" t="s">
        <v>85</v>
      </c>
      <c r="D89" s="71" t="s">
        <v>6</v>
      </c>
      <c r="E89" s="71">
        <v>30</v>
      </c>
      <c r="F89" s="71" t="s">
        <v>116</v>
      </c>
    </row>
    <row r="90" spans="1:6" x14ac:dyDescent="0.25">
      <c r="A90" s="70">
        <v>44433</v>
      </c>
      <c r="B90" s="71" t="s">
        <v>16591</v>
      </c>
      <c r="C90" s="71" t="s">
        <v>86</v>
      </c>
      <c r="D90" s="71" t="s">
        <v>6</v>
      </c>
      <c r="E90" s="71">
        <v>320</v>
      </c>
      <c r="F90" s="71" t="s">
        <v>116</v>
      </c>
    </row>
    <row r="91" spans="1:6" x14ac:dyDescent="0.25">
      <c r="A91" s="70">
        <v>44433</v>
      </c>
      <c r="B91" s="71" t="s">
        <v>16591</v>
      </c>
      <c r="C91" s="71" t="s">
        <v>86</v>
      </c>
      <c r="D91" s="71" t="s">
        <v>6</v>
      </c>
      <c r="E91" s="71">
        <v>146.4</v>
      </c>
      <c r="F91" s="71" t="s">
        <v>520</v>
      </c>
    </row>
    <row r="92" spans="1:6" x14ac:dyDescent="0.25">
      <c r="A92" s="70">
        <v>44433</v>
      </c>
      <c r="B92" s="71" t="s">
        <v>16591</v>
      </c>
      <c r="C92" s="71" t="s">
        <v>107</v>
      </c>
      <c r="D92" s="71" t="s">
        <v>6</v>
      </c>
      <c r="E92" s="71">
        <v>10</v>
      </c>
      <c r="F92" s="71" t="s">
        <v>520</v>
      </c>
    </row>
    <row r="93" spans="1:6" x14ac:dyDescent="0.25">
      <c r="A93" s="70">
        <v>44433</v>
      </c>
      <c r="B93" s="71" t="s">
        <v>16591</v>
      </c>
      <c r="C93" s="71" t="s">
        <v>90</v>
      </c>
      <c r="D93" s="71" t="s">
        <v>10</v>
      </c>
      <c r="E93" s="71">
        <v>10</v>
      </c>
      <c r="F93" s="71" t="s">
        <v>91</v>
      </c>
    </row>
    <row r="94" spans="1:6" x14ac:dyDescent="0.25">
      <c r="A94" s="70">
        <v>44433</v>
      </c>
      <c r="B94" s="71" t="s">
        <v>16591</v>
      </c>
      <c r="C94" s="71" t="s">
        <v>90</v>
      </c>
      <c r="D94" s="71" t="s">
        <v>10</v>
      </c>
      <c r="E94" s="71">
        <v>15</v>
      </c>
      <c r="F94" s="71" t="s">
        <v>91</v>
      </c>
    </row>
    <row r="95" spans="1:6" x14ac:dyDescent="0.25">
      <c r="A95" s="70">
        <v>44433</v>
      </c>
      <c r="B95" s="71" t="s">
        <v>16591</v>
      </c>
      <c r="C95" s="71" t="s">
        <v>93</v>
      </c>
      <c r="D95" s="71" t="s">
        <v>10</v>
      </c>
      <c r="E95" s="71">
        <v>75</v>
      </c>
      <c r="F95" s="71" t="s">
        <v>94</v>
      </c>
    </row>
    <row r="96" spans="1:6" x14ac:dyDescent="0.25">
      <c r="A96" s="70">
        <v>44433</v>
      </c>
      <c r="B96" s="71" t="s">
        <v>16591</v>
      </c>
      <c r="C96" s="71" t="s">
        <v>108</v>
      </c>
      <c r="D96" s="71" t="s">
        <v>10</v>
      </c>
      <c r="E96" s="71">
        <v>40.4</v>
      </c>
      <c r="F96" s="71" t="s">
        <v>108</v>
      </c>
    </row>
    <row r="97" spans="1:6" x14ac:dyDescent="0.25">
      <c r="A97" s="70">
        <v>44433</v>
      </c>
      <c r="B97" s="71" t="s">
        <v>16591</v>
      </c>
      <c r="C97" s="71" t="s">
        <v>122</v>
      </c>
      <c r="D97" s="71" t="s">
        <v>8</v>
      </c>
      <c r="E97" s="71">
        <v>18</v>
      </c>
      <c r="F97" s="71" t="s">
        <v>116</v>
      </c>
    </row>
    <row r="98" spans="1:6" x14ac:dyDescent="0.25">
      <c r="A98" s="70">
        <v>44433</v>
      </c>
      <c r="B98" s="71" t="s">
        <v>16591</v>
      </c>
      <c r="C98" s="71" t="s">
        <v>124</v>
      </c>
      <c r="D98" s="71" t="s">
        <v>8</v>
      </c>
      <c r="E98" s="71">
        <v>248</v>
      </c>
      <c r="F98" s="71" t="s">
        <v>116</v>
      </c>
    </row>
    <row r="99" spans="1:6" x14ac:dyDescent="0.25">
      <c r="A99" s="70">
        <v>44433</v>
      </c>
      <c r="B99" s="71" t="s">
        <v>16591</v>
      </c>
      <c r="C99" s="71" t="s">
        <v>124</v>
      </c>
      <c r="D99" s="71" t="s">
        <v>8</v>
      </c>
      <c r="E99" s="71">
        <v>270</v>
      </c>
      <c r="F99" s="71" t="s">
        <v>21</v>
      </c>
    </row>
    <row r="100" spans="1:6" x14ac:dyDescent="0.25">
      <c r="A100" s="70">
        <v>44433</v>
      </c>
      <c r="B100" s="71" t="s">
        <v>16591</v>
      </c>
      <c r="C100" s="71" t="s">
        <v>125</v>
      </c>
      <c r="D100" s="71" t="s">
        <v>11</v>
      </c>
      <c r="E100" s="71">
        <v>12</v>
      </c>
      <c r="F100" s="71" t="s">
        <v>20</v>
      </c>
    </row>
    <row r="101" spans="1:6" x14ac:dyDescent="0.25">
      <c r="A101" s="70">
        <v>44434</v>
      </c>
      <c r="B101" s="71" t="s">
        <v>16591</v>
      </c>
      <c r="C101" s="71">
        <v>32000070</v>
      </c>
      <c r="D101" s="71" t="s">
        <v>8</v>
      </c>
      <c r="E101" s="71">
        <v>142</v>
      </c>
      <c r="F101" s="71" t="s">
        <v>21</v>
      </c>
    </row>
    <row r="102" spans="1:6" x14ac:dyDescent="0.25">
      <c r="A102" s="70">
        <v>44434</v>
      </c>
      <c r="B102" s="71" t="s">
        <v>16591</v>
      </c>
      <c r="C102" s="71" t="s">
        <v>83</v>
      </c>
      <c r="D102" s="71" t="s">
        <v>11</v>
      </c>
      <c r="E102" s="71">
        <v>1260</v>
      </c>
      <c r="F102" s="71" t="s">
        <v>20</v>
      </c>
    </row>
    <row r="103" spans="1:6" x14ac:dyDescent="0.25">
      <c r="A103" s="70">
        <v>44434</v>
      </c>
      <c r="B103" s="71" t="s">
        <v>16591</v>
      </c>
      <c r="C103" s="71" t="s">
        <v>126</v>
      </c>
      <c r="D103" s="71" t="s">
        <v>8</v>
      </c>
      <c r="E103" s="71">
        <v>900</v>
      </c>
      <c r="F103" s="71" t="s">
        <v>520</v>
      </c>
    </row>
    <row r="104" spans="1:6" x14ac:dyDescent="0.25">
      <c r="A104" s="70">
        <v>44434</v>
      </c>
      <c r="B104" s="71" t="s">
        <v>16591</v>
      </c>
      <c r="C104" s="71" t="s">
        <v>86</v>
      </c>
      <c r="D104" s="71" t="s">
        <v>6</v>
      </c>
      <c r="E104" s="71">
        <v>150</v>
      </c>
      <c r="F104" s="71" t="s">
        <v>520</v>
      </c>
    </row>
    <row r="105" spans="1:6" x14ac:dyDescent="0.25">
      <c r="A105" s="70">
        <v>44434</v>
      </c>
      <c r="B105" s="71" t="s">
        <v>16591</v>
      </c>
      <c r="C105" s="71" t="s">
        <v>86</v>
      </c>
      <c r="D105" s="71" t="s">
        <v>6</v>
      </c>
      <c r="E105" s="71">
        <v>390</v>
      </c>
      <c r="F105" s="71" t="s">
        <v>520</v>
      </c>
    </row>
    <row r="106" spans="1:6" x14ac:dyDescent="0.25">
      <c r="A106" s="70">
        <v>44434</v>
      </c>
      <c r="B106" s="71" t="s">
        <v>16591</v>
      </c>
      <c r="C106" s="71" t="s">
        <v>90</v>
      </c>
      <c r="D106" s="71" t="s">
        <v>10</v>
      </c>
      <c r="E106" s="71">
        <v>10</v>
      </c>
      <c r="F106" s="71" t="s">
        <v>91</v>
      </c>
    </row>
    <row r="107" spans="1:6" x14ac:dyDescent="0.25">
      <c r="A107" s="70">
        <v>44434</v>
      </c>
      <c r="B107" s="71" t="s">
        <v>16591</v>
      </c>
      <c r="C107" s="71" t="s">
        <v>93</v>
      </c>
      <c r="D107" s="71" t="s">
        <v>10</v>
      </c>
      <c r="E107" s="71">
        <v>51</v>
      </c>
      <c r="F107" s="71" t="s">
        <v>94</v>
      </c>
    </row>
    <row r="108" spans="1:6" x14ac:dyDescent="0.25">
      <c r="A108" s="70">
        <v>44434</v>
      </c>
      <c r="B108" s="71" t="s">
        <v>16591</v>
      </c>
      <c r="C108" s="71" t="s">
        <v>127</v>
      </c>
      <c r="D108" s="71" t="s">
        <v>6</v>
      </c>
      <c r="E108" s="71">
        <v>1401</v>
      </c>
      <c r="F108" s="71" t="s">
        <v>27</v>
      </c>
    </row>
    <row r="109" spans="1:6" x14ac:dyDescent="0.25">
      <c r="A109" s="70">
        <v>44434</v>
      </c>
      <c r="B109" s="71" t="s">
        <v>16591</v>
      </c>
      <c r="C109" s="71" t="s">
        <v>108</v>
      </c>
      <c r="D109" s="71" t="s">
        <v>10</v>
      </c>
      <c r="E109" s="71">
        <v>28.8</v>
      </c>
      <c r="F109" s="71" t="s">
        <v>108</v>
      </c>
    </row>
    <row r="110" spans="1:6" x14ac:dyDescent="0.25">
      <c r="A110" s="70">
        <v>44434</v>
      </c>
      <c r="B110" s="71" t="s">
        <v>16591</v>
      </c>
      <c r="C110" s="71" t="s">
        <v>124</v>
      </c>
      <c r="D110" s="71" t="s">
        <v>8</v>
      </c>
      <c r="E110" s="71">
        <v>42</v>
      </c>
      <c r="F110" s="71" t="s">
        <v>21</v>
      </c>
    </row>
    <row r="111" spans="1:6" x14ac:dyDescent="0.25">
      <c r="A111" s="70">
        <v>44435</v>
      </c>
      <c r="B111" s="71" t="s">
        <v>16591</v>
      </c>
      <c r="C111" s="71">
        <v>29500482</v>
      </c>
      <c r="D111" s="71" t="s">
        <v>9</v>
      </c>
      <c r="E111" s="71">
        <v>180</v>
      </c>
      <c r="F111" s="71" t="s">
        <v>37</v>
      </c>
    </row>
    <row r="112" spans="1:6" x14ac:dyDescent="0.25">
      <c r="A112" s="70">
        <v>44435</v>
      </c>
      <c r="B112" s="71" t="s">
        <v>16591</v>
      </c>
      <c r="C112" s="71">
        <v>29500776</v>
      </c>
      <c r="D112" s="71" t="s">
        <v>8</v>
      </c>
      <c r="E112" s="71">
        <v>30</v>
      </c>
      <c r="F112" s="71" t="s">
        <v>116</v>
      </c>
    </row>
    <row r="113" spans="1:6" x14ac:dyDescent="0.25">
      <c r="A113" s="70">
        <v>44435</v>
      </c>
      <c r="B113" s="71" t="s">
        <v>16591</v>
      </c>
      <c r="C113" s="71">
        <v>29500821</v>
      </c>
      <c r="D113" s="71" t="s">
        <v>8</v>
      </c>
      <c r="E113" s="71">
        <v>10</v>
      </c>
      <c r="F113" s="71" t="s">
        <v>10</v>
      </c>
    </row>
    <row r="114" spans="1:6" x14ac:dyDescent="0.25">
      <c r="A114" s="70">
        <v>44435</v>
      </c>
      <c r="B114" s="71" t="s">
        <v>16591</v>
      </c>
      <c r="C114" s="71">
        <v>29500879</v>
      </c>
      <c r="D114" s="71" t="s">
        <v>6</v>
      </c>
      <c r="E114" s="71">
        <v>12</v>
      </c>
      <c r="F114" s="71" t="s">
        <v>45</v>
      </c>
    </row>
    <row r="115" spans="1:6" x14ac:dyDescent="0.25">
      <c r="A115" s="70">
        <v>44435</v>
      </c>
      <c r="B115" s="71" t="s">
        <v>16591</v>
      </c>
      <c r="C115" s="71">
        <v>29501003</v>
      </c>
      <c r="D115" s="71" t="s">
        <v>8</v>
      </c>
      <c r="E115" s="71">
        <v>143</v>
      </c>
      <c r="F115" s="71" t="s">
        <v>109</v>
      </c>
    </row>
    <row r="116" spans="1:6" x14ac:dyDescent="0.25">
      <c r="A116" s="70">
        <v>44435</v>
      </c>
      <c r="B116" s="71" t="s">
        <v>16591</v>
      </c>
      <c r="C116" s="71">
        <v>29600025</v>
      </c>
      <c r="D116" s="71" t="s">
        <v>6</v>
      </c>
      <c r="E116" s="71">
        <v>79</v>
      </c>
      <c r="F116" s="71" t="s">
        <v>22</v>
      </c>
    </row>
    <row r="117" spans="1:6" x14ac:dyDescent="0.25">
      <c r="A117" s="70">
        <v>44435</v>
      </c>
      <c r="B117" s="71" t="s">
        <v>16591</v>
      </c>
      <c r="C117" s="71" t="s">
        <v>83</v>
      </c>
      <c r="D117" s="71" t="s">
        <v>11</v>
      </c>
      <c r="E117" s="71">
        <v>28.5</v>
      </c>
      <c r="F117" s="71" t="s">
        <v>20</v>
      </c>
    </row>
    <row r="118" spans="1:6" x14ac:dyDescent="0.25">
      <c r="A118" s="70">
        <v>44435</v>
      </c>
      <c r="B118" s="71" t="s">
        <v>16591</v>
      </c>
      <c r="C118" s="71" t="s">
        <v>83</v>
      </c>
      <c r="D118" s="71" t="s">
        <v>11</v>
      </c>
      <c r="E118" s="71">
        <v>155</v>
      </c>
      <c r="F118" s="71" t="s">
        <v>20</v>
      </c>
    </row>
    <row r="119" spans="1:6" x14ac:dyDescent="0.25">
      <c r="A119" s="70">
        <v>44435</v>
      </c>
      <c r="B119" s="71" t="s">
        <v>16591</v>
      </c>
      <c r="C119" s="71" t="s">
        <v>85</v>
      </c>
      <c r="D119" s="71" t="s">
        <v>6</v>
      </c>
      <c r="E119" s="71">
        <v>30</v>
      </c>
      <c r="F119" s="71" t="s">
        <v>22</v>
      </c>
    </row>
    <row r="120" spans="1:6" x14ac:dyDescent="0.25">
      <c r="A120" s="70">
        <v>44435</v>
      </c>
      <c r="B120" s="71" t="s">
        <v>16591</v>
      </c>
      <c r="C120" s="71" t="s">
        <v>85</v>
      </c>
      <c r="D120" s="71" t="s">
        <v>7</v>
      </c>
      <c r="E120" s="71">
        <v>200</v>
      </c>
      <c r="F120" s="71" t="s">
        <v>116</v>
      </c>
    </row>
    <row r="121" spans="1:6" x14ac:dyDescent="0.25">
      <c r="A121" s="70">
        <v>44435</v>
      </c>
      <c r="B121" s="71" t="s">
        <v>16591</v>
      </c>
      <c r="C121" s="71" t="s">
        <v>93</v>
      </c>
      <c r="D121" s="71" t="s">
        <v>10</v>
      </c>
      <c r="E121" s="71">
        <v>10.4</v>
      </c>
      <c r="F121" s="71" t="s">
        <v>94</v>
      </c>
    </row>
    <row r="122" spans="1:6" x14ac:dyDescent="0.25">
      <c r="A122" s="70">
        <v>44435</v>
      </c>
      <c r="B122" s="71" t="s">
        <v>16591</v>
      </c>
      <c r="C122" s="71" t="s">
        <v>93</v>
      </c>
      <c r="D122" s="71" t="s">
        <v>10</v>
      </c>
      <c r="E122" s="71">
        <v>70</v>
      </c>
      <c r="F122" s="71" t="s">
        <v>94</v>
      </c>
    </row>
    <row r="123" spans="1:6" x14ac:dyDescent="0.25">
      <c r="A123" s="70">
        <v>44438</v>
      </c>
      <c r="B123" s="71" t="s">
        <v>16591</v>
      </c>
      <c r="C123" s="71">
        <v>29501003</v>
      </c>
      <c r="D123" s="71" t="s">
        <v>8</v>
      </c>
      <c r="E123" s="71">
        <v>86</v>
      </c>
      <c r="F123" s="71" t="s">
        <v>109</v>
      </c>
    </row>
    <row r="124" spans="1:6" x14ac:dyDescent="0.25">
      <c r="A124" s="70">
        <v>44438</v>
      </c>
      <c r="B124" s="71" t="s">
        <v>16591</v>
      </c>
      <c r="C124" s="71">
        <v>29501020</v>
      </c>
      <c r="D124" s="71" t="s">
        <v>9</v>
      </c>
      <c r="E124" s="71">
        <v>35.5</v>
      </c>
      <c r="F124" s="71" t="s">
        <v>77</v>
      </c>
    </row>
    <row r="125" spans="1:6" x14ac:dyDescent="0.25">
      <c r="A125" s="70">
        <v>44438</v>
      </c>
      <c r="B125" s="71" t="s">
        <v>16591</v>
      </c>
      <c r="C125" s="71" t="s">
        <v>83</v>
      </c>
      <c r="D125" s="71" t="s">
        <v>11</v>
      </c>
      <c r="E125" s="71">
        <v>80</v>
      </c>
      <c r="F125" s="71" t="s">
        <v>20</v>
      </c>
    </row>
    <row r="126" spans="1:6" x14ac:dyDescent="0.25">
      <c r="A126" s="70">
        <v>44438</v>
      </c>
      <c r="B126" s="71" t="s">
        <v>16591</v>
      </c>
      <c r="C126" s="71" t="s">
        <v>85</v>
      </c>
      <c r="D126" s="71" t="s">
        <v>7</v>
      </c>
      <c r="E126" s="71">
        <v>101</v>
      </c>
      <c r="F126" s="71" t="s">
        <v>116</v>
      </c>
    </row>
    <row r="127" spans="1:6" x14ac:dyDescent="0.25">
      <c r="A127" s="70">
        <v>44438</v>
      </c>
      <c r="B127" s="71" t="s">
        <v>16591</v>
      </c>
      <c r="C127" s="71" t="s">
        <v>86</v>
      </c>
      <c r="D127" s="71" t="s">
        <v>6</v>
      </c>
      <c r="E127" s="71">
        <v>526.6</v>
      </c>
      <c r="F127" s="71" t="s">
        <v>116</v>
      </c>
    </row>
    <row r="128" spans="1:6" x14ac:dyDescent="0.25">
      <c r="A128" s="70">
        <v>44438</v>
      </c>
      <c r="B128" s="71" t="s">
        <v>16591</v>
      </c>
      <c r="C128" s="71" t="s">
        <v>90</v>
      </c>
      <c r="D128" s="71" t="s">
        <v>10</v>
      </c>
      <c r="E128" s="71">
        <v>8</v>
      </c>
      <c r="F128" s="71" t="s">
        <v>91</v>
      </c>
    </row>
    <row r="129" spans="1:6" x14ac:dyDescent="0.25">
      <c r="A129" s="70">
        <v>44438</v>
      </c>
      <c r="B129" s="71" t="s">
        <v>16591</v>
      </c>
      <c r="C129" s="71" t="s">
        <v>93</v>
      </c>
      <c r="D129" s="71" t="s">
        <v>10</v>
      </c>
      <c r="E129" s="71">
        <v>8.9</v>
      </c>
      <c r="F129" s="71" t="s">
        <v>94</v>
      </c>
    </row>
    <row r="130" spans="1:6" x14ac:dyDescent="0.25">
      <c r="A130" s="70">
        <v>44438</v>
      </c>
      <c r="B130" s="71" t="s">
        <v>16591</v>
      </c>
      <c r="C130" s="71" t="s">
        <v>93</v>
      </c>
      <c r="D130" s="71" t="s">
        <v>10</v>
      </c>
      <c r="E130" s="71">
        <v>8.9</v>
      </c>
      <c r="F130" s="71" t="s">
        <v>94</v>
      </c>
    </row>
    <row r="131" spans="1:6" x14ac:dyDescent="0.25">
      <c r="A131" s="70">
        <v>44438</v>
      </c>
      <c r="B131" s="71" t="s">
        <v>16591</v>
      </c>
      <c r="C131" s="71" t="s">
        <v>93</v>
      </c>
      <c r="D131" s="71" t="s">
        <v>10</v>
      </c>
      <c r="E131" s="71">
        <v>106</v>
      </c>
      <c r="F131" s="71" t="s">
        <v>94</v>
      </c>
    </row>
    <row r="132" spans="1:6" x14ac:dyDescent="0.25">
      <c r="A132" s="70">
        <v>44438</v>
      </c>
      <c r="B132" s="71" t="s">
        <v>16591</v>
      </c>
      <c r="C132" s="71" t="s">
        <v>93</v>
      </c>
      <c r="D132" s="71" t="s">
        <v>10</v>
      </c>
      <c r="E132" s="71">
        <v>10</v>
      </c>
      <c r="F132" s="71" t="s">
        <v>94</v>
      </c>
    </row>
    <row r="133" spans="1:6" x14ac:dyDescent="0.25">
      <c r="A133" s="70">
        <v>44438</v>
      </c>
      <c r="B133" s="71" t="s">
        <v>16591</v>
      </c>
      <c r="C133" s="71" t="s">
        <v>93</v>
      </c>
      <c r="D133" s="71" t="s">
        <v>10</v>
      </c>
      <c r="E133" s="71">
        <v>65</v>
      </c>
      <c r="F133" s="71" t="s">
        <v>94</v>
      </c>
    </row>
    <row r="134" spans="1:6" x14ac:dyDescent="0.25">
      <c r="A134" s="70">
        <v>44438</v>
      </c>
      <c r="B134" s="71" t="s">
        <v>16591</v>
      </c>
      <c r="C134" s="71" t="s">
        <v>108</v>
      </c>
      <c r="D134" s="71" t="s">
        <v>10</v>
      </c>
      <c r="E134" s="71">
        <v>10</v>
      </c>
      <c r="F134" s="71" t="s">
        <v>94</v>
      </c>
    </row>
    <row r="135" spans="1:6" x14ac:dyDescent="0.25">
      <c r="A135" s="70">
        <v>44439</v>
      </c>
      <c r="B135" s="71" t="s">
        <v>16591</v>
      </c>
      <c r="C135" s="71">
        <v>29500482</v>
      </c>
      <c r="D135" s="71" t="s">
        <v>9</v>
      </c>
      <c r="E135" s="71">
        <v>51</v>
      </c>
      <c r="F135" s="71" t="s">
        <v>17</v>
      </c>
    </row>
    <row r="136" spans="1:6" x14ac:dyDescent="0.25">
      <c r="A136" s="70">
        <v>44439</v>
      </c>
      <c r="B136" s="71" t="s">
        <v>16591</v>
      </c>
      <c r="C136" s="71">
        <v>29500860</v>
      </c>
      <c r="D136" s="71" t="s">
        <v>6</v>
      </c>
      <c r="E136" s="71">
        <v>123.5</v>
      </c>
      <c r="F136" s="71" t="s">
        <v>22</v>
      </c>
    </row>
    <row r="137" spans="1:6" x14ac:dyDescent="0.25">
      <c r="A137" s="70">
        <v>44439</v>
      </c>
      <c r="B137" s="71" t="s">
        <v>16591</v>
      </c>
      <c r="C137" s="71">
        <v>29500878</v>
      </c>
      <c r="D137" s="71" t="s">
        <v>9</v>
      </c>
      <c r="E137" s="71">
        <v>147</v>
      </c>
      <c r="F137" s="71" t="s">
        <v>17</v>
      </c>
    </row>
    <row r="138" spans="1:6" x14ac:dyDescent="0.25">
      <c r="A138" s="70">
        <v>44439</v>
      </c>
      <c r="B138" s="71" t="s">
        <v>16591</v>
      </c>
      <c r="C138" s="71">
        <v>29500886</v>
      </c>
      <c r="D138" s="71" t="s">
        <v>9</v>
      </c>
      <c r="E138" s="71">
        <v>160</v>
      </c>
      <c r="F138" s="71" t="s">
        <v>17</v>
      </c>
    </row>
    <row r="139" spans="1:6" x14ac:dyDescent="0.25">
      <c r="A139" s="70">
        <v>44439</v>
      </c>
      <c r="B139" s="71" t="s">
        <v>16591</v>
      </c>
      <c r="C139" s="71">
        <v>29500891</v>
      </c>
      <c r="D139" s="71" t="s">
        <v>9</v>
      </c>
      <c r="E139" s="71">
        <v>22</v>
      </c>
      <c r="F139" s="71" t="s">
        <v>17</v>
      </c>
    </row>
    <row r="140" spans="1:6" x14ac:dyDescent="0.25">
      <c r="A140" s="70">
        <v>44439</v>
      </c>
      <c r="B140" s="71" t="s">
        <v>16591</v>
      </c>
      <c r="C140" s="71">
        <v>29500895</v>
      </c>
      <c r="D140" s="71" t="s">
        <v>9</v>
      </c>
      <c r="E140" s="71">
        <v>6</v>
      </c>
      <c r="F140" s="71" t="s">
        <v>17</v>
      </c>
    </row>
    <row r="141" spans="1:6" x14ac:dyDescent="0.25">
      <c r="A141" s="70">
        <v>44439</v>
      </c>
      <c r="B141" s="71" t="s">
        <v>16591</v>
      </c>
      <c r="C141" s="71">
        <v>29500900</v>
      </c>
      <c r="D141" s="71" t="s">
        <v>9</v>
      </c>
      <c r="E141" s="71">
        <v>44</v>
      </c>
      <c r="F141" s="71" t="s">
        <v>17</v>
      </c>
    </row>
    <row r="142" spans="1:6" x14ac:dyDescent="0.25">
      <c r="A142" s="70">
        <v>44439</v>
      </c>
      <c r="B142" s="71" t="s">
        <v>16591</v>
      </c>
      <c r="C142" s="71">
        <v>29500904</v>
      </c>
      <c r="D142" s="71" t="s">
        <v>9</v>
      </c>
      <c r="E142" s="71">
        <v>15</v>
      </c>
      <c r="F142" s="71" t="s">
        <v>17</v>
      </c>
    </row>
    <row r="143" spans="1:6" x14ac:dyDescent="0.25">
      <c r="A143" s="70">
        <v>44439</v>
      </c>
      <c r="B143" s="71" t="s">
        <v>16591</v>
      </c>
      <c r="C143" s="71">
        <v>29500906</v>
      </c>
      <c r="D143" s="71" t="s">
        <v>9</v>
      </c>
      <c r="E143" s="71">
        <v>45</v>
      </c>
      <c r="F143" s="71" t="s">
        <v>17</v>
      </c>
    </row>
    <row r="144" spans="1:6" x14ac:dyDescent="0.25">
      <c r="A144" s="70">
        <v>44439</v>
      </c>
      <c r="B144" s="71" t="s">
        <v>16591</v>
      </c>
      <c r="C144" s="71">
        <v>29500909</v>
      </c>
      <c r="D144" s="71" t="s">
        <v>9</v>
      </c>
      <c r="E144" s="71">
        <v>3</v>
      </c>
      <c r="F144" s="71" t="s">
        <v>17</v>
      </c>
    </row>
    <row r="145" spans="1:6" x14ac:dyDescent="0.25">
      <c r="A145" s="70">
        <v>44439</v>
      </c>
      <c r="B145" s="71" t="s">
        <v>16591</v>
      </c>
      <c r="C145" s="71">
        <v>29500925</v>
      </c>
      <c r="D145" s="71" t="s">
        <v>9</v>
      </c>
      <c r="E145" s="71">
        <v>45</v>
      </c>
      <c r="F145" s="71" t="s">
        <v>17</v>
      </c>
    </row>
    <row r="146" spans="1:6" x14ac:dyDescent="0.25">
      <c r="A146" s="70">
        <v>44439</v>
      </c>
      <c r="B146" s="71" t="s">
        <v>16591</v>
      </c>
      <c r="C146" s="71">
        <v>29500966</v>
      </c>
      <c r="D146" s="71" t="s">
        <v>9</v>
      </c>
      <c r="E146" s="71">
        <v>24</v>
      </c>
      <c r="F146" s="71" t="s">
        <v>17</v>
      </c>
    </row>
    <row r="147" spans="1:6" x14ac:dyDescent="0.25">
      <c r="A147" s="70">
        <v>44439</v>
      </c>
      <c r="B147" s="71" t="s">
        <v>16591</v>
      </c>
      <c r="C147" s="71">
        <v>29501009</v>
      </c>
      <c r="D147" s="71" t="s">
        <v>9</v>
      </c>
      <c r="E147" s="71">
        <v>41</v>
      </c>
      <c r="F147" s="71" t="s">
        <v>17</v>
      </c>
    </row>
    <row r="148" spans="1:6" x14ac:dyDescent="0.25">
      <c r="A148" s="70">
        <v>44439</v>
      </c>
      <c r="B148" s="71" t="s">
        <v>16591</v>
      </c>
      <c r="C148" s="71">
        <v>29501013</v>
      </c>
      <c r="D148" s="71" t="s">
        <v>9</v>
      </c>
      <c r="E148" s="71">
        <v>7</v>
      </c>
      <c r="F148" s="71" t="s">
        <v>17</v>
      </c>
    </row>
    <row r="149" spans="1:6" x14ac:dyDescent="0.25">
      <c r="A149" s="70">
        <v>44439</v>
      </c>
      <c r="B149" s="71" t="s">
        <v>16591</v>
      </c>
      <c r="C149" s="71">
        <v>29501020</v>
      </c>
      <c r="D149" s="71" t="s">
        <v>9</v>
      </c>
      <c r="E149" s="71">
        <v>175</v>
      </c>
      <c r="F149" s="71" t="s">
        <v>17</v>
      </c>
    </row>
    <row r="150" spans="1:6" x14ac:dyDescent="0.25">
      <c r="A150" s="70">
        <v>44439</v>
      </c>
      <c r="B150" s="71" t="s">
        <v>16591</v>
      </c>
      <c r="C150" s="71">
        <v>29501022</v>
      </c>
      <c r="D150" s="71" t="s">
        <v>11</v>
      </c>
      <c r="E150" s="71">
        <v>1029</v>
      </c>
      <c r="F150" s="71" t="s">
        <v>20</v>
      </c>
    </row>
    <row r="151" spans="1:6" x14ac:dyDescent="0.25">
      <c r="A151" s="70">
        <v>44439</v>
      </c>
      <c r="B151" s="71" t="s">
        <v>16591</v>
      </c>
      <c r="C151" s="71">
        <v>29501028</v>
      </c>
      <c r="D151" s="71" t="s">
        <v>9</v>
      </c>
      <c r="E151" s="71">
        <v>31</v>
      </c>
      <c r="F151" s="71" t="s">
        <v>17</v>
      </c>
    </row>
    <row r="152" spans="1:6" x14ac:dyDescent="0.25">
      <c r="A152" s="70">
        <v>44439</v>
      </c>
      <c r="B152" s="71" t="s">
        <v>16591</v>
      </c>
      <c r="C152" s="71">
        <v>29501029</v>
      </c>
      <c r="D152" s="71" t="s">
        <v>9</v>
      </c>
      <c r="E152" s="71">
        <v>64</v>
      </c>
      <c r="F152" s="71" t="s">
        <v>17</v>
      </c>
    </row>
    <row r="153" spans="1:6" x14ac:dyDescent="0.25">
      <c r="A153" s="70">
        <v>44439</v>
      </c>
      <c r="B153" s="71" t="s">
        <v>16591</v>
      </c>
      <c r="C153" s="71">
        <v>29501030</v>
      </c>
      <c r="D153" s="71" t="s">
        <v>9</v>
      </c>
      <c r="E153" s="71">
        <v>53</v>
      </c>
      <c r="F153" s="71" t="s">
        <v>17</v>
      </c>
    </row>
    <row r="154" spans="1:6" x14ac:dyDescent="0.25">
      <c r="A154" s="70">
        <v>44439</v>
      </c>
      <c r="B154" s="71" t="s">
        <v>16591</v>
      </c>
      <c r="C154" s="71">
        <v>29501039</v>
      </c>
      <c r="D154" s="71" t="s">
        <v>9</v>
      </c>
      <c r="E154" s="71">
        <v>312</v>
      </c>
      <c r="F154" s="71" t="s">
        <v>17</v>
      </c>
    </row>
    <row r="155" spans="1:6" x14ac:dyDescent="0.25">
      <c r="A155" s="70">
        <v>44439</v>
      </c>
      <c r="B155" s="71" t="s">
        <v>16591</v>
      </c>
      <c r="C155" s="71">
        <v>29501041</v>
      </c>
      <c r="D155" s="71" t="s">
        <v>9</v>
      </c>
      <c r="E155" s="71">
        <v>194</v>
      </c>
      <c r="F155" s="71" t="s">
        <v>17</v>
      </c>
    </row>
    <row r="156" spans="1:6" x14ac:dyDescent="0.25">
      <c r="A156" s="70">
        <v>44439</v>
      </c>
      <c r="B156" s="71" t="s">
        <v>16591</v>
      </c>
      <c r="C156" s="71">
        <v>31000076</v>
      </c>
      <c r="D156" s="71" t="s">
        <v>6</v>
      </c>
      <c r="E156" s="71">
        <v>26.6</v>
      </c>
      <c r="F156" s="71" t="s">
        <v>119</v>
      </c>
    </row>
    <row r="157" spans="1:6" x14ac:dyDescent="0.25">
      <c r="A157" s="70">
        <v>44439</v>
      </c>
      <c r="B157" s="71" t="s">
        <v>16591</v>
      </c>
      <c r="C157" s="71">
        <v>49500205</v>
      </c>
      <c r="D157" s="71" t="s">
        <v>8</v>
      </c>
      <c r="E157" s="71">
        <v>125</v>
      </c>
      <c r="F157" s="71" t="s">
        <v>10</v>
      </c>
    </row>
    <row r="158" spans="1:6" x14ac:dyDescent="0.25">
      <c r="A158" s="70">
        <v>44439</v>
      </c>
      <c r="B158" s="71" t="s">
        <v>16591</v>
      </c>
      <c r="C158" s="71" t="s">
        <v>83</v>
      </c>
      <c r="D158" s="71" t="s">
        <v>8</v>
      </c>
      <c r="E158" s="71">
        <v>28</v>
      </c>
      <c r="F158" s="71" t="s">
        <v>116</v>
      </c>
    </row>
    <row r="159" spans="1:6" x14ac:dyDescent="0.25">
      <c r="A159" s="70">
        <v>44439</v>
      </c>
      <c r="B159" s="71" t="s">
        <v>16591</v>
      </c>
      <c r="C159" s="71" t="s">
        <v>83</v>
      </c>
      <c r="D159" s="71" t="s">
        <v>11</v>
      </c>
      <c r="E159" s="71">
        <v>47.5</v>
      </c>
      <c r="F159" s="71" t="s">
        <v>20</v>
      </c>
    </row>
    <row r="160" spans="1:6" x14ac:dyDescent="0.25">
      <c r="A160" s="70">
        <v>44439</v>
      </c>
      <c r="B160" s="71" t="s">
        <v>16591</v>
      </c>
      <c r="C160" s="71" t="s">
        <v>83</v>
      </c>
      <c r="D160" s="71" t="s">
        <v>11</v>
      </c>
      <c r="E160" s="71">
        <v>1048</v>
      </c>
      <c r="F160" s="71" t="s">
        <v>20</v>
      </c>
    </row>
    <row r="161" spans="1:6" x14ac:dyDescent="0.25">
      <c r="A161" s="70">
        <v>44439</v>
      </c>
      <c r="B161" s="71" t="s">
        <v>16591</v>
      </c>
      <c r="C161" s="71" t="s">
        <v>85</v>
      </c>
      <c r="D161" s="71" t="s">
        <v>8</v>
      </c>
      <c r="E161" s="71">
        <v>33</v>
      </c>
      <c r="F161" s="71" t="s">
        <v>116</v>
      </c>
    </row>
    <row r="162" spans="1:6" x14ac:dyDescent="0.25">
      <c r="A162" s="70">
        <v>44439</v>
      </c>
      <c r="B162" s="71" t="s">
        <v>16591</v>
      </c>
      <c r="C162" s="71" t="s">
        <v>85</v>
      </c>
      <c r="D162" s="71" t="s">
        <v>7</v>
      </c>
      <c r="E162" s="71">
        <v>53</v>
      </c>
      <c r="F162" s="71" t="s">
        <v>116</v>
      </c>
    </row>
    <row r="163" spans="1:6" x14ac:dyDescent="0.25">
      <c r="A163" s="70">
        <v>44439</v>
      </c>
      <c r="B163" s="71" t="s">
        <v>16591</v>
      </c>
      <c r="C163" s="71" t="s">
        <v>86</v>
      </c>
      <c r="D163" s="71" t="s">
        <v>6</v>
      </c>
      <c r="E163" s="71">
        <v>23.2</v>
      </c>
      <c r="F163" s="71" t="s">
        <v>520</v>
      </c>
    </row>
    <row r="164" spans="1:6" x14ac:dyDescent="0.25">
      <c r="A164" s="70">
        <v>44439</v>
      </c>
      <c r="B164" s="71" t="s">
        <v>16591</v>
      </c>
      <c r="C164" s="71" t="s">
        <v>86</v>
      </c>
      <c r="D164" s="71" t="s">
        <v>6</v>
      </c>
      <c r="E164" s="71">
        <v>115</v>
      </c>
      <c r="F164" s="71" t="s">
        <v>520</v>
      </c>
    </row>
    <row r="165" spans="1:6" x14ac:dyDescent="0.25">
      <c r="A165" s="70">
        <v>44439</v>
      </c>
      <c r="B165" s="71" t="s">
        <v>16591</v>
      </c>
      <c r="C165" s="71" t="s">
        <v>93</v>
      </c>
      <c r="D165" s="71" t="s">
        <v>10</v>
      </c>
      <c r="E165" s="71">
        <v>10</v>
      </c>
      <c r="F165" s="71" t="s">
        <v>91</v>
      </c>
    </row>
    <row r="166" spans="1:6" x14ac:dyDescent="0.25">
      <c r="A166" s="70">
        <v>44439</v>
      </c>
      <c r="B166" s="71" t="s">
        <v>16591</v>
      </c>
      <c r="C166" s="71" t="s">
        <v>93</v>
      </c>
      <c r="D166" s="71" t="s">
        <v>10</v>
      </c>
      <c r="E166" s="71">
        <v>3.2</v>
      </c>
      <c r="F166" s="71" t="s">
        <v>94</v>
      </c>
    </row>
    <row r="167" spans="1:6" x14ac:dyDescent="0.25">
      <c r="A167" s="70">
        <v>44439</v>
      </c>
      <c r="B167" s="71" t="s">
        <v>16591</v>
      </c>
      <c r="C167" s="71" t="s">
        <v>93</v>
      </c>
      <c r="D167" s="71" t="s">
        <v>10</v>
      </c>
      <c r="E167" s="71">
        <v>3.2</v>
      </c>
      <c r="F167" s="71" t="s">
        <v>94</v>
      </c>
    </row>
    <row r="168" spans="1:6" x14ac:dyDescent="0.25">
      <c r="A168" s="70">
        <v>44439</v>
      </c>
      <c r="B168" s="71" t="s">
        <v>16591</v>
      </c>
      <c r="C168" s="71" t="s">
        <v>139</v>
      </c>
      <c r="D168" s="71" t="s">
        <v>10</v>
      </c>
      <c r="E168" s="71">
        <v>130</v>
      </c>
      <c r="F168" s="71" t="s">
        <v>139</v>
      </c>
    </row>
    <row r="169" spans="1:6" x14ac:dyDescent="0.25">
      <c r="A169" s="70">
        <v>44439</v>
      </c>
      <c r="B169" s="71" t="s">
        <v>16591</v>
      </c>
      <c r="C169" s="71" t="s">
        <v>139</v>
      </c>
      <c r="D169" s="71" t="s">
        <v>10</v>
      </c>
      <c r="E169" s="71">
        <v>75</v>
      </c>
      <c r="F169" s="71" t="s">
        <v>139</v>
      </c>
    </row>
    <row r="170" spans="1:6" x14ac:dyDescent="0.25">
      <c r="A170" s="70">
        <v>44439</v>
      </c>
      <c r="B170" s="71" t="s">
        <v>16591</v>
      </c>
      <c r="C170" s="71" t="s">
        <v>108</v>
      </c>
      <c r="D170" s="71" t="s">
        <v>10</v>
      </c>
      <c r="E170" s="71">
        <v>60</v>
      </c>
      <c r="F170" s="71" t="s">
        <v>108</v>
      </c>
    </row>
    <row r="171" spans="1:6" x14ac:dyDescent="0.25">
      <c r="A171" s="70">
        <v>44439</v>
      </c>
      <c r="B171" s="71" t="s">
        <v>16591</v>
      </c>
      <c r="C171" s="71" t="s">
        <v>140</v>
      </c>
      <c r="D171" s="71" t="s">
        <v>8</v>
      </c>
      <c r="E171" s="71">
        <v>30</v>
      </c>
      <c r="F171" s="71" t="s">
        <v>116</v>
      </c>
    </row>
    <row r="172" spans="1:6" x14ac:dyDescent="0.25">
      <c r="A172" s="70">
        <v>44439</v>
      </c>
      <c r="B172" s="71" t="s">
        <v>16591</v>
      </c>
      <c r="C172" s="71" t="s">
        <v>141</v>
      </c>
      <c r="D172" s="71" t="s">
        <v>6</v>
      </c>
      <c r="E172" s="71">
        <v>19</v>
      </c>
      <c r="F172" s="71" t="s">
        <v>97</v>
      </c>
    </row>
    <row r="173" spans="1:6" x14ac:dyDescent="0.25">
      <c r="A173" s="70">
        <v>44440</v>
      </c>
      <c r="B173" s="71" t="s">
        <v>16591</v>
      </c>
      <c r="C173" s="71">
        <v>23000512</v>
      </c>
      <c r="D173" s="71" t="s">
        <v>6</v>
      </c>
      <c r="E173" s="71">
        <v>20.2</v>
      </c>
      <c r="F173" s="71" t="s">
        <v>29</v>
      </c>
    </row>
    <row r="174" spans="1:6" x14ac:dyDescent="0.25">
      <c r="A174" s="70">
        <v>44440</v>
      </c>
      <c r="B174" s="71" t="s">
        <v>16591</v>
      </c>
      <c r="C174" s="71">
        <v>29500489</v>
      </c>
      <c r="D174" s="71" t="s">
        <v>11</v>
      </c>
      <c r="E174" s="71">
        <v>222</v>
      </c>
      <c r="F174" s="71" t="s">
        <v>20</v>
      </c>
    </row>
    <row r="175" spans="1:6" x14ac:dyDescent="0.25">
      <c r="A175" s="70">
        <v>44440</v>
      </c>
      <c r="B175" s="71" t="s">
        <v>16591</v>
      </c>
      <c r="C175" s="71">
        <v>29500963</v>
      </c>
      <c r="D175" s="71" t="s">
        <v>11</v>
      </c>
      <c r="E175" s="71">
        <v>70.400000000000006</v>
      </c>
      <c r="F175" s="71" t="s">
        <v>20</v>
      </c>
    </row>
    <row r="176" spans="1:6" x14ac:dyDescent="0.25">
      <c r="A176" s="70">
        <v>44440</v>
      </c>
      <c r="B176" s="71" t="s">
        <v>16591</v>
      </c>
      <c r="C176" s="71">
        <v>29501079</v>
      </c>
      <c r="D176" s="71" t="s">
        <v>11</v>
      </c>
      <c r="E176" s="71">
        <v>48</v>
      </c>
      <c r="F176" s="71" t="s">
        <v>20</v>
      </c>
    </row>
    <row r="177" spans="1:6" x14ac:dyDescent="0.25">
      <c r="A177" s="70">
        <v>44440</v>
      </c>
      <c r="B177" s="71" t="s">
        <v>16591</v>
      </c>
      <c r="C177" s="71">
        <v>49500056</v>
      </c>
      <c r="D177" s="71" t="s">
        <v>6</v>
      </c>
      <c r="E177" s="71">
        <v>47</v>
      </c>
      <c r="F177" s="71" t="s">
        <v>24</v>
      </c>
    </row>
    <row r="178" spans="1:6" x14ac:dyDescent="0.25">
      <c r="A178" s="70">
        <v>44440</v>
      </c>
      <c r="B178" s="71" t="s">
        <v>16591</v>
      </c>
      <c r="C178" s="71">
        <v>49500056</v>
      </c>
      <c r="D178" s="71" t="s">
        <v>6</v>
      </c>
      <c r="E178" s="71">
        <v>106</v>
      </c>
      <c r="F178" s="71" t="s">
        <v>24</v>
      </c>
    </row>
    <row r="179" spans="1:6" x14ac:dyDescent="0.25">
      <c r="A179" s="70">
        <v>44440</v>
      </c>
      <c r="B179" s="71" t="s">
        <v>16591</v>
      </c>
      <c r="C179" s="71">
        <v>49500174</v>
      </c>
      <c r="D179" s="71" t="s">
        <v>8</v>
      </c>
      <c r="E179" s="71">
        <v>101</v>
      </c>
      <c r="F179" s="71" t="s">
        <v>10</v>
      </c>
    </row>
    <row r="180" spans="1:6" x14ac:dyDescent="0.25">
      <c r="A180" s="70">
        <v>44440</v>
      </c>
      <c r="B180" s="71" t="s">
        <v>16591</v>
      </c>
      <c r="C180" s="71" t="s">
        <v>104</v>
      </c>
      <c r="D180" s="71" t="s">
        <v>7</v>
      </c>
      <c r="E180" s="71">
        <v>30.4</v>
      </c>
      <c r="F180" s="71" t="s">
        <v>26</v>
      </c>
    </row>
    <row r="181" spans="1:6" x14ac:dyDescent="0.25">
      <c r="A181" s="70">
        <v>44440</v>
      </c>
      <c r="B181" s="71" t="s">
        <v>16591</v>
      </c>
      <c r="C181" s="71" t="s">
        <v>83</v>
      </c>
      <c r="D181" s="71" t="s">
        <v>11</v>
      </c>
      <c r="E181" s="71">
        <v>1770</v>
      </c>
      <c r="F181" s="71" t="s">
        <v>20</v>
      </c>
    </row>
    <row r="182" spans="1:6" x14ac:dyDescent="0.25">
      <c r="A182" s="70">
        <v>44440</v>
      </c>
      <c r="B182" s="71" t="s">
        <v>16591</v>
      </c>
      <c r="C182" s="71" t="s">
        <v>85</v>
      </c>
      <c r="D182" s="71" t="s">
        <v>9</v>
      </c>
      <c r="E182" s="71">
        <v>34.4</v>
      </c>
      <c r="F182" s="71" t="s">
        <v>116</v>
      </c>
    </row>
    <row r="183" spans="1:6" x14ac:dyDescent="0.25">
      <c r="A183" s="70">
        <v>44440</v>
      </c>
      <c r="B183" s="71" t="s">
        <v>16591</v>
      </c>
      <c r="C183" s="71" t="s">
        <v>85</v>
      </c>
      <c r="D183" s="71" t="s">
        <v>6</v>
      </c>
      <c r="E183" s="71">
        <v>30.4</v>
      </c>
      <c r="F183" s="71" t="s">
        <v>116</v>
      </c>
    </row>
    <row r="184" spans="1:6" x14ac:dyDescent="0.25">
      <c r="A184" s="70">
        <v>44440</v>
      </c>
      <c r="B184" s="71" t="s">
        <v>16591</v>
      </c>
      <c r="C184" s="71" t="s">
        <v>85</v>
      </c>
      <c r="D184" s="71" t="s">
        <v>7</v>
      </c>
      <c r="E184" s="71">
        <v>35.000000000000007</v>
      </c>
      <c r="F184" s="71" t="s">
        <v>116</v>
      </c>
    </row>
    <row r="185" spans="1:6" x14ac:dyDescent="0.25">
      <c r="A185" s="70">
        <v>44440</v>
      </c>
      <c r="B185" s="71" t="s">
        <v>16591</v>
      </c>
      <c r="C185" s="71" t="s">
        <v>85</v>
      </c>
      <c r="D185" s="71" t="s">
        <v>7</v>
      </c>
      <c r="E185" s="71">
        <v>36</v>
      </c>
      <c r="F185" s="71" t="s">
        <v>116</v>
      </c>
    </row>
    <row r="186" spans="1:6" x14ac:dyDescent="0.25">
      <c r="A186" s="70">
        <v>44440</v>
      </c>
      <c r="B186" s="71" t="s">
        <v>16591</v>
      </c>
      <c r="C186" s="71" t="s">
        <v>85</v>
      </c>
      <c r="D186" s="71" t="s">
        <v>7</v>
      </c>
      <c r="E186" s="71">
        <v>102</v>
      </c>
      <c r="F186" s="71" t="s">
        <v>116</v>
      </c>
    </row>
    <row r="187" spans="1:6" x14ac:dyDescent="0.25">
      <c r="A187" s="70">
        <v>44440</v>
      </c>
      <c r="B187" s="71" t="s">
        <v>16591</v>
      </c>
      <c r="C187" s="71" t="s">
        <v>86</v>
      </c>
      <c r="D187" s="71" t="s">
        <v>6</v>
      </c>
      <c r="E187" s="71">
        <v>23</v>
      </c>
      <c r="F187" s="71" t="s">
        <v>116</v>
      </c>
    </row>
    <row r="188" spans="1:6" x14ac:dyDescent="0.25">
      <c r="A188" s="70">
        <v>44440</v>
      </c>
      <c r="B188" s="71" t="s">
        <v>16591</v>
      </c>
      <c r="C188" s="71" t="s">
        <v>86</v>
      </c>
      <c r="D188" s="71" t="s">
        <v>6</v>
      </c>
      <c r="E188" s="71">
        <v>45.4</v>
      </c>
      <c r="F188" s="71" t="s">
        <v>116</v>
      </c>
    </row>
    <row r="189" spans="1:6" x14ac:dyDescent="0.25">
      <c r="A189" s="70">
        <v>44440</v>
      </c>
      <c r="B189" s="71" t="s">
        <v>16591</v>
      </c>
      <c r="C189" s="71" t="s">
        <v>90</v>
      </c>
      <c r="D189" s="71" t="s">
        <v>10</v>
      </c>
      <c r="E189" s="71">
        <v>10</v>
      </c>
      <c r="F189" s="71" t="s">
        <v>91</v>
      </c>
    </row>
    <row r="190" spans="1:6" x14ac:dyDescent="0.25">
      <c r="A190" s="70">
        <v>44440</v>
      </c>
      <c r="B190" s="71" t="s">
        <v>16591</v>
      </c>
      <c r="C190" s="71" t="s">
        <v>93</v>
      </c>
      <c r="D190" s="71" t="s">
        <v>10</v>
      </c>
      <c r="E190" s="71">
        <v>2</v>
      </c>
      <c r="F190" s="71" t="s">
        <v>91</v>
      </c>
    </row>
    <row r="191" spans="1:6" x14ac:dyDescent="0.25">
      <c r="A191" s="70">
        <v>44440</v>
      </c>
      <c r="B191" s="71" t="s">
        <v>16591</v>
      </c>
      <c r="C191" s="71" t="s">
        <v>93</v>
      </c>
      <c r="D191" s="71" t="s">
        <v>10</v>
      </c>
      <c r="E191" s="71">
        <v>26</v>
      </c>
      <c r="F191" s="71" t="s">
        <v>115</v>
      </c>
    </row>
    <row r="192" spans="1:6" x14ac:dyDescent="0.25">
      <c r="A192" s="70">
        <v>44440</v>
      </c>
      <c r="B192" s="71" t="s">
        <v>16591</v>
      </c>
      <c r="C192" s="71" t="s">
        <v>93</v>
      </c>
      <c r="D192" s="71" t="s">
        <v>10</v>
      </c>
      <c r="E192" s="71">
        <v>58</v>
      </c>
      <c r="F192" s="71" t="s">
        <v>94</v>
      </c>
    </row>
    <row r="193" spans="1:6" x14ac:dyDescent="0.25">
      <c r="A193" s="70">
        <v>44440</v>
      </c>
      <c r="B193" s="71" t="s">
        <v>16591</v>
      </c>
      <c r="C193" s="71" t="s">
        <v>108</v>
      </c>
      <c r="D193" s="71" t="s">
        <v>10</v>
      </c>
      <c r="E193" s="71">
        <v>44</v>
      </c>
      <c r="F193" s="71" t="s">
        <v>108</v>
      </c>
    </row>
    <row r="194" spans="1:6" x14ac:dyDescent="0.25">
      <c r="A194" s="70">
        <v>44440</v>
      </c>
      <c r="B194" s="71" t="s">
        <v>16591</v>
      </c>
      <c r="C194" s="71" t="s">
        <v>108</v>
      </c>
      <c r="D194" s="71" t="s">
        <v>10</v>
      </c>
      <c r="E194" s="71">
        <v>130</v>
      </c>
      <c r="F194" s="71" t="s">
        <v>108</v>
      </c>
    </row>
    <row r="195" spans="1:6" x14ac:dyDescent="0.25">
      <c r="A195" s="70">
        <v>44440</v>
      </c>
      <c r="B195" s="71" t="s">
        <v>16591</v>
      </c>
      <c r="C195" s="71" t="s">
        <v>140</v>
      </c>
      <c r="D195" s="71" t="s">
        <v>6</v>
      </c>
      <c r="E195" s="71">
        <v>20</v>
      </c>
      <c r="F195" s="71" t="s">
        <v>97</v>
      </c>
    </row>
    <row r="196" spans="1:6" x14ac:dyDescent="0.25">
      <c r="A196" s="70">
        <v>44441</v>
      </c>
      <c r="B196" s="71" t="s">
        <v>16591</v>
      </c>
      <c r="C196" s="71">
        <v>29500754</v>
      </c>
      <c r="D196" s="71" t="s">
        <v>8</v>
      </c>
      <c r="E196" s="71">
        <v>65</v>
      </c>
      <c r="F196" s="71" t="s">
        <v>144</v>
      </c>
    </row>
    <row r="197" spans="1:6" x14ac:dyDescent="0.25">
      <c r="A197" s="70">
        <v>44441</v>
      </c>
      <c r="B197" s="71" t="s">
        <v>16591</v>
      </c>
      <c r="C197" s="71">
        <v>29500886</v>
      </c>
      <c r="D197" s="71" t="s">
        <v>9</v>
      </c>
      <c r="E197" s="71">
        <v>54</v>
      </c>
      <c r="F197" s="71" t="s">
        <v>77</v>
      </c>
    </row>
    <row r="198" spans="1:6" x14ac:dyDescent="0.25">
      <c r="A198" s="70">
        <v>44441</v>
      </c>
      <c r="B198" s="71" t="s">
        <v>16591</v>
      </c>
      <c r="C198" s="71">
        <v>29500900</v>
      </c>
      <c r="D198" s="71" t="s">
        <v>9</v>
      </c>
      <c r="E198" s="71">
        <v>22</v>
      </c>
      <c r="F198" s="71" t="s">
        <v>77</v>
      </c>
    </row>
    <row r="199" spans="1:6" x14ac:dyDescent="0.25">
      <c r="A199" s="70">
        <v>44441</v>
      </c>
      <c r="B199" s="71" t="s">
        <v>16591</v>
      </c>
      <c r="C199" s="71">
        <v>29500949</v>
      </c>
      <c r="D199" s="71" t="s">
        <v>6</v>
      </c>
      <c r="E199" s="71">
        <v>572.5</v>
      </c>
      <c r="F199" s="71" t="s">
        <v>22</v>
      </c>
    </row>
    <row r="200" spans="1:6" x14ac:dyDescent="0.25">
      <c r="A200" s="70">
        <v>44441</v>
      </c>
      <c r="B200" s="71" t="s">
        <v>16591</v>
      </c>
      <c r="C200" s="71">
        <v>29501029</v>
      </c>
      <c r="D200" s="71" t="s">
        <v>9</v>
      </c>
      <c r="E200" s="71">
        <v>21</v>
      </c>
      <c r="F200" s="71" t="s">
        <v>77</v>
      </c>
    </row>
    <row r="201" spans="1:6" x14ac:dyDescent="0.25">
      <c r="A201" s="70">
        <v>44441</v>
      </c>
      <c r="B201" s="71" t="s">
        <v>16591</v>
      </c>
      <c r="C201" s="71">
        <v>29501039</v>
      </c>
      <c r="D201" s="71" t="s">
        <v>9</v>
      </c>
      <c r="E201" s="71">
        <v>45</v>
      </c>
      <c r="F201" s="71" t="s">
        <v>77</v>
      </c>
    </row>
    <row r="202" spans="1:6" x14ac:dyDescent="0.25">
      <c r="A202" s="70">
        <v>44441</v>
      </c>
      <c r="B202" s="71" t="s">
        <v>16591</v>
      </c>
      <c r="C202" s="71">
        <v>29501067</v>
      </c>
      <c r="D202" s="71" t="s">
        <v>11</v>
      </c>
      <c r="E202" s="71">
        <v>68</v>
      </c>
      <c r="F202" s="71" t="s">
        <v>20</v>
      </c>
    </row>
    <row r="203" spans="1:6" x14ac:dyDescent="0.25">
      <c r="A203" s="70">
        <v>44441</v>
      </c>
      <c r="B203" s="71" t="s">
        <v>16591</v>
      </c>
      <c r="C203" s="71">
        <v>29501072</v>
      </c>
      <c r="D203" s="71" t="s">
        <v>11</v>
      </c>
      <c r="E203" s="71">
        <v>58</v>
      </c>
      <c r="F203" s="71" t="s">
        <v>20</v>
      </c>
    </row>
    <row r="204" spans="1:6" x14ac:dyDescent="0.25">
      <c r="A204" s="70">
        <v>44441</v>
      </c>
      <c r="B204" s="71" t="s">
        <v>16591</v>
      </c>
      <c r="C204" s="71">
        <v>29501101</v>
      </c>
      <c r="D204" s="71" t="s">
        <v>9</v>
      </c>
      <c r="E204" s="71">
        <v>10</v>
      </c>
      <c r="F204" s="71" t="s">
        <v>77</v>
      </c>
    </row>
    <row r="205" spans="1:6" x14ac:dyDescent="0.25">
      <c r="A205" s="70">
        <v>44441</v>
      </c>
      <c r="B205" s="71" t="s">
        <v>16591</v>
      </c>
      <c r="C205" s="71">
        <v>31000083</v>
      </c>
      <c r="D205" s="71" t="s">
        <v>6</v>
      </c>
      <c r="E205" s="71">
        <v>47.5</v>
      </c>
      <c r="F205" s="71" t="s">
        <v>119</v>
      </c>
    </row>
    <row r="206" spans="1:6" x14ac:dyDescent="0.25">
      <c r="A206" s="70">
        <v>44441</v>
      </c>
      <c r="B206" s="71" t="s">
        <v>16591</v>
      </c>
      <c r="C206" s="71">
        <v>31000169</v>
      </c>
      <c r="D206" s="71" t="s">
        <v>6</v>
      </c>
      <c r="E206" s="71">
        <v>6</v>
      </c>
      <c r="F206" s="71" t="s">
        <v>47</v>
      </c>
    </row>
    <row r="207" spans="1:6" x14ac:dyDescent="0.25">
      <c r="A207" s="70">
        <v>44441</v>
      </c>
      <c r="B207" s="71" t="s">
        <v>16591</v>
      </c>
      <c r="C207" s="71" t="s">
        <v>104</v>
      </c>
      <c r="D207" s="71" t="s">
        <v>7</v>
      </c>
      <c r="E207" s="71">
        <v>15</v>
      </c>
      <c r="F207" s="71" t="s">
        <v>26</v>
      </c>
    </row>
    <row r="208" spans="1:6" x14ac:dyDescent="0.25">
      <c r="A208" s="70">
        <v>44441</v>
      </c>
      <c r="B208" s="71" t="s">
        <v>16591</v>
      </c>
      <c r="C208" s="71" t="s">
        <v>104</v>
      </c>
      <c r="D208" s="71" t="s">
        <v>7</v>
      </c>
      <c r="E208" s="71">
        <v>45</v>
      </c>
      <c r="F208" s="71" t="s">
        <v>26</v>
      </c>
    </row>
    <row r="209" spans="1:6" x14ac:dyDescent="0.25">
      <c r="A209" s="70">
        <v>44441</v>
      </c>
      <c r="B209" s="71" t="s">
        <v>16591</v>
      </c>
      <c r="C209" s="71" t="s">
        <v>83</v>
      </c>
      <c r="D209" s="71" t="s">
        <v>11</v>
      </c>
      <c r="E209" s="71">
        <v>20</v>
      </c>
      <c r="F209" s="71" t="s">
        <v>20</v>
      </c>
    </row>
    <row r="210" spans="1:6" x14ac:dyDescent="0.25">
      <c r="A210" s="70">
        <v>44441</v>
      </c>
      <c r="B210" s="71" t="s">
        <v>16591</v>
      </c>
      <c r="C210" s="71" t="s">
        <v>83</v>
      </c>
      <c r="D210" s="71" t="s">
        <v>8</v>
      </c>
      <c r="E210" s="71">
        <v>23.5</v>
      </c>
      <c r="F210" s="71" t="s">
        <v>116</v>
      </c>
    </row>
    <row r="211" spans="1:6" x14ac:dyDescent="0.25">
      <c r="A211" s="70">
        <v>44441</v>
      </c>
      <c r="B211" s="71" t="s">
        <v>16591</v>
      </c>
      <c r="C211" s="71" t="s">
        <v>85</v>
      </c>
      <c r="D211" s="71" t="s">
        <v>9</v>
      </c>
      <c r="E211" s="71">
        <v>28</v>
      </c>
      <c r="F211" s="71" t="s">
        <v>116</v>
      </c>
    </row>
    <row r="212" spans="1:6" x14ac:dyDescent="0.25">
      <c r="A212" s="70">
        <v>44441</v>
      </c>
      <c r="B212" s="71" t="s">
        <v>16591</v>
      </c>
      <c r="C212" s="71" t="s">
        <v>85</v>
      </c>
      <c r="D212" s="71" t="s">
        <v>8</v>
      </c>
      <c r="E212" s="71">
        <v>33.5</v>
      </c>
      <c r="F212" s="71" t="s">
        <v>116</v>
      </c>
    </row>
    <row r="213" spans="1:6" x14ac:dyDescent="0.25">
      <c r="A213" s="70">
        <v>44441</v>
      </c>
      <c r="B213" s="71" t="s">
        <v>16591</v>
      </c>
      <c r="C213" s="71" t="s">
        <v>86</v>
      </c>
      <c r="D213" s="71" t="s">
        <v>6</v>
      </c>
      <c r="E213" s="71">
        <v>40.5</v>
      </c>
      <c r="F213" s="71" t="s">
        <v>116</v>
      </c>
    </row>
    <row r="214" spans="1:6" x14ac:dyDescent="0.25">
      <c r="A214" s="70">
        <v>44441</v>
      </c>
      <c r="B214" s="71" t="s">
        <v>16591</v>
      </c>
      <c r="C214" s="71" t="s">
        <v>86</v>
      </c>
      <c r="D214" s="71" t="s">
        <v>6</v>
      </c>
      <c r="E214" s="71">
        <v>166</v>
      </c>
      <c r="F214" s="71" t="s">
        <v>520</v>
      </c>
    </row>
    <row r="215" spans="1:6" x14ac:dyDescent="0.25">
      <c r="A215" s="70">
        <v>44441</v>
      </c>
      <c r="B215" s="71" t="s">
        <v>16591</v>
      </c>
      <c r="C215" s="71" t="s">
        <v>93</v>
      </c>
      <c r="D215" s="71" t="s">
        <v>10</v>
      </c>
      <c r="E215" s="71">
        <v>10</v>
      </c>
      <c r="F215" s="71" t="s">
        <v>94</v>
      </c>
    </row>
    <row r="216" spans="1:6" x14ac:dyDescent="0.25">
      <c r="A216" s="70">
        <v>44441</v>
      </c>
      <c r="B216" s="71" t="s">
        <v>16591</v>
      </c>
      <c r="C216" s="71" t="s">
        <v>147</v>
      </c>
      <c r="D216" s="71" t="s">
        <v>6</v>
      </c>
      <c r="E216" s="71">
        <v>20</v>
      </c>
      <c r="F216" s="71" t="s">
        <v>97</v>
      </c>
    </row>
    <row r="217" spans="1:6" x14ac:dyDescent="0.25">
      <c r="A217" s="70">
        <v>44441</v>
      </c>
      <c r="B217" s="71" t="s">
        <v>16591</v>
      </c>
      <c r="C217" s="71" t="s">
        <v>140</v>
      </c>
      <c r="D217" s="71" t="s">
        <v>6</v>
      </c>
      <c r="E217" s="71">
        <v>18</v>
      </c>
      <c r="F217" s="71" t="s">
        <v>97</v>
      </c>
    </row>
    <row r="218" spans="1:6" x14ac:dyDescent="0.25">
      <c r="A218" s="70">
        <v>44442</v>
      </c>
      <c r="B218" s="71" t="s">
        <v>16591</v>
      </c>
      <c r="C218" s="71">
        <v>23500062</v>
      </c>
      <c r="D218" s="71" t="s">
        <v>6</v>
      </c>
      <c r="E218" s="71">
        <v>47</v>
      </c>
      <c r="F218" s="71" t="s">
        <v>97</v>
      </c>
    </row>
    <row r="219" spans="1:6" x14ac:dyDescent="0.25">
      <c r="A219" s="70">
        <v>44442</v>
      </c>
      <c r="B219" s="71" t="s">
        <v>16591</v>
      </c>
      <c r="C219" s="71">
        <v>29500967</v>
      </c>
      <c r="D219" s="71" t="s">
        <v>6</v>
      </c>
      <c r="E219" s="71">
        <v>31</v>
      </c>
      <c r="F219" s="71" t="s">
        <v>22</v>
      </c>
    </row>
    <row r="220" spans="1:6" x14ac:dyDescent="0.25">
      <c r="A220" s="70">
        <v>44442</v>
      </c>
      <c r="B220" s="71" t="s">
        <v>16591</v>
      </c>
      <c r="C220" s="71">
        <v>29501003</v>
      </c>
      <c r="D220" s="71" t="s">
        <v>8</v>
      </c>
      <c r="E220" s="71">
        <v>145</v>
      </c>
      <c r="F220" s="71" t="s">
        <v>109</v>
      </c>
    </row>
    <row r="221" spans="1:6" x14ac:dyDescent="0.25">
      <c r="A221" s="70">
        <v>44442</v>
      </c>
      <c r="B221" s="71" t="s">
        <v>16591</v>
      </c>
      <c r="C221" s="71">
        <v>29501032</v>
      </c>
      <c r="D221" s="71" t="s">
        <v>8</v>
      </c>
      <c r="E221" s="71">
        <v>30</v>
      </c>
      <c r="F221" s="71" t="s">
        <v>87</v>
      </c>
    </row>
    <row r="222" spans="1:6" x14ac:dyDescent="0.25">
      <c r="A222" s="70">
        <v>44442</v>
      </c>
      <c r="B222" s="71" t="s">
        <v>16591</v>
      </c>
      <c r="C222" s="71">
        <v>29501056</v>
      </c>
      <c r="D222" s="71" t="s">
        <v>6</v>
      </c>
      <c r="E222" s="71">
        <v>25</v>
      </c>
      <c r="F222" s="71" t="s">
        <v>22</v>
      </c>
    </row>
    <row r="223" spans="1:6" x14ac:dyDescent="0.25">
      <c r="A223" s="70">
        <v>44442</v>
      </c>
      <c r="B223" s="71" t="s">
        <v>16591</v>
      </c>
      <c r="C223" s="71">
        <v>29501072</v>
      </c>
      <c r="D223" s="71" t="s">
        <v>11</v>
      </c>
      <c r="E223" s="71">
        <v>20</v>
      </c>
      <c r="F223" s="71" t="s">
        <v>20</v>
      </c>
    </row>
    <row r="224" spans="1:6" x14ac:dyDescent="0.25">
      <c r="A224" s="70">
        <v>44442</v>
      </c>
      <c r="B224" s="71" t="s">
        <v>16591</v>
      </c>
      <c r="C224" s="71">
        <v>29501075</v>
      </c>
      <c r="D224" s="71" t="s">
        <v>11</v>
      </c>
      <c r="E224" s="71">
        <v>3</v>
      </c>
      <c r="F224" s="71" t="s">
        <v>20</v>
      </c>
    </row>
    <row r="225" spans="1:6" x14ac:dyDescent="0.25">
      <c r="A225" s="70">
        <v>44442</v>
      </c>
      <c r="B225" s="71" t="s">
        <v>16591</v>
      </c>
      <c r="C225" s="71">
        <v>29501082</v>
      </c>
      <c r="D225" s="71" t="s">
        <v>11</v>
      </c>
      <c r="E225" s="71">
        <v>24</v>
      </c>
      <c r="F225" s="71" t="s">
        <v>20</v>
      </c>
    </row>
    <row r="226" spans="1:6" x14ac:dyDescent="0.25">
      <c r="A226" s="70">
        <v>44442</v>
      </c>
      <c r="B226" s="71" t="s">
        <v>16591</v>
      </c>
      <c r="C226" s="71">
        <v>32000059</v>
      </c>
      <c r="D226" s="71" t="s">
        <v>6</v>
      </c>
      <c r="E226" s="71">
        <v>145.6</v>
      </c>
      <c r="F226" s="71" t="s">
        <v>37</v>
      </c>
    </row>
    <row r="227" spans="1:6" x14ac:dyDescent="0.25">
      <c r="A227" s="70">
        <v>44442</v>
      </c>
      <c r="B227" s="71" t="s">
        <v>16591</v>
      </c>
      <c r="C227" s="71">
        <v>32000106</v>
      </c>
      <c r="D227" s="71" t="s">
        <v>6</v>
      </c>
      <c r="E227" s="71">
        <v>27.6</v>
      </c>
      <c r="F227" s="71" t="s">
        <v>116</v>
      </c>
    </row>
    <row r="228" spans="1:6" x14ac:dyDescent="0.25">
      <c r="A228" s="70">
        <v>44442</v>
      </c>
      <c r="B228" s="71" t="s">
        <v>16591</v>
      </c>
      <c r="C228" s="71">
        <v>32100108</v>
      </c>
      <c r="D228" s="71" t="s">
        <v>11</v>
      </c>
      <c r="E228" s="71">
        <v>340</v>
      </c>
      <c r="F228" s="71" t="s">
        <v>20</v>
      </c>
    </row>
    <row r="229" spans="1:6" x14ac:dyDescent="0.25">
      <c r="A229" s="70">
        <v>44442</v>
      </c>
      <c r="B229" s="71" t="s">
        <v>16591</v>
      </c>
      <c r="C229" s="71" t="s">
        <v>104</v>
      </c>
      <c r="D229" s="71" t="s">
        <v>7</v>
      </c>
      <c r="E229" s="71">
        <v>75</v>
      </c>
      <c r="F229" s="71" t="s">
        <v>26</v>
      </c>
    </row>
    <row r="230" spans="1:6" x14ac:dyDescent="0.25">
      <c r="A230" s="70">
        <v>44442</v>
      </c>
      <c r="B230" s="71" t="s">
        <v>16591</v>
      </c>
      <c r="C230" s="71" t="s">
        <v>104</v>
      </c>
      <c r="D230" s="71" t="s">
        <v>7</v>
      </c>
      <c r="E230" s="71">
        <v>90</v>
      </c>
      <c r="F230" s="71" t="s">
        <v>26</v>
      </c>
    </row>
    <row r="231" spans="1:6" x14ac:dyDescent="0.25">
      <c r="A231" s="70">
        <v>44442</v>
      </c>
      <c r="B231" s="71" t="s">
        <v>16591</v>
      </c>
      <c r="C231" s="71" t="s">
        <v>85</v>
      </c>
      <c r="D231" s="71" t="s">
        <v>9</v>
      </c>
      <c r="E231" s="71">
        <v>23</v>
      </c>
      <c r="F231" s="71" t="s">
        <v>116</v>
      </c>
    </row>
    <row r="232" spans="1:6" x14ac:dyDescent="0.25">
      <c r="A232" s="70">
        <v>44442</v>
      </c>
      <c r="B232" s="71" t="s">
        <v>16591</v>
      </c>
      <c r="C232" s="71" t="s">
        <v>85</v>
      </c>
      <c r="D232" s="71" t="s">
        <v>8</v>
      </c>
      <c r="E232" s="71">
        <v>18</v>
      </c>
      <c r="F232" s="71" t="s">
        <v>116</v>
      </c>
    </row>
    <row r="233" spans="1:6" x14ac:dyDescent="0.25">
      <c r="A233" s="70">
        <v>44442</v>
      </c>
      <c r="B233" s="71" t="s">
        <v>16591</v>
      </c>
      <c r="C233" s="71" t="s">
        <v>150</v>
      </c>
      <c r="D233" s="71" t="s">
        <v>8</v>
      </c>
      <c r="E233" s="71">
        <v>87.2</v>
      </c>
      <c r="F233" s="71" t="s">
        <v>116</v>
      </c>
    </row>
    <row r="234" spans="1:6" x14ac:dyDescent="0.25">
      <c r="A234" s="70">
        <v>44442</v>
      </c>
      <c r="B234" s="71" t="s">
        <v>16591</v>
      </c>
      <c r="C234" s="71" t="s">
        <v>85</v>
      </c>
      <c r="D234" s="71" t="s">
        <v>7</v>
      </c>
      <c r="E234" s="71">
        <v>39</v>
      </c>
      <c r="F234" s="71" t="s">
        <v>116</v>
      </c>
    </row>
    <row r="235" spans="1:6" x14ac:dyDescent="0.25">
      <c r="A235" s="70">
        <v>44442</v>
      </c>
      <c r="B235" s="71" t="s">
        <v>16591</v>
      </c>
      <c r="C235" s="71" t="s">
        <v>85</v>
      </c>
      <c r="D235" s="71" t="s">
        <v>7</v>
      </c>
      <c r="E235" s="71">
        <v>65</v>
      </c>
      <c r="F235" s="71" t="s">
        <v>116</v>
      </c>
    </row>
    <row r="236" spans="1:6" x14ac:dyDescent="0.25">
      <c r="A236" s="70">
        <v>44442</v>
      </c>
      <c r="B236" s="71" t="s">
        <v>16591</v>
      </c>
      <c r="C236" s="71" t="s">
        <v>86</v>
      </c>
      <c r="D236" s="71" t="s">
        <v>6</v>
      </c>
      <c r="E236" s="71">
        <v>326.8</v>
      </c>
      <c r="F236" s="71" t="s">
        <v>116</v>
      </c>
    </row>
    <row r="237" spans="1:6" x14ac:dyDescent="0.25">
      <c r="A237" s="70">
        <v>44442</v>
      </c>
      <c r="B237" s="71" t="s">
        <v>16591</v>
      </c>
      <c r="C237" s="71" t="s">
        <v>90</v>
      </c>
      <c r="D237" s="71" t="s">
        <v>10</v>
      </c>
      <c r="E237" s="71">
        <v>7.2</v>
      </c>
      <c r="F237" s="71" t="s">
        <v>91</v>
      </c>
    </row>
    <row r="238" spans="1:6" x14ac:dyDescent="0.25">
      <c r="A238" s="70">
        <v>44442</v>
      </c>
      <c r="B238" s="71" t="s">
        <v>16591</v>
      </c>
      <c r="C238" s="71" t="s">
        <v>90</v>
      </c>
      <c r="D238" s="71" t="s">
        <v>10</v>
      </c>
      <c r="E238" s="71">
        <v>9</v>
      </c>
      <c r="F238" s="71" t="s">
        <v>91</v>
      </c>
    </row>
    <row r="239" spans="1:6" x14ac:dyDescent="0.25">
      <c r="A239" s="70">
        <v>44442</v>
      </c>
      <c r="B239" s="71" t="s">
        <v>16591</v>
      </c>
      <c r="C239" s="71" t="s">
        <v>90</v>
      </c>
      <c r="D239" s="71" t="s">
        <v>10</v>
      </c>
      <c r="E239" s="71">
        <v>13.5</v>
      </c>
      <c r="F239" s="71" t="s">
        <v>91</v>
      </c>
    </row>
    <row r="240" spans="1:6" x14ac:dyDescent="0.25">
      <c r="A240" s="70">
        <v>44442</v>
      </c>
      <c r="B240" s="71" t="s">
        <v>16591</v>
      </c>
      <c r="C240" s="71" t="s">
        <v>93</v>
      </c>
      <c r="D240" s="71" t="s">
        <v>10</v>
      </c>
      <c r="E240" s="71">
        <v>4.5</v>
      </c>
      <c r="F240" s="71" t="s">
        <v>91</v>
      </c>
    </row>
    <row r="241" spans="1:6" x14ac:dyDescent="0.25">
      <c r="A241" s="70">
        <v>44442</v>
      </c>
      <c r="B241" s="71" t="s">
        <v>16591</v>
      </c>
      <c r="C241" s="71" t="s">
        <v>93</v>
      </c>
      <c r="D241" s="71" t="s">
        <v>10</v>
      </c>
      <c r="E241" s="71">
        <v>20</v>
      </c>
      <c r="F241" s="71" t="s">
        <v>91</v>
      </c>
    </row>
    <row r="242" spans="1:6" x14ac:dyDescent="0.25">
      <c r="A242" s="70">
        <v>44442</v>
      </c>
      <c r="B242" s="71" t="s">
        <v>16591</v>
      </c>
      <c r="C242" s="71" t="s">
        <v>93</v>
      </c>
      <c r="D242" s="71" t="s">
        <v>10</v>
      </c>
      <c r="E242" s="71">
        <v>74</v>
      </c>
      <c r="F242" s="71" t="s">
        <v>115</v>
      </c>
    </row>
    <row r="243" spans="1:6" x14ac:dyDescent="0.25">
      <c r="A243" s="70">
        <v>44442</v>
      </c>
      <c r="B243" s="71" t="s">
        <v>16591</v>
      </c>
      <c r="C243" s="71" t="s">
        <v>93</v>
      </c>
      <c r="D243" s="71" t="s">
        <v>10</v>
      </c>
      <c r="E243" s="71">
        <v>50</v>
      </c>
      <c r="F243" s="71" t="s">
        <v>94</v>
      </c>
    </row>
    <row r="244" spans="1:6" x14ac:dyDescent="0.25">
      <c r="A244" s="70">
        <v>44442</v>
      </c>
      <c r="B244" s="71" t="s">
        <v>16591</v>
      </c>
      <c r="C244" s="71" t="s">
        <v>93</v>
      </c>
      <c r="D244" s="71" t="s">
        <v>10</v>
      </c>
      <c r="E244" s="71">
        <v>150</v>
      </c>
      <c r="F244" s="71" t="s">
        <v>94</v>
      </c>
    </row>
    <row r="245" spans="1:6" x14ac:dyDescent="0.25">
      <c r="A245" s="70">
        <v>44442</v>
      </c>
      <c r="B245" s="71" t="s">
        <v>16591</v>
      </c>
      <c r="C245" s="71" t="s">
        <v>151</v>
      </c>
      <c r="D245" s="71" t="s">
        <v>8</v>
      </c>
      <c r="E245" s="71">
        <v>78</v>
      </c>
      <c r="F245" s="71" t="s">
        <v>10</v>
      </c>
    </row>
    <row r="246" spans="1:6" x14ac:dyDescent="0.25">
      <c r="A246" s="70">
        <v>44442</v>
      </c>
      <c r="B246" s="71" t="s">
        <v>16591</v>
      </c>
      <c r="C246" s="71" t="s">
        <v>108</v>
      </c>
      <c r="D246" s="71" t="s">
        <v>10</v>
      </c>
      <c r="E246" s="71">
        <v>77</v>
      </c>
      <c r="F246" s="71" t="s">
        <v>108</v>
      </c>
    </row>
    <row r="247" spans="1:6" x14ac:dyDescent="0.25">
      <c r="A247" s="70">
        <v>44442</v>
      </c>
      <c r="B247" s="71" t="s">
        <v>16591</v>
      </c>
      <c r="C247" s="71" t="s">
        <v>124</v>
      </c>
      <c r="D247" s="71" t="s">
        <v>8</v>
      </c>
      <c r="E247" s="71">
        <v>96</v>
      </c>
      <c r="F247" s="71" t="s">
        <v>21</v>
      </c>
    </row>
    <row r="248" spans="1:6" x14ac:dyDescent="0.25">
      <c r="A248" s="70">
        <v>44442</v>
      </c>
      <c r="B248" s="71" t="s">
        <v>16591</v>
      </c>
      <c r="C248" s="71" t="s">
        <v>124</v>
      </c>
      <c r="D248" s="71" t="s">
        <v>8</v>
      </c>
      <c r="E248" s="71">
        <v>320</v>
      </c>
      <c r="F248" s="71" t="s">
        <v>21</v>
      </c>
    </row>
    <row r="249" spans="1:6" x14ac:dyDescent="0.25">
      <c r="A249" s="70">
        <v>44442</v>
      </c>
      <c r="B249" s="71" t="s">
        <v>16591</v>
      </c>
      <c r="C249" s="71" t="s">
        <v>153</v>
      </c>
      <c r="D249" s="71" t="s">
        <v>8</v>
      </c>
      <c r="E249" s="71">
        <v>256</v>
      </c>
      <c r="F249" s="71" t="s">
        <v>116</v>
      </c>
    </row>
    <row r="250" spans="1:6" x14ac:dyDescent="0.25">
      <c r="A250" s="70">
        <v>44442</v>
      </c>
      <c r="B250" s="71" t="s">
        <v>16591</v>
      </c>
      <c r="C250" s="71" t="s">
        <v>154</v>
      </c>
      <c r="D250" s="71" t="s">
        <v>6</v>
      </c>
      <c r="E250" s="71">
        <v>11.4</v>
      </c>
      <c r="F250" s="71" t="s">
        <v>87</v>
      </c>
    </row>
    <row r="251" spans="1:6" x14ac:dyDescent="0.25">
      <c r="A251" s="70">
        <v>44445</v>
      </c>
      <c r="B251" s="71" t="s">
        <v>16591</v>
      </c>
      <c r="C251" s="71">
        <v>23500273</v>
      </c>
      <c r="D251" s="71" t="s">
        <v>8</v>
      </c>
      <c r="E251" s="71">
        <v>446</v>
      </c>
      <c r="F251" s="71" t="s">
        <v>31</v>
      </c>
    </row>
    <row r="252" spans="1:6" x14ac:dyDescent="0.25">
      <c r="A252" s="70">
        <v>44445</v>
      </c>
      <c r="B252" s="71" t="s">
        <v>16591</v>
      </c>
      <c r="C252" s="71">
        <v>29500482</v>
      </c>
      <c r="D252" s="71" t="s">
        <v>9</v>
      </c>
      <c r="E252" s="71">
        <v>5</v>
      </c>
      <c r="F252" s="71" t="s">
        <v>17</v>
      </c>
    </row>
    <row r="253" spans="1:6" x14ac:dyDescent="0.25">
      <c r="A253" s="70">
        <v>44445</v>
      </c>
      <c r="B253" s="71" t="s">
        <v>16591</v>
      </c>
      <c r="C253" s="71">
        <v>29500886</v>
      </c>
      <c r="D253" s="71" t="s">
        <v>9</v>
      </c>
      <c r="E253" s="71">
        <v>8</v>
      </c>
      <c r="F253" s="71" t="s">
        <v>17</v>
      </c>
    </row>
    <row r="254" spans="1:6" x14ac:dyDescent="0.25">
      <c r="A254" s="70">
        <v>44445</v>
      </c>
      <c r="B254" s="71" t="s">
        <v>16591</v>
      </c>
      <c r="C254" s="71">
        <v>29500891</v>
      </c>
      <c r="D254" s="71" t="s">
        <v>9</v>
      </c>
      <c r="E254" s="71">
        <v>4</v>
      </c>
      <c r="F254" s="71" t="s">
        <v>17</v>
      </c>
    </row>
    <row r="255" spans="1:6" x14ac:dyDescent="0.25">
      <c r="A255" s="70">
        <v>44445</v>
      </c>
      <c r="B255" s="71" t="s">
        <v>16591</v>
      </c>
      <c r="C255" s="71">
        <v>29500900</v>
      </c>
      <c r="D255" s="71" t="s">
        <v>9</v>
      </c>
      <c r="E255" s="71">
        <v>8</v>
      </c>
      <c r="F255" s="71" t="s">
        <v>17</v>
      </c>
    </row>
    <row r="256" spans="1:6" x14ac:dyDescent="0.25">
      <c r="A256" s="70">
        <v>44445</v>
      </c>
      <c r="B256" s="71" t="s">
        <v>16591</v>
      </c>
      <c r="C256" s="71">
        <v>29500910</v>
      </c>
      <c r="D256" s="71" t="s">
        <v>9</v>
      </c>
      <c r="E256" s="71">
        <v>36</v>
      </c>
      <c r="F256" s="71" t="s">
        <v>17</v>
      </c>
    </row>
    <row r="257" spans="1:6" x14ac:dyDescent="0.25">
      <c r="A257" s="70">
        <v>44445</v>
      </c>
      <c r="B257" s="71" t="s">
        <v>16591</v>
      </c>
      <c r="C257" s="71">
        <v>29500910</v>
      </c>
      <c r="D257" s="71" t="s">
        <v>9</v>
      </c>
      <c r="E257" s="71">
        <v>9</v>
      </c>
      <c r="F257" s="71" t="s">
        <v>17</v>
      </c>
    </row>
    <row r="258" spans="1:6" x14ac:dyDescent="0.25">
      <c r="A258" s="70">
        <v>44445</v>
      </c>
      <c r="B258" s="71" t="s">
        <v>16591</v>
      </c>
      <c r="C258" s="71">
        <v>29500913</v>
      </c>
      <c r="D258" s="71" t="s">
        <v>9</v>
      </c>
      <c r="E258" s="71">
        <v>22</v>
      </c>
      <c r="F258" s="71" t="s">
        <v>17</v>
      </c>
    </row>
    <row r="259" spans="1:6" x14ac:dyDescent="0.25">
      <c r="A259" s="70">
        <v>44445</v>
      </c>
      <c r="B259" s="71" t="s">
        <v>16591</v>
      </c>
      <c r="C259" s="71">
        <v>29500967</v>
      </c>
      <c r="D259" s="71" t="s">
        <v>6</v>
      </c>
      <c r="E259" s="71">
        <v>15</v>
      </c>
      <c r="F259" s="71" t="s">
        <v>22</v>
      </c>
    </row>
    <row r="260" spans="1:6" x14ac:dyDescent="0.25">
      <c r="A260" s="70">
        <v>44445</v>
      </c>
      <c r="B260" s="71" t="s">
        <v>16591</v>
      </c>
      <c r="C260" s="71">
        <v>29501003</v>
      </c>
      <c r="D260" s="71" t="s">
        <v>8</v>
      </c>
      <c r="E260" s="71">
        <v>138</v>
      </c>
      <c r="F260" s="71" t="s">
        <v>109</v>
      </c>
    </row>
    <row r="261" spans="1:6" x14ac:dyDescent="0.25">
      <c r="A261" s="70">
        <v>44445</v>
      </c>
      <c r="B261" s="71" t="s">
        <v>16591</v>
      </c>
      <c r="C261" s="71">
        <v>29501009</v>
      </c>
      <c r="D261" s="71" t="s">
        <v>9</v>
      </c>
      <c r="E261" s="71">
        <v>46</v>
      </c>
      <c r="F261" s="71" t="s">
        <v>17</v>
      </c>
    </row>
    <row r="262" spans="1:6" x14ac:dyDescent="0.25">
      <c r="A262" s="70">
        <v>44445</v>
      </c>
      <c r="B262" s="71" t="s">
        <v>16591</v>
      </c>
      <c r="C262" s="71">
        <v>29501013</v>
      </c>
      <c r="D262" s="71" t="s">
        <v>9</v>
      </c>
      <c r="E262" s="71">
        <v>4</v>
      </c>
      <c r="F262" s="71" t="s">
        <v>17</v>
      </c>
    </row>
    <row r="263" spans="1:6" x14ac:dyDescent="0.25">
      <c r="A263" s="70">
        <v>44445</v>
      </c>
      <c r="B263" s="71" t="s">
        <v>16591</v>
      </c>
      <c r="C263" s="71">
        <v>29501030</v>
      </c>
      <c r="D263" s="71" t="s">
        <v>9</v>
      </c>
      <c r="E263" s="71">
        <v>3</v>
      </c>
      <c r="F263" s="71" t="s">
        <v>17</v>
      </c>
    </row>
    <row r="264" spans="1:6" x14ac:dyDescent="0.25">
      <c r="A264" s="70">
        <v>44445</v>
      </c>
      <c r="B264" s="71" t="s">
        <v>16591</v>
      </c>
      <c r="C264" s="71">
        <v>29501032</v>
      </c>
      <c r="D264" s="71" t="s">
        <v>8</v>
      </c>
      <c r="E264" s="71">
        <v>36</v>
      </c>
      <c r="F264" s="71" t="s">
        <v>87</v>
      </c>
    </row>
    <row r="265" spans="1:6" x14ac:dyDescent="0.25">
      <c r="A265" s="70">
        <v>44445</v>
      </c>
      <c r="B265" s="71" t="s">
        <v>16591</v>
      </c>
      <c r="C265" s="71">
        <v>29501036</v>
      </c>
      <c r="D265" s="71" t="s">
        <v>9</v>
      </c>
      <c r="E265" s="71">
        <v>3</v>
      </c>
      <c r="F265" s="71" t="s">
        <v>17</v>
      </c>
    </row>
    <row r="266" spans="1:6" x14ac:dyDescent="0.25">
      <c r="A266" s="70">
        <v>44445</v>
      </c>
      <c r="B266" s="71" t="s">
        <v>16591</v>
      </c>
      <c r="C266" s="71">
        <v>29501041</v>
      </c>
      <c r="D266" s="71" t="s">
        <v>9</v>
      </c>
      <c r="E266" s="71">
        <v>40</v>
      </c>
      <c r="F266" s="71" t="s">
        <v>17</v>
      </c>
    </row>
    <row r="267" spans="1:6" x14ac:dyDescent="0.25">
      <c r="A267" s="70">
        <v>44445</v>
      </c>
      <c r="B267" s="71" t="s">
        <v>16591</v>
      </c>
      <c r="C267" s="71">
        <v>29501101</v>
      </c>
      <c r="D267" s="71" t="s">
        <v>9</v>
      </c>
      <c r="E267" s="71">
        <v>10</v>
      </c>
      <c r="F267" s="71" t="s">
        <v>17</v>
      </c>
    </row>
    <row r="268" spans="1:6" x14ac:dyDescent="0.25">
      <c r="A268" s="70">
        <v>44445</v>
      </c>
      <c r="B268" s="71" t="s">
        <v>16591</v>
      </c>
      <c r="C268" s="71">
        <v>32000049</v>
      </c>
      <c r="D268" s="71" t="s">
        <v>6</v>
      </c>
      <c r="E268" s="71">
        <v>27.5</v>
      </c>
      <c r="F268" s="71" t="s">
        <v>119</v>
      </c>
    </row>
    <row r="269" spans="1:6" x14ac:dyDescent="0.25">
      <c r="A269" s="70">
        <v>44445</v>
      </c>
      <c r="B269" s="71" t="s">
        <v>16591</v>
      </c>
      <c r="C269" s="71">
        <v>32000049</v>
      </c>
      <c r="D269" s="71" t="s">
        <v>6</v>
      </c>
      <c r="E269" s="71">
        <v>28</v>
      </c>
      <c r="F269" s="71" t="s">
        <v>119</v>
      </c>
    </row>
    <row r="270" spans="1:6" x14ac:dyDescent="0.25">
      <c r="A270" s="70">
        <v>44445</v>
      </c>
      <c r="B270" s="71" t="s">
        <v>16591</v>
      </c>
      <c r="C270" s="71">
        <v>32000049</v>
      </c>
      <c r="D270" s="71" t="s">
        <v>6</v>
      </c>
      <c r="E270" s="71">
        <v>28.5</v>
      </c>
      <c r="F270" s="71" t="s">
        <v>119</v>
      </c>
    </row>
    <row r="271" spans="1:6" x14ac:dyDescent="0.25">
      <c r="A271" s="70">
        <v>44445</v>
      </c>
      <c r="B271" s="71" t="s">
        <v>16591</v>
      </c>
      <c r="C271" s="71">
        <v>32000049</v>
      </c>
      <c r="D271" s="71" t="s">
        <v>6</v>
      </c>
      <c r="E271" s="71">
        <v>36</v>
      </c>
      <c r="F271" s="71" t="s">
        <v>119</v>
      </c>
    </row>
    <row r="272" spans="1:6" x14ac:dyDescent="0.25">
      <c r="A272" s="70">
        <v>44445</v>
      </c>
      <c r="B272" s="71" t="s">
        <v>16591</v>
      </c>
      <c r="C272" s="71">
        <v>32000067</v>
      </c>
      <c r="D272" s="71" t="s">
        <v>6</v>
      </c>
      <c r="E272" s="71">
        <v>28.5</v>
      </c>
      <c r="F272" s="71" t="s">
        <v>119</v>
      </c>
    </row>
    <row r="273" spans="1:6" x14ac:dyDescent="0.25">
      <c r="A273" s="70">
        <v>44445</v>
      </c>
      <c r="B273" s="71" t="s">
        <v>16591</v>
      </c>
      <c r="C273" s="71">
        <v>32000068</v>
      </c>
      <c r="D273" s="71" t="s">
        <v>6</v>
      </c>
      <c r="E273" s="71">
        <v>9</v>
      </c>
      <c r="F273" s="71" t="s">
        <v>520</v>
      </c>
    </row>
    <row r="274" spans="1:6" x14ac:dyDescent="0.25">
      <c r="A274" s="70">
        <v>44445</v>
      </c>
      <c r="B274" s="71" t="s">
        <v>16591</v>
      </c>
      <c r="C274" s="71">
        <v>35000343</v>
      </c>
      <c r="D274" s="71" t="s">
        <v>6</v>
      </c>
      <c r="E274" s="71">
        <v>13.5</v>
      </c>
      <c r="F274" s="71" t="s">
        <v>17</v>
      </c>
    </row>
    <row r="275" spans="1:6" x14ac:dyDescent="0.25">
      <c r="A275" s="70">
        <v>44445</v>
      </c>
      <c r="B275" s="71" t="s">
        <v>16591</v>
      </c>
      <c r="C275" s="71" t="s">
        <v>83</v>
      </c>
      <c r="D275" s="71" t="s">
        <v>11</v>
      </c>
      <c r="E275" s="71">
        <v>611.5</v>
      </c>
      <c r="F275" s="71" t="s">
        <v>20</v>
      </c>
    </row>
    <row r="276" spans="1:6" x14ac:dyDescent="0.25">
      <c r="A276" s="70">
        <v>44445</v>
      </c>
      <c r="B276" s="71" t="s">
        <v>16591</v>
      </c>
      <c r="C276" s="71" t="s">
        <v>85</v>
      </c>
      <c r="D276" s="71" t="s">
        <v>8</v>
      </c>
      <c r="E276" s="71">
        <v>47</v>
      </c>
      <c r="F276" s="71" t="s">
        <v>116</v>
      </c>
    </row>
    <row r="277" spans="1:6" x14ac:dyDescent="0.25">
      <c r="A277" s="70">
        <v>44445</v>
      </c>
      <c r="B277" s="71" t="s">
        <v>16591</v>
      </c>
      <c r="C277" s="71" t="s">
        <v>85</v>
      </c>
      <c r="D277" s="71" t="s">
        <v>8</v>
      </c>
      <c r="E277" s="71">
        <v>77.5</v>
      </c>
      <c r="F277" s="71" t="s">
        <v>116</v>
      </c>
    </row>
    <row r="278" spans="1:6" x14ac:dyDescent="0.25">
      <c r="A278" s="70">
        <v>44445</v>
      </c>
      <c r="B278" s="71" t="s">
        <v>16591</v>
      </c>
      <c r="C278" s="71" t="s">
        <v>85</v>
      </c>
      <c r="D278" s="71" t="s">
        <v>7</v>
      </c>
      <c r="E278" s="71">
        <v>29.5</v>
      </c>
      <c r="F278" s="71" t="s">
        <v>116</v>
      </c>
    </row>
    <row r="279" spans="1:6" x14ac:dyDescent="0.25">
      <c r="A279" s="70">
        <v>44445</v>
      </c>
      <c r="B279" s="71" t="s">
        <v>16591</v>
      </c>
      <c r="C279" s="71" t="s">
        <v>86</v>
      </c>
      <c r="D279" s="71" t="s">
        <v>6</v>
      </c>
      <c r="E279" s="71">
        <v>55</v>
      </c>
      <c r="F279" s="71" t="s">
        <v>116</v>
      </c>
    </row>
    <row r="280" spans="1:6" x14ac:dyDescent="0.25">
      <c r="A280" s="70">
        <v>44445</v>
      </c>
      <c r="B280" s="71" t="s">
        <v>16591</v>
      </c>
      <c r="C280" s="71" t="s">
        <v>86</v>
      </c>
      <c r="D280" s="71" t="s">
        <v>6</v>
      </c>
      <c r="E280" s="71">
        <v>122.5</v>
      </c>
      <c r="F280" s="71" t="s">
        <v>116</v>
      </c>
    </row>
    <row r="281" spans="1:6" x14ac:dyDescent="0.25">
      <c r="A281" s="70">
        <v>44446</v>
      </c>
      <c r="B281" s="71" t="s">
        <v>16591</v>
      </c>
      <c r="C281" s="71">
        <v>29500480</v>
      </c>
      <c r="D281" s="71" t="s">
        <v>6</v>
      </c>
      <c r="E281" s="71">
        <v>84.8</v>
      </c>
      <c r="F281" s="71" t="s">
        <v>22</v>
      </c>
    </row>
    <row r="282" spans="1:6" x14ac:dyDescent="0.25">
      <c r="A282" s="70">
        <v>44446</v>
      </c>
      <c r="B282" s="71" t="s">
        <v>16591</v>
      </c>
      <c r="C282" s="71">
        <v>29500886</v>
      </c>
      <c r="D282" s="71" t="s">
        <v>9</v>
      </c>
      <c r="E282" s="71">
        <v>38</v>
      </c>
      <c r="F282" s="71" t="s">
        <v>17</v>
      </c>
    </row>
    <row r="283" spans="1:6" x14ac:dyDescent="0.25">
      <c r="A283" s="70">
        <v>44446</v>
      </c>
      <c r="B283" s="71" t="s">
        <v>16591</v>
      </c>
      <c r="C283" s="71">
        <v>29500900</v>
      </c>
      <c r="D283" s="71" t="s">
        <v>9</v>
      </c>
      <c r="E283" s="71">
        <v>19</v>
      </c>
      <c r="F283" s="71" t="s">
        <v>17</v>
      </c>
    </row>
    <row r="284" spans="1:6" x14ac:dyDescent="0.25">
      <c r="A284" s="70">
        <v>44446</v>
      </c>
      <c r="B284" s="71" t="s">
        <v>16591</v>
      </c>
      <c r="C284" s="71">
        <v>29500910</v>
      </c>
      <c r="D284" s="71" t="s">
        <v>9</v>
      </c>
      <c r="E284" s="71">
        <v>66</v>
      </c>
      <c r="F284" s="71" t="s">
        <v>17</v>
      </c>
    </row>
    <row r="285" spans="1:6" x14ac:dyDescent="0.25">
      <c r="A285" s="70">
        <v>44446</v>
      </c>
      <c r="B285" s="71" t="s">
        <v>16591</v>
      </c>
      <c r="C285" s="71">
        <v>29500952</v>
      </c>
      <c r="D285" s="71" t="s">
        <v>9</v>
      </c>
      <c r="E285" s="71">
        <v>7</v>
      </c>
      <c r="F285" s="71" t="s">
        <v>17</v>
      </c>
    </row>
    <row r="286" spans="1:6" x14ac:dyDescent="0.25">
      <c r="A286" s="70">
        <v>44446</v>
      </c>
      <c r="B286" s="71" t="s">
        <v>16591</v>
      </c>
      <c r="C286" s="71">
        <v>29501020</v>
      </c>
      <c r="D286" s="71" t="s">
        <v>9</v>
      </c>
      <c r="E286" s="71">
        <v>4.2</v>
      </c>
      <c r="F286" s="71" t="s">
        <v>116</v>
      </c>
    </row>
    <row r="287" spans="1:6" x14ac:dyDescent="0.25">
      <c r="A287" s="70">
        <v>44446</v>
      </c>
      <c r="B287" s="71" t="s">
        <v>16591</v>
      </c>
      <c r="C287" s="71">
        <v>29501029</v>
      </c>
      <c r="D287" s="71" t="s">
        <v>9</v>
      </c>
      <c r="E287" s="71">
        <v>32</v>
      </c>
      <c r="F287" s="71" t="s">
        <v>17</v>
      </c>
    </row>
    <row r="288" spans="1:6" x14ac:dyDescent="0.25">
      <c r="A288" s="70">
        <v>44446</v>
      </c>
      <c r="B288" s="71" t="s">
        <v>16591</v>
      </c>
      <c r="C288" s="71">
        <v>29501030</v>
      </c>
      <c r="D288" s="71" t="s">
        <v>9</v>
      </c>
      <c r="E288" s="71">
        <v>5</v>
      </c>
      <c r="F288" s="71" t="s">
        <v>17</v>
      </c>
    </row>
    <row r="289" spans="1:6" x14ac:dyDescent="0.25">
      <c r="A289" s="70">
        <v>44446</v>
      </c>
      <c r="B289" s="71" t="s">
        <v>16591</v>
      </c>
      <c r="C289" s="71">
        <v>29501039</v>
      </c>
      <c r="D289" s="71" t="s">
        <v>9</v>
      </c>
      <c r="E289" s="71">
        <v>117</v>
      </c>
      <c r="F289" s="71" t="s">
        <v>17</v>
      </c>
    </row>
    <row r="290" spans="1:6" x14ac:dyDescent="0.25">
      <c r="A290" s="70">
        <v>44446</v>
      </c>
      <c r="B290" s="71" t="s">
        <v>16591</v>
      </c>
      <c r="C290" s="71">
        <v>29501064</v>
      </c>
      <c r="D290" s="71" t="s">
        <v>11</v>
      </c>
      <c r="E290" s="71">
        <v>349</v>
      </c>
      <c r="F290" s="71" t="s">
        <v>20</v>
      </c>
    </row>
    <row r="291" spans="1:6" x14ac:dyDescent="0.25">
      <c r="A291" s="70">
        <v>44446</v>
      </c>
      <c r="B291" s="71" t="s">
        <v>16591</v>
      </c>
      <c r="C291" s="71">
        <v>29501069</v>
      </c>
      <c r="D291" s="71" t="s">
        <v>11</v>
      </c>
      <c r="E291" s="71">
        <v>371</v>
      </c>
      <c r="F291" s="71" t="s">
        <v>20</v>
      </c>
    </row>
    <row r="292" spans="1:6" x14ac:dyDescent="0.25">
      <c r="A292" s="70">
        <v>44446</v>
      </c>
      <c r="B292" s="71" t="s">
        <v>16591</v>
      </c>
      <c r="C292" s="71">
        <v>31000097</v>
      </c>
      <c r="D292" s="71" t="s">
        <v>6</v>
      </c>
      <c r="E292" s="71">
        <v>20</v>
      </c>
      <c r="F292" s="71" t="s">
        <v>520</v>
      </c>
    </row>
    <row r="293" spans="1:6" x14ac:dyDescent="0.25">
      <c r="A293" s="70">
        <v>44446</v>
      </c>
      <c r="B293" s="71" t="s">
        <v>16591</v>
      </c>
      <c r="C293" s="71">
        <v>32000069</v>
      </c>
      <c r="D293" s="71" t="s">
        <v>6</v>
      </c>
      <c r="E293" s="71">
        <v>95</v>
      </c>
      <c r="F293" s="71" t="s">
        <v>119</v>
      </c>
    </row>
    <row r="294" spans="1:6" x14ac:dyDescent="0.25">
      <c r="A294" s="70">
        <v>44446</v>
      </c>
      <c r="B294" s="71" t="s">
        <v>16591</v>
      </c>
      <c r="C294" s="71">
        <v>32000106</v>
      </c>
      <c r="D294" s="71" t="s">
        <v>6</v>
      </c>
      <c r="E294" s="71">
        <v>22</v>
      </c>
      <c r="F294" s="71" t="s">
        <v>116</v>
      </c>
    </row>
    <row r="295" spans="1:6" x14ac:dyDescent="0.25">
      <c r="A295" s="70">
        <v>44446</v>
      </c>
      <c r="B295" s="71" t="s">
        <v>16591</v>
      </c>
      <c r="C295" s="71">
        <v>49500188</v>
      </c>
      <c r="D295" s="71" t="s">
        <v>11</v>
      </c>
      <c r="E295" s="71">
        <v>758.6</v>
      </c>
      <c r="F295" s="71" t="s">
        <v>23</v>
      </c>
    </row>
    <row r="296" spans="1:6" x14ac:dyDescent="0.25">
      <c r="A296" s="70">
        <v>44446</v>
      </c>
      <c r="B296" s="71" t="s">
        <v>16591</v>
      </c>
      <c r="C296" s="71">
        <v>49500213</v>
      </c>
      <c r="D296" s="71" t="s">
        <v>11</v>
      </c>
      <c r="E296" s="71">
        <v>242.4</v>
      </c>
      <c r="F296" s="71" t="s">
        <v>23</v>
      </c>
    </row>
    <row r="297" spans="1:6" x14ac:dyDescent="0.25">
      <c r="A297" s="70">
        <v>44446</v>
      </c>
      <c r="B297" s="71" t="s">
        <v>16591</v>
      </c>
      <c r="C297" s="71" t="s">
        <v>83</v>
      </c>
      <c r="D297" s="71" t="s">
        <v>11</v>
      </c>
      <c r="E297" s="71">
        <v>467</v>
      </c>
      <c r="F297" s="71" t="s">
        <v>20</v>
      </c>
    </row>
    <row r="298" spans="1:6" x14ac:dyDescent="0.25">
      <c r="A298" s="70">
        <v>44446</v>
      </c>
      <c r="B298" s="71" t="s">
        <v>16591</v>
      </c>
      <c r="C298" s="71" t="s">
        <v>158</v>
      </c>
      <c r="D298" s="71" t="s">
        <v>6</v>
      </c>
      <c r="E298" s="71">
        <v>18</v>
      </c>
      <c r="F298" s="71" t="s">
        <v>97</v>
      </c>
    </row>
    <row r="299" spans="1:6" x14ac:dyDescent="0.25">
      <c r="A299" s="70">
        <v>44446</v>
      </c>
      <c r="B299" s="71" t="s">
        <v>16591</v>
      </c>
      <c r="C299" s="71" t="s">
        <v>85</v>
      </c>
      <c r="D299" s="71" t="s">
        <v>8</v>
      </c>
      <c r="E299" s="71">
        <v>201.6</v>
      </c>
      <c r="F299" s="71" t="s">
        <v>116</v>
      </c>
    </row>
    <row r="300" spans="1:6" x14ac:dyDescent="0.25">
      <c r="A300" s="70">
        <v>44446</v>
      </c>
      <c r="B300" s="71" t="s">
        <v>16591</v>
      </c>
      <c r="C300" s="71" t="s">
        <v>85</v>
      </c>
      <c r="D300" s="71" t="s">
        <v>6</v>
      </c>
      <c r="E300" s="71">
        <v>40</v>
      </c>
      <c r="F300" s="71" t="s">
        <v>520</v>
      </c>
    </row>
    <row r="301" spans="1:6" x14ac:dyDescent="0.25">
      <c r="A301" s="70">
        <v>44446</v>
      </c>
      <c r="B301" s="71" t="s">
        <v>16591</v>
      </c>
      <c r="C301" s="71" t="s">
        <v>86</v>
      </c>
      <c r="D301" s="71" t="s">
        <v>6</v>
      </c>
      <c r="E301" s="71">
        <v>170.6</v>
      </c>
      <c r="F301" s="71" t="s">
        <v>116</v>
      </c>
    </row>
    <row r="302" spans="1:6" x14ac:dyDescent="0.25">
      <c r="A302" s="70">
        <v>44446</v>
      </c>
      <c r="B302" s="71" t="s">
        <v>16591</v>
      </c>
      <c r="C302" s="71" t="s">
        <v>108</v>
      </c>
      <c r="D302" s="71" t="s">
        <v>10</v>
      </c>
      <c r="E302" s="71">
        <v>4.2</v>
      </c>
      <c r="F302" s="71" t="s">
        <v>108</v>
      </c>
    </row>
    <row r="303" spans="1:6" x14ac:dyDescent="0.25">
      <c r="A303" s="70">
        <v>44447</v>
      </c>
      <c r="B303" s="71" t="s">
        <v>16591</v>
      </c>
      <c r="C303" s="71">
        <v>23000103</v>
      </c>
      <c r="D303" s="71" t="s">
        <v>8</v>
      </c>
      <c r="E303" s="71">
        <v>10</v>
      </c>
      <c r="F303" s="71" t="s">
        <v>87</v>
      </c>
    </row>
    <row r="304" spans="1:6" x14ac:dyDescent="0.25">
      <c r="A304" s="70">
        <v>44447</v>
      </c>
      <c r="B304" s="71" t="s">
        <v>16591</v>
      </c>
      <c r="C304" s="71">
        <v>23500428</v>
      </c>
      <c r="D304" s="71" t="s">
        <v>6</v>
      </c>
      <c r="E304" s="71">
        <v>120</v>
      </c>
      <c r="F304" s="71" t="s">
        <v>520</v>
      </c>
    </row>
    <row r="305" spans="1:6" x14ac:dyDescent="0.25">
      <c r="A305" s="70">
        <v>44447</v>
      </c>
      <c r="B305" s="71" t="s">
        <v>16591</v>
      </c>
      <c r="C305" s="71">
        <v>29500892</v>
      </c>
      <c r="D305" s="71" t="s">
        <v>9</v>
      </c>
      <c r="E305" s="71">
        <v>66</v>
      </c>
      <c r="F305" s="71" t="s">
        <v>17</v>
      </c>
    </row>
    <row r="306" spans="1:6" x14ac:dyDescent="0.25">
      <c r="A306" s="70">
        <v>44447</v>
      </c>
      <c r="B306" s="71" t="s">
        <v>16591</v>
      </c>
      <c r="C306" s="71">
        <v>29500913</v>
      </c>
      <c r="D306" s="71" t="s">
        <v>9</v>
      </c>
      <c r="E306" s="71">
        <v>4</v>
      </c>
      <c r="F306" s="71" t="s">
        <v>17</v>
      </c>
    </row>
    <row r="307" spans="1:6" x14ac:dyDescent="0.25">
      <c r="A307" s="70">
        <v>44447</v>
      </c>
      <c r="B307" s="71" t="s">
        <v>16591</v>
      </c>
      <c r="C307" s="71">
        <v>29500917</v>
      </c>
      <c r="D307" s="71" t="s">
        <v>6</v>
      </c>
      <c r="E307" s="71">
        <v>12</v>
      </c>
      <c r="F307" s="71" t="s">
        <v>97</v>
      </c>
    </row>
    <row r="308" spans="1:6" x14ac:dyDescent="0.25">
      <c r="A308" s="70">
        <v>44447</v>
      </c>
      <c r="B308" s="71" t="s">
        <v>16591</v>
      </c>
      <c r="C308" s="71">
        <v>29500917</v>
      </c>
      <c r="D308" s="71" t="s">
        <v>6</v>
      </c>
      <c r="E308" s="71">
        <v>35</v>
      </c>
      <c r="F308" s="71" t="s">
        <v>97</v>
      </c>
    </row>
    <row r="309" spans="1:6" x14ac:dyDescent="0.25">
      <c r="A309" s="70">
        <v>44447</v>
      </c>
      <c r="B309" s="71" t="s">
        <v>16591</v>
      </c>
      <c r="C309" s="71">
        <v>29500957</v>
      </c>
      <c r="D309" s="71" t="s">
        <v>9</v>
      </c>
      <c r="E309" s="71">
        <v>2</v>
      </c>
      <c r="F309" s="71" t="s">
        <v>17</v>
      </c>
    </row>
    <row r="310" spans="1:6" x14ac:dyDescent="0.25">
      <c r="A310" s="70">
        <v>44447</v>
      </c>
      <c r="B310" s="71" t="s">
        <v>16591</v>
      </c>
      <c r="C310" s="71">
        <v>29501017</v>
      </c>
      <c r="D310" s="71" t="s">
        <v>8</v>
      </c>
      <c r="E310" s="71">
        <v>17</v>
      </c>
      <c r="F310" s="71" t="s">
        <v>144</v>
      </c>
    </row>
    <row r="311" spans="1:6" x14ac:dyDescent="0.25">
      <c r="A311" s="70">
        <v>44447</v>
      </c>
      <c r="B311" s="71" t="s">
        <v>16591</v>
      </c>
      <c r="C311" s="71">
        <v>29501022</v>
      </c>
      <c r="D311" s="71" t="s">
        <v>11</v>
      </c>
      <c r="E311" s="71">
        <v>565</v>
      </c>
      <c r="F311" s="71" t="s">
        <v>20</v>
      </c>
    </row>
    <row r="312" spans="1:6" x14ac:dyDescent="0.25">
      <c r="A312" s="70">
        <v>44447</v>
      </c>
      <c r="B312" s="71" t="s">
        <v>16591</v>
      </c>
      <c r="C312" s="71">
        <v>29501022</v>
      </c>
      <c r="D312" s="71" t="s">
        <v>11</v>
      </c>
      <c r="E312" s="71">
        <v>1148</v>
      </c>
      <c r="F312" s="71" t="s">
        <v>20</v>
      </c>
    </row>
    <row r="313" spans="1:6" x14ac:dyDescent="0.25">
      <c r="A313" s="70">
        <v>44447</v>
      </c>
      <c r="B313" s="71" t="s">
        <v>16591</v>
      </c>
      <c r="C313" s="71">
        <v>29501023</v>
      </c>
      <c r="D313" s="71" t="s">
        <v>9</v>
      </c>
      <c r="E313" s="71">
        <v>123</v>
      </c>
      <c r="F313" s="71" t="s">
        <v>17</v>
      </c>
    </row>
    <row r="314" spans="1:6" x14ac:dyDescent="0.25">
      <c r="A314" s="70">
        <v>44447</v>
      </c>
      <c r="B314" s="71" t="s">
        <v>16591</v>
      </c>
      <c r="C314" s="71">
        <v>29501061</v>
      </c>
      <c r="D314" s="71" t="s">
        <v>11</v>
      </c>
      <c r="E314" s="71">
        <v>148</v>
      </c>
      <c r="F314" s="71" t="s">
        <v>20</v>
      </c>
    </row>
    <row r="315" spans="1:6" x14ac:dyDescent="0.25">
      <c r="A315" s="70">
        <v>44447</v>
      </c>
      <c r="B315" s="71" t="s">
        <v>16591</v>
      </c>
      <c r="C315" s="71">
        <v>29600001</v>
      </c>
      <c r="D315" s="71" t="s">
        <v>6</v>
      </c>
      <c r="E315" s="71">
        <v>120</v>
      </c>
      <c r="F315" s="71" t="s">
        <v>22</v>
      </c>
    </row>
    <row r="316" spans="1:6" x14ac:dyDescent="0.25">
      <c r="A316" s="70">
        <v>44447</v>
      </c>
      <c r="B316" s="71" t="s">
        <v>16591</v>
      </c>
      <c r="C316" s="71">
        <v>32000049</v>
      </c>
      <c r="D316" s="71" t="s">
        <v>6</v>
      </c>
      <c r="E316" s="71">
        <v>31.8</v>
      </c>
      <c r="F316" s="71" t="s">
        <v>119</v>
      </c>
    </row>
    <row r="317" spans="1:6" x14ac:dyDescent="0.25">
      <c r="A317" s="70">
        <v>44447</v>
      </c>
      <c r="B317" s="71" t="s">
        <v>16591</v>
      </c>
      <c r="C317" s="71">
        <v>32000066</v>
      </c>
      <c r="D317" s="71" t="s">
        <v>6</v>
      </c>
      <c r="E317" s="71">
        <v>22.2</v>
      </c>
      <c r="F317" s="71" t="s">
        <v>119</v>
      </c>
    </row>
    <row r="318" spans="1:6" x14ac:dyDescent="0.25">
      <c r="A318" s="70">
        <v>44447</v>
      </c>
      <c r="B318" s="71" t="s">
        <v>16591</v>
      </c>
      <c r="C318" s="71">
        <v>49500055</v>
      </c>
      <c r="D318" s="71" t="s">
        <v>8</v>
      </c>
      <c r="E318" s="71">
        <v>72</v>
      </c>
      <c r="F318" s="71" t="s">
        <v>10</v>
      </c>
    </row>
    <row r="319" spans="1:6" x14ac:dyDescent="0.25">
      <c r="A319" s="70">
        <v>44447</v>
      </c>
      <c r="B319" s="71" t="s">
        <v>16591</v>
      </c>
      <c r="C319" s="71">
        <v>49500056</v>
      </c>
      <c r="D319" s="71" t="s">
        <v>6</v>
      </c>
      <c r="E319" s="71">
        <v>91</v>
      </c>
      <c r="F319" s="71" t="s">
        <v>22</v>
      </c>
    </row>
    <row r="320" spans="1:6" x14ac:dyDescent="0.25">
      <c r="A320" s="70">
        <v>44447</v>
      </c>
      <c r="B320" s="71" t="s">
        <v>16591</v>
      </c>
      <c r="C320" s="71">
        <v>49500166</v>
      </c>
      <c r="D320" s="71" t="s">
        <v>8</v>
      </c>
      <c r="E320" s="71">
        <v>42</v>
      </c>
      <c r="F320" s="71" t="s">
        <v>24</v>
      </c>
    </row>
    <row r="321" spans="1:6" x14ac:dyDescent="0.25">
      <c r="A321" s="70">
        <v>44447</v>
      </c>
      <c r="B321" s="71" t="s">
        <v>16591</v>
      </c>
      <c r="C321" s="71" t="s">
        <v>83</v>
      </c>
      <c r="D321" s="71" t="s">
        <v>11</v>
      </c>
      <c r="E321" s="71">
        <v>296</v>
      </c>
      <c r="F321" s="71" t="s">
        <v>20</v>
      </c>
    </row>
    <row r="322" spans="1:6" x14ac:dyDescent="0.25">
      <c r="A322" s="70">
        <v>44447</v>
      </c>
      <c r="B322" s="71" t="s">
        <v>16591</v>
      </c>
      <c r="C322" s="71" t="s">
        <v>83</v>
      </c>
      <c r="D322" s="71" t="s">
        <v>11</v>
      </c>
      <c r="E322" s="71">
        <v>480</v>
      </c>
      <c r="F322" s="71" t="s">
        <v>20</v>
      </c>
    </row>
    <row r="323" spans="1:6" x14ac:dyDescent="0.25">
      <c r="A323" s="70">
        <v>44447</v>
      </c>
      <c r="B323" s="71" t="s">
        <v>16591</v>
      </c>
      <c r="C323" s="71" t="s">
        <v>83</v>
      </c>
      <c r="D323" s="71" t="s">
        <v>6</v>
      </c>
      <c r="E323" s="71">
        <v>25</v>
      </c>
      <c r="F323" s="71" t="s">
        <v>21</v>
      </c>
    </row>
    <row r="324" spans="1:6" x14ac:dyDescent="0.25">
      <c r="A324" s="70">
        <v>44447</v>
      </c>
      <c r="B324" s="71" t="s">
        <v>16591</v>
      </c>
      <c r="C324" s="71" t="s">
        <v>86</v>
      </c>
      <c r="D324" s="71" t="s">
        <v>6</v>
      </c>
      <c r="E324" s="71">
        <v>12.8</v>
      </c>
      <c r="F324" s="71" t="s">
        <v>116</v>
      </c>
    </row>
    <row r="325" spans="1:6" x14ac:dyDescent="0.25">
      <c r="A325" s="70">
        <v>44447</v>
      </c>
      <c r="B325" s="71" t="s">
        <v>16591</v>
      </c>
      <c r="C325" s="71" t="s">
        <v>86</v>
      </c>
      <c r="D325" s="71" t="s">
        <v>6</v>
      </c>
      <c r="E325" s="71">
        <v>16.2</v>
      </c>
      <c r="F325" s="71" t="s">
        <v>116</v>
      </c>
    </row>
    <row r="326" spans="1:6" x14ac:dyDescent="0.25">
      <c r="A326" s="70">
        <v>44447</v>
      </c>
      <c r="B326" s="71" t="s">
        <v>16591</v>
      </c>
      <c r="C326" s="71" t="s">
        <v>86</v>
      </c>
      <c r="D326" s="71" t="s">
        <v>6</v>
      </c>
      <c r="E326" s="71">
        <v>55</v>
      </c>
      <c r="F326" s="71" t="s">
        <v>116</v>
      </c>
    </row>
    <row r="327" spans="1:6" x14ac:dyDescent="0.25">
      <c r="A327" s="70">
        <v>44447</v>
      </c>
      <c r="B327" s="71" t="s">
        <v>16591</v>
      </c>
      <c r="C327" s="71" t="s">
        <v>86</v>
      </c>
      <c r="D327" s="71" t="s">
        <v>6</v>
      </c>
      <c r="E327" s="71">
        <v>40</v>
      </c>
      <c r="F327" s="71" t="s">
        <v>520</v>
      </c>
    </row>
    <row r="328" spans="1:6" x14ac:dyDescent="0.25">
      <c r="A328" s="70">
        <v>44447</v>
      </c>
      <c r="B328" s="71" t="s">
        <v>16591</v>
      </c>
      <c r="C328" s="71" t="s">
        <v>86</v>
      </c>
      <c r="D328" s="71" t="s">
        <v>6</v>
      </c>
      <c r="E328" s="71">
        <v>47</v>
      </c>
      <c r="F328" s="71" t="s">
        <v>119</v>
      </c>
    </row>
    <row r="329" spans="1:6" x14ac:dyDescent="0.25">
      <c r="A329" s="70">
        <v>44447</v>
      </c>
      <c r="B329" s="71" t="s">
        <v>16591</v>
      </c>
      <c r="C329" s="71" t="s">
        <v>93</v>
      </c>
      <c r="D329" s="71" t="s">
        <v>10</v>
      </c>
      <c r="E329" s="71">
        <v>31.5</v>
      </c>
      <c r="F329" s="71" t="s">
        <v>115</v>
      </c>
    </row>
    <row r="330" spans="1:6" x14ac:dyDescent="0.25">
      <c r="A330" s="70">
        <v>44447</v>
      </c>
      <c r="B330" s="71" t="s">
        <v>16591</v>
      </c>
      <c r="C330" s="71" t="s">
        <v>93</v>
      </c>
      <c r="D330" s="71" t="s">
        <v>10</v>
      </c>
      <c r="E330" s="71">
        <v>8</v>
      </c>
      <c r="F330" s="71" t="s">
        <v>115</v>
      </c>
    </row>
    <row r="331" spans="1:6" x14ac:dyDescent="0.25">
      <c r="A331" s="70">
        <v>44447</v>
      </c>
      <c r="B331" s="71" t="s">
        <v>16591</v>
      </c>
      <c r="C331" s="71" t="s">
        <v>93</v>
      </c>
      <c r="D331" s="71" t="s">
        <v>10</v>
      </c>
      <c r="E331" s="71">
        <v>10</v>
      </c>
      <c r="F331" s="71" t="s">
        <v>115</v>
      </c>
    </row>
    <row r="332" spans="1:6" x14ac:dyDescent="0.25">
      <c r="A332" s="70">
        <v>44447</v>
      </c>
      <c r="B332" s="71" t="s">
        <v>16591</v>
      </c>
      <c r="C332" s="71" t="s">
        <v>93</v>
      </c>
      <c r="D332" s="71" t="s">
        <v>10</v>
      </c>
      <c r="E332" s="71">
        <v>42</v>
      </c>
      <c r="F332" s="71" t="s">
        <v>94</v>
      </c>
    </row>
    <row r="333" spans="1:6" x14ac:dyDescent="0.25">
      <c r="A333" s="70">
        <v>44447</v>
      </c>
      <c r="B333" s="71" t="s">
        <v>16591</v>
      </c>
      <c r="C333" s="71" t="s">
        <v>93</v>
      </c>
      <c r="D333" s="71" t="s">
        <v>10</v>
      </c>
      <c r="E333" s="71">
        <v>60</v>
      </c>
      <c r="F333" s="71" t="s">
        <v>94</v>
      </c>
    </row>
    <row r="334" spans="1:6" x14ac:dyDescent="0.25">
      <c r="A334" s="70">
        <v>44447</v>
      </c>
      <c r="B334" s="71" t="s">
        <v>16591</v>
      </c>
      <c r="C334" s="71" t="s">
        <v>160</v>
      </c>
      <c r="D334" s="71" t="s">
        <v>6</v>
      </c>
      <c r="E334" s="71">
        <v>20</v>
      </c>
      <c r="F334" s="71" t="s">
        <v>116</v>
      </c>
    </row>
    <row r="335" spans="1:6" x14ac:dyDescent="0.25">
      <c r="A335" s="70">
        <v>44447</v>
      </c>
      <c r="B335" s="71" t="s">
        <v>16591</v>
      </c>
      <c r="C335" s="71" t="s">
        <v>161</v>
      </c>
      <c r="D335" s="71" t="s">
        <v>8</v>
      </c>
      <c r="E335" s="71">
        <v>10</v>
      </c>
      <c r="F335" s="71" t="s">
        <v>162</v>
      </c>
    </row>
    <row r="336" spans="1:6" x14ac:dyDescent="0.25">
      <c r="A336" s="70">
        <v>44447</v>
      </c>
      <c r="B336" s="71" t="s">
        <v>16591</v>
      </c>
      <c r="C336" s="71" t="s">
        <v>163</v>
      </c>
      <c r="D336" s="71" t="s">
        <v>6</v>
      </c>
      <c r="E336" s="71">
        <v>20</v>
      </c>
      <c r="F336" s="71" t="s">
        <v>119</v>
      </c>
    </row>
    <row r="337" spans="1:6" x14ac:dyDescent="0.25">
      <c r="A337" s="70">
        <v>44448</v>
      </c>
      <c r="B337" s="71" t="s">
        <v>16591</v>
      </c>
      <c r="C337" s="71">
        <v>29500593</v>
      </c>
      <c r="D337" s="71" t="s">
        <v>8</v>
      </c>
      <c r="E337" s="71">
        <v>111</v>
      </c>
      <c r="F337" s="71" t="s">
        <v>21</v>
      </c>
    </row>
    <row r="338" spans="1:6" x14ac:dyDescent="0.25">
      <c r="A338" s="70">
        <v>44448</v>
      </c>
      <c r="B338" s="71" t="s">
        <v>16591</v>
      </c>
      <c r="C338" s="71">
        <v>29500754</v>
      </c>
      <c r="D338" s="71" t="s">
        <v>8</v>
      </c>
      <c r="E338" s="71">
        <v>18</v>
      </c>
      <c r="F338" s="71" t="s">
        <v>10</v>
      </c>
    </row>
    <row r="339" spans="1:6" x14ac:dyDescent="0.25">
      <c r="A339" s="70">
        <v>44448</v>
      </c>
      <c r="B339" s="71" t="s">
        <v>16591</v>
      </c>
      <c r="C339" s="71">
        <v>29500886</v>
      </c>
      <c r="D339" s="71" t="s">
        <v>9</v>
      </c>
      <c r="E339" s="71">
        <v>30</v>
      </c>
      <c r="F339" s="71" t="s">
        <v>17</v>
      </c>
    </row>
    <row r="340" spans="1:6" x14ac:dyDescent="0.25">
      <c r="A340" s="70">
        <v>44448</v>
      </c>
      <c r="B340" s="71" t="s">
        <v>16591</v>
      </c>
      <c r="C340" s="71">
        <v>29500891</v>
      </c>
      <c r="D340" s="71" t="s">
        <v>9</v>
      </c>
      <c r="E340" s="71">
        <v>11</v>
      </c>
      <c r="F340" s="71" t="s">
        <v>17</v>
      </c>
    </row>
    <row r="341" spans="1:6" x14ac:dyDescent="0.25">
      <c r="A341" s="70">
        <v>44448</v>
      </c>
      <c r="B341" s="71" t="s">
        <v>16591</v>
      </c>
      <c r="C341" s="71">
        <v>29500900</v>
      </c>
      <c r="D341" s="71" t="s">
        <v>9</v>
      </c>
      <c r="E341" s="71">
        <v>8</v>
      </c>
      <c r="F341" s="71" t="s">
        <v>17</v>
      </c>
    </row>
    <row r="342" spans="1:6" x14ac:dyDescent="0.25">
      <c r="A342" s="70">
        <v>44448</v>
      </c>
      <c r="B342" s="71" t="s">
        <v>16591</v>
      </c>
      <c r="C342" s="71">
        <v>29501013</v>
      </c>
      <c r="D342" s="71" t="s">
        <v>9</v>
      </c>
      <c r="E342" s="71">
        <v>3</v>
      </c>
      <c r="F342" s="71" t="s">
        <v>17</v>
      </c>
    </row>
    <row r="343" spans="1:6" x14ac:dyDescent="0.25">
      <c r="A343" s="70">
        <v>44448</v>
      </c>
      <c r="B343" s="71" t="s">
        <v>16591</v>
      </c>
      <c r="C343" s="71">
        <v>29900003</v>
      </c>
      <c r="D343" s="71" t="s">
        <v>8</v>
      </c>
      <c r="E343" s="71">
        <v>133</v>
      </c>
      <c r="F343" s="71" t="s">
        <v>21</v>
      </c>
    </row>
    <row r="344" spans="1:6" x14ac:dyDescent="0.25">
      <c r="A344" s="70">
        <v>44448</v>
      </c>
      <c r="B344" s="71" t="s">
        <v>16591</v>
      </c>
      <c r="C344" s="71">
        <v>31000094</v>
      </c>
      <c r="D344" s="71" t="s">
        <v>11</v>
      </c>
      <c r="E344" s="71">
        <v>314.90000000000003</v>
      </c>
      <c r="F344" s="71" t="s">
        <v>20</v>
      </c>
    </row>
    <row r="345" spans="1:6" x14ac:dyDescent="0.25">
      <c r="A345" s="70">
        <v>44448</v>
      </c>
      <c r="B345" s="71" t="s">
        <v>16591</v>
      </c>
      <c r="C345" s="71" t="s">
        <v>164</v>
      </c>
      <c r="D345" s="71" t="s">
        <v>6</v>
      </c>
      <c r="E345" s="71">
        <v>100</v>
      </c>
      <c r="F345" s="71" t="s">
        <v>29</v>
      </c>
    </row>
    <row r="346" spans="1:6" x14ac:dyDescent="0.25">
      <c r="A346" s="70">
        <v>44448</v>
      </c>
      <c r="B346" s="71" t="s">
        <v>16591</v>
      </c>
      <c r="C346" s="71" t="s">
        <v>83</v>
      </c>
      <c r="D346" s="71" t="s">
        <v>11</v>
      </c>
      <c r="E346" s="71">
        <v>915</v>
      </c>
      <c r="F346" s="71" t="s">
        <v>20</v>
      </c>
    </row>
    <row r="347" spans="1:6" x14ac:dyDescent="0.25">
      <c r="A347" s="70">
        <v>44448</v>
      </c>
      <c r="B347" s="71" t="s">
        <v>16591</v>
      </c>
      <c r="C347" s="71" t="s">
        <v>86</v>
      </c>
      <c r="D347" s="71" t="s">
        <v>6</v>
      </c>
      <c r="E347" s="71">
        <v>50.6</v>
      </c>
      <c r="F347" s="71" t="s">
        <v>116</v>
      </c>
    </row>
    <row r="348" spans="1:6" x14ac:dyDescent="0.25">
      <c r="A348" s="70">
        <v>44448</v>
      </c>
      <c r="B348" s="71" t="s">
        <v>16591</v>
      </c>
      <c r="C348" s="71" t="s">
        <v>86</v>
      </c>
      <c r="D348" s="71" t="s">
        <v>6</v>
      </c>
      <c r="E348" s="71">
        <v>108</v>
      </c>
      <c r="F348" s="71" t="s">
        <v>116</v>
      </c>
    </row>
    <row r="349" spans="1:6" x14ac:dyDescent="0.25">
      <c r="A349" s="70">
        <v>44448</v>
      </c>
      <c r="B349" s="71" t="s">
        <v>16591</v>
      </c>
      <c r="C349" s="71" t="s">
        <v>90</v>
      </c>
      <c r="D349" s="71" t="s">
        <v>10</v>
      </c>
      <c r="E349" s="71">
        <v>2</v>
      </c>
      <c r="F349" s="71" t="s">
        <v>91</v>
      </c>
    </row>
    <row r="350" spans="1:6" x14ac:dyDescent="0.25">
      <c r="A350" s="70">
        <v>44448</v>
      </c>
      <c r="B350" s="71" t="s">
        <v>16591</v>
      </c>
      <c r="C350" s="71" t="s">
        <v>90</v>
      </c>
      <c r="D350" s="71" t="s">
        <v>10</v>
      </c>
      <c r="E350" s="71">
        <v>2</v>
      </c>
      <c r="F350" s="71" t="s">
        <v>91</v>
      </c>
    </row>
    <row r="351" spans="1:6" x14ac:dyDescent="0.25">
      <c r="A351" s="70">
        <v>44448</v>
      </c>
      <c r="B351" s="71" t="s">
        <v>16591</v>
      </c>
      <c r="C351" s="71" t="s">
        <v>90</v>
      </c>
      <c r="D351" s="71" t="s">
        <v>10</v>
      </c>
      <c r="E351" s="71">
        <v>4.5</v>
      </c>
      <c r="F351" s="71" t="s">
        <v>91</v>
      </c>
    </row>
    <row r="352" spans="1:6" x14ac:dyDescent="0.25">
      <c r="A352" s="70">
        <v>44448</v>
      </c>
      <c r="B352" s="71" t="s">
        <v>16591</v>
      </c>
      <c r="C352" s="71" t="s">
        <v>166</v>
      </c>
      <c r="D352" s="71" t="s">
        <v>10</v>
      </c>
      <c r="E352" s="71">
        <v>450</v>
      </c>
      <c r="F352" s="71" t="s">
        <v>35</v>
      </c>
    </row>
    <row r="353" spans="1:6" x14ac:dyDescent="0.25">
      <c r="A353" s="70">
        <v>44448</v>
      </c>
      <c r="B353" s="71" t="s">
        <v>16591</v>
      </c>
      <c r="C353" s="71" t="s">
        <v>93</v>
      </c>
      <c r="D353" s="71" t="s">
        <v>10</v>
      </c>
      <c r="E353" s="71">
        <v>25</v>
      </c>
      <c r="F353" s="71" t="s">
        <v>94</v>
      </c>
    </row>
    <row r="354" spans="1:6" x14ac:dyDescent="0.25">
      <c r="A354" s="70">
        <v>44449</v>
      </c>
      <c r="B354" s="71" t="s">
        <v>16591</v>
      </c>
      <c r="C354" s="71">
        <v>29500593</v>
      </c>
      <c r="D354" s="71" t="s">
        <v>8</v>
      </c>
      <c r="E354" s="71">
        <v>133.6</v>
      </c>
      <c r="F354" s="71" t="s">
        <v>21</v>
      </c>
    </row>
    <row r="355" spans="1:6" x14ac:dyDescent="0.25">
      <c r="A355" s="70">
        <v>44449</v>
      </c>
      <c r="B355" s="71" t="s">
        <v>16591</v>
      </c>
      <c r="C355" s="71">
        <v>29500754</v>
      </c>
      <c r="D355" s="71" t="s">
        <v>8</v>
      </c>
      <c r="E355" s="71">
        <v>35</v>
      </c>
      <c r="F355" s="71" t="s">
        <v>10</v>
      </c>
    </row>
    <row r="356" spans="1:6" x14ac:dyDescent="0.25">
      <c r="A356" s="70">
        <v>44449</v>
      </c>
      <c r="B356" s="71" t="s">
        <v>16591</v>
      </c>
      <c r="C356" s="71">
        <v>29500910</v>
      </c>
      <c r="D356" s="71" t="s">
        <v>9</v>
      </c>
      <c r="E356" s="71">
        <v>19</v>
      </c>
      <c r="F356" s="71" t="s">
        <v>17</v>
      </c>
    </row>
    <row r="357" spans="1:6" x14ac:dyDescent="0.25">
      <c r="A357" s="70">
        <v>44449</v>
      </c>
      <c r="B357" s="71" t="s">
        <v>16591</v>
      </c>
      <c r="C357" s="71">
        <v>29500910</v>
      </c>
      <c r="D357" s="71" t="s">
        <v>9</v>
      </c>
      <c r="E357" s="71">
        <v>19</v>
      </c>
      <c r="F357" s="71" t="s">
        <v>17</v>
      </c>
    </row>
    <row r="358" spans="1:6" x14ac:dyDescent="0.25">
      <c r="A358" s="70">
        <v>44449</v>
      </c>
      <c r="B358" s="71" t="s">
        <v>16591</v>
      </c>
      <c r="C358" s="71">
        <v>29500917</v>
      </c>
      <c r="D358" s="71" t="s">
        <v>6</v>
      </c>
      <c r="E358" s="71">
        <v>22</v>
      </c>
      <c r="F358" s="71" t="s">
        <v>97</v>
      </c>
    </row>
    <row r="359" spans="1:6" x14ac:dyDescent="0.25">
      <c r="A359" s="70">
        <v>44449</v>
      </c>
      <c r="B359" s="71" t="s">
        <v>16591</v>
      </c>
      <c r="C359" s="71">
        <v>29501009</v>
      </c>
      <c r="D359" s="71" t="s">
        <v>9</v>
      </c>
      <c r="E359" s="71">
        <v>7</v>
      </c>
      <c r="F359" s="71" t="s">
        <v>17</v>
      </c>
    </row>
    <row r="360" spans="1:6" x14ac:dyDescent="0.25">
      <c r="A360" s="70">
        <v>44449</v>
      </c>
      <c r="B360" s="71" t="s">
        <v>16591</v>
      </c>
      <c r="C360" s="71">
        <v>29501009</v>
      </c>
      <c r="D360" s="71" t="s">
        <v>9</v>
      </c>
      <c r="E360" s="71">
        <v>7</v>
      </c>
      <c r="F360" s="71" t="s">
        <v>17</v>
      </c>
    </row>
    <row r="361" spans="1:6" x14ac:dyDescent="0.25">
      <c r="A361" s="70">
        <v>44449</v>
      </c>
      <c r="B361" s="71" t="s">
        <v>16591</v>
      </c>
      <c r="C361" s="71">
        <v>29600029</v>
      </c>
      <c r="D361" s="71" t="s">
        <v>6</v>
      </c>
      <c r="E361" s="71">
        <v>115</v>
      </c>
      <c r="F361" s="71" t="s">
        <v>22</v>
      </c>
    </row>
    <row r="362" spans="1:6" x14ac:dyDescent="0.25">
      <c r="A362" s="70">
        <v>44449</v>
      </c>
      <c r="B362" s="71" t="s">
        <v>16591</v>
      </c>
      <c r="C362" s="71">
        <v>49500173</v>
      </c>
      <c r="D362" s="71" t="s">
        <v>6</v>
      </c>
      <c r="E362" s="71">
        <v>13</v>
      </c>
      <c r="F362" s="71" t="s">
        <v>87</v>
      </c>
    </row>
    <row r="363" spans="1:6" x14ac:dyDescent="0.25">
      <c r="A363" s="70">
        <v>44449</v>
      </c>
      <c r="B363" s="71" t="s">
        <v>16591</v>
      </c>
      <c r="C363" s="71">
        <v>49900001</v>
      </c>
      <c r="D363" s="71" t="s">
        <v>8</v>
      </c>
      <c r="E363" s="71">
        <v>606</v>
      </c>
      <c r="F363" s="71" t="s">
        <v>21</v>
      </c>
    </row>
    <row r="364" spans="1:6" x14ac:dyDescent="0.25">
      <c r="A364" s="70">
        <v>44449</v>
      </c>
      <c r="B364" s="71" t="s">
        <v>16591</v>
      </c>
      <c r="C364" s="71">
        <v>49900002</v>
      </c>
      <c r="D364" s="71" t="s">
        <v>8</v>
      </c>
      <c r="E364" s="71">
        <v>2613</v>
      </c>
      <c r="F364" s="71" t="s">
        <v>21</v>
      </c>
    </row>
    <row r="365" spans="1:6" x14ac:dyDescent="0.25">
      <c r="A365" s="70">
        <v>44449</v>
      </c>
      <c r="B365" s="71" t="s">
        <v>16591</v>
      </c>
      <c r="C365" s="71">
        <v>57000277</v>
      </c>
      <c r="D365" s="71" t="s">
        <v>10</v>
      </c>
      <c r="E365" s="71">
        <v>777.6</v>
      </c>
      <c r="F365" s="71" t="s">
        <v>102</v>
      </c>
    </row>
    <row r="366" spans="1:6" x14ac:dyDescent="0.25">
      <c r="A366" s="70">
        <v>44449</v>
      </c>
      <c r="B366" s="71" t="s">
        <v>16591</v>
      </c>
      <c r="C366" s="71" t="s">
        <v>104</v>
      </c>
      <c r="D366" s="71" t="s">
        <v>7</v>
      </c>
      <c r="E366" s="71">
        <v>30</v>
      </c>
      <c r="F366" s="71" t="s">
        <v>26</v>
      </c>
    </row>
    <row r="367" spans="1:6" x14ac:dyDescent="0.25">
      <c r="A367" s="70">
        <v>44449</v>
      </c>
      <c r="B367" s="71" t="s">
        <v>16591</v>
      </c>
      <c r="C367" s="71" t="s">
        <v>86</v>
      </c>
      <c r="D367" s="71" t="s">
        <v>6</v>
      </c>
      <c r="E367" s="71">
        <v>16</v>
      </c>
      <c r="F367" s="71" t="s">
        <v>116</v>
      </c>
    </row>
    <row r="368" spans="1:6" x14ac:dyDescent="0.25">
      <c r="A368" s="70">
        <v>44449</v>
      </c>
      <c r="B368" s="71" t="s">
        <v>16591</v>
      </c>
      <c r="C368" s="71" t="s">
        <v>86</v>
      </c>
      <c r="D368" s="71" t="s">
        <v>6</v>
      </c>
      <c r="E368" s="71">
        <v>19</v>
      </c>
      <c r="F368" s="71" t="s">
        <v>116</v>
      </c>
    </row>
    <row r="369" spans="1:6" x14ac:dyDescent="0.25">
      <c r="A369" s="70">
        <v>44449</v>
      </c>
      <c r="B369" s="71" t="s">
        <v>16591</v>
      </c>
      <c r="C369" s="71" t="s">
        <v>86</v>
      </c>
      <c r="D369" s="71" t="s">
        <v>6</v>
      </c>
      <c r="E369" s="71">
        <v>81</v>
      </c>
      <c r="F369" s="71" t="s">
        <v>116</v>
      </c>
    </row>
    <row r="370" spans="1:6" x14ac:dyDescent="0.25">
      <c r="A370" s="70">
        <v>44449</v>
      </c>
      <c r="B370" s="71" t="s">
        <v>16591</v>
      </c>
      <c r="C370" s="71" t="s">
        <v>86</v>
      </c>
      <c r="D370" s="71" t="s">
        <v>6</v>
      </c>
      <c r="E370" s="71">
        <v>120</v>
      </c>
      <c r="F370" s="71" t="s">
        <v>116</v>
      </c>
    </row>
    <row r="371" spans="1:6" x14ac:dyDescent="0.25">
      <c r="A371" s="70">
        <v>44449</v>
      </c>
      <c r="B371" s="71" t="s">
        <v>16591</v>
      </c>
      <c r="C371" s="71" t="s">
        <v>86</v>
      </c>
      <c r="D371" s="71" t="s">
        <v>6</v>
      </c>
      <c r="E371" s="71">
        <v>141.4</v>
      </c>
      <c r="F371" s="71" t="s">
        <v>116</v>
      </c>
    </row>
    <row r="372" spans="1:6" x14ac:dyDescent="0.25">
      <c r="A372" s="70">
        <v>44449</v>
      </c>
      <c r="B372" s="71" t="s">
        <v>16591</v>
      </c>
      <c r="C372" s="71" t="s">
        <v>86</v>
      </c>
      <c r="D372" s="71" t="s">
        <v>6</v>
      </c>
      <c r="E372" s="71">
        <v>210</v>
      </c>
      <c r="F372" s="71" t="s">
        <v>520</v>
      </c>
    </row>
    <row r="373" spans="1:6" x14ac:dyDescent="0.25">
      <c r="A373" s="70">
        <v>44449</v>
      </c>
      <c r="B373" s="71" t="s">
        <v>16591</v>
      </c>
      <c r="C373" s="71" t="s">
        <v>90</v>
      </c>
      <c r="D373" s="71" t="s">
        <v>10</v>
      </c>
      <c r="E373" s="71">
        <v>5.8</v>
      </c>
      <c r="F373" s="71" t="s">
        <v>91</v>
      </c>
    </row>
    <row r="374" spans="1:6" x14ac:dyDescent="0.25">
      <c r="A374" s="70">
        <v>44449</v>
      </c>
      <c r="B374" s="71" t="s">
        <v>16591</v>
      </c>
      <c r="C374" s="71" t="s">
        <v>93</v>
      </c>
      <c r="D374" s="71" t="s">
        <v>10</v>
      </c>
      <c r="E374" s="71">
        <v>7.2</v>
      </c>
      <c r="F374" s="71" t="s">
        <v>115</v>
      </c>
    </row>
    <row r="375" spans="1:6" x14ac:dyDescent="0.25">
      <c r="A375" s="70">
        <v>44449</v>
      </c>
      <c r="B375" s="71" t="s">
        <v>16591</v>
      </c>
      <c r="C375" s="71" t="s">
        <v>93</v>
      </c>
      <c r="D375" s="71" t="s">
        <v>10</v>
      </c>
      <c r="E375" s="71">
        <v>135.80000000000001</v>
      </c>
      <c r="F375" s="71" t="s">
        <v>94</v>
      </c>
    </row>
    <row r="376" spans="1:6" x14ac:dyDescent="0.25">
      <c r="A376" s="70">
        <v>44449</v>
      </c>
      <c r="B376" s="71" t="s">
        <v>16591</v>
      </c>
      <c r="C376" s="71" t="s">
        <v>108</v>
      </c>
      <c r="D376" s="71" t="s">
        <v>10</v>
      </c>
      <c r="E376" s="71">
        <v>175.5</v>
      </c>
      <c r="F376" s="71" t="s">
        <v>108</v>
      </c>
    </row>
    <row r="377" spans="1:6" x14ac:dyDescent="0.25">
      <c r="A377" s="70">
        <v>44452</v>
      </c>
      <c r="B377" s="71" t="s">
        <v>16591</v>
      </c>
      <c r="C377" s="71">
        <v>23000532</v>
      </c>
      <c r="D377" s="71" t="s">
        <v>8</v>
      </c>
      <c r="E377" s="71">
        <v>19</v>
      </c>
      <c r="F377" s="71" t="s">
        <v>10</v>
      </c>
    </row>
    <row r="378" spans="1:6" x14ac:dyDescent="0.25">
      <c r="A378" s="70">
        <v>44452</v>
      </c>
      <c r="B378" s="71" t="s">
        <v>16591</v>
      </c>
      <c r="C378" s="71">
        <v>23500290</v>
      </c>
      <c r="D378" s="71" t="s">
        <v>6</v>
      </c>
      <c r="E378" s="71">
        <v>72</v>
      </c>
      <c r="F378" s="71" t="s">
        <v>87</v>
      </c>
    </row>
    <row r="379" spans="1:6" x14ac:dyDescent="0.25">
      <c r="A379" s="70">
        <v>44452</v>
      </c>
      <c r="B379" s="71" t="s">
        <v>16591</v>
      </c>
      <c r="C379" s="71">
        <v>29500527</v>
      </c>
      <c r="D379" s="71" t="s">
        <v>11</v>
      </c>
      <c r="E379" s="71">
        <v>377</v>
      </c>
      <c r="F379" s="71" t="s">
        <v>20</v>
      </c>
    </row>
    <row r="380" spans="1:6" x14ac:dyDescent="0.25">
      <c r="A380" s="70">
        <v>44452</v>
      </c>
      <c r="B380" s="71" t="s">
        <v>16591</v>
      </c>
      <c r="C380" s="71">
        <v>29500528</v>
      </c>
      <c r="D380" s="71" t="s">
        <v>11</v>
      </c>
      <c r="E380" s="71">
        <v>389.8</v>
      </c>
      <c r="F380" s="71" t="s">
        <v>20</v>
      </c>
    </row>
    <row r="381" spans="1:6" x14ac:dyDescent="0.25">
      <c r="A381" s="70">
        <v>44452</v>
      </c>
      <c r="B381" s="71" t="s">
        <v>16591</v>
      </c>
      <c r="C381" s="71">
        <v>29500622</v>
      </c>
      <c r="D381" s="71" t="s">
        <v>8</v>
      </c>
      <c r="E381" s="71">
        <v>27.2</v>
      </c>
      <c r="F381" s="71" t="s">
        <v>31</v>
      </c>
    </row>
    <row r="382" spans="1:6" x14ac:dyDescent="0.25">
      <c r="A382" s="70">
        <v>44452</v>
      </c>
      <c r="B382" s="71" t="s">
        <v>16591</v>
      </c>
      <c r="C382" s="71">
        <v>29500917</v>
      </c>
      <c r="D382" s="71" t="s">
        <v>6</v>
      </c>
      <c r="E382" s="71">
        <v>11</v>
      </c>
      <c r="F382" s="71" t="s">
        <v>97</v>
      </c>
    </row>
    <row r="383" spans="1:6" x14ac:dyDescent="0.25">
      <c r="A383" s="70">
        <v>44452</v>
      </c>
      <c r="B383" s="71" t="s">
        <v>16591</v>
      </c>
      <c r="C383" s="71">
        <v>29500917</v>
      </c>
      <c r="D383" s="71" t="s">
        <v>6</v>
      </c>
      <c r="E383" s="71">
        <v>42</v>
      </c>
      <c r="F383" s="71" t="s">
        <v>97</v>
      </c>
    </row>
    <row r="384" spans="1:6" x14ac:dyDescent="0.25">
      <c r="A384" s="70">
        <v>44452</v>
      </c>
      <c r="B384" s="71" t="s">
        <v>16591</v>
      </c>
      <c r="C384" s="71">
        <v>29500917</v>
      </c>
      <c r="D384" s="71" t="s">
        <v>6</v>
      </c>
      <c r="E384" s="71">
        <v>45</v>
      </c>
      <c r="F384" s="71" t="s">
        <v>97</v>
      </c>
    </row>
    <row r="385" spans="1:6" x14ac:dyDescent="0.25">
      <c r="A385" s="70">
        <v>44452</v>
      </c>
      <c r="B385" s="71" t="s">
        <v>16591</v>
      </c>
      <c r="C385" s="71">
        <v>29500948</v>
      </c>
      <c r="D385" s="71" t="s">
        <v>6</v>
      </c>
      <c r="E385" s="71">
        <v>16</v>
      </c>
      <c r="F385" s="71" t="s">
        <v>22</v>
      </c>
    </row>
    <row r="386" spans="1:6" x14ac:dyDescent="0.25">
      <c r="A386" s="70">
        <v>44452</v>
      </c>
      <c r="B386" s="71" t="s">
        <v>16591</v>
      </c>
      <c r="C386" s="71">
        <v>29500949</v>
      </c>
      <c r="D386" s="71" t="s">
        <v>6</v>
      </c>
      <c r="E386" s="71">
        <v>47</v>
      </c>
      <c r="F386" s="71" t="s">
        <v>22</v>
      </c>
    </row>
    <row r="387" spans="1:6" x14ac:dyDescent="0.25">
      <c r="A387" s="70">
        <v>44452</v>
      </c>
      <c r="B387" s="71" t="s">
        <v>16591</v>
      </c>
      <c r="C387" s="71">
        <v>29501003</v>
      </c>
      <c r="D387" s="71" t="s">
        <v>8</v>
      </c>
      <c r="E387" s="71">
        <v>148</v>
      </c>
      <c r="F387" s="71" t="s">
        <v>109</v>
      </c>
    </row>
    <row r="388" spans="1:6" x14ac:dyDescent="0.25">
      <c r="A388" s="70">
        <v>44452</v>
      </c>
      <c r="B388" s="71" t="s">
        <v>16591</v>
      </c>
      <c r="C388" s="71">
        <v>29501022</v>
      </c>
      <c r="D388" s="71" t="s">
        <v>11</v>
      </c>
      <c r="E388" s="71">
        <v>276</v>
      </c>
      <c r="F388" s="71" t="s">
        <v>20</v>
      </c>
    </row>
    <row r="389" spans="1:6" x14ac:dyDescent="0.25">
      <c r="A389" s="70">
        <v>44452</v>
      </c>
      <c r="B389" s="71" t="s">
        <v>16591</v>
      </c>
      <c r="C389" s="71">
        <v>29501032</v>
      </c>
      <c r="D389" s="71" t="s">
        <v>8</v>
      </c>
      <c r="E389" s="71">
        <v>36</v>
      </c>
      <c r="F389" s="71" t="s">
        <v>87</v>
      </c>
    </row>
    <row r="390" spans="1:6" x14ac:dyDescent="0.25">
      <c r="A390" s="70">
        <v>44452</v>
      </c>
      <c r="B390" s="71" t="s">
        <v>16591</v>
      </c>
      <c r="C390" s="71">
        <v>29501032</v>
      </c>
      <c r="D390" s="71" t="s">
        <v>8</v>
      </c>
      <c r="E390" s="71">
        <v>30</v>
      </c>
      <c r="F390" s="71" t="s">
        <v>87</v>
      </c>
    </row>
    <row r="391" spans="1:6" x14ac:dyDescent="0.25">
      <c r="A391" s="70">
        <v>44452</v>
      </c>
      <c r="B391" s="71" t="s">
        <v>16591</v>
      </c>
      <c r="C391" s="71">
        <v>29501052</v>
      </c>
      <c r="D391" s="71" t="s">
        <v>6</v>
      </c>
      <c r="E391" s="71">
        <v>47</v>
      </c>
      <c r="F391" s="71" t="s">
        <v>22</v>
      </c>
    </row>
    <row r="392" spans="1:6" x14ac:dyDescent="0.25">
      <c r="A392" s="70">
        <v>44452</v>
      </c>
      <c r="B392" s="71" t="s">
        <v>16591</v>
      </c>
      <c r="C392" s="71">
        <v>29501063</v>
      </c>
      <c r="D392" s="71" t="s">
        <v>11</v>
      </c>
      <c r="E392" s="71">
        <v>268</v>
      </c>
      <c r="F392" s="71" t="s">
        <v>20</v>
      </c>
    </row>
    <row r="393" spans="1:6" x14ac:dyDescent="0.25">
      <c r="A393" s="70">
        <v>44452</v>
      </c>
      <c r="B393" s="71" t="s">
        <v>16591</v>
      </c>
      <c r="C393" s="71">
        <v>29501063</v>
      </c>
      <c r="D393" s="71" t="s">
        <v>11</v>
      </c>
      <c r="E393" s="71">
        <v>422</v>
      </c>
      <c r="F393" s="71" t="s">
        <v>20</v>
      </c>
    </row>
    <row r="394" spans="1:6" x14ac:dyDescent="0.25">
      <c r="A394" s="70">
        <v>44452</v>
      </c>
      <c r="B394" s="71" t="s">
        <v>16591</v>
      </c>
      <c r="C394" s="71">
        <v>29501070</v>
      </c>
      <c r="D394" s="71" t="s">
        <v>11</v>
      </c>
      <c r="E394" s="71">
        <v>459</v>
      </c>
      <c r="F394" s="71" t="s">
        <v>20</v>
      </c>
    </row>
    <row r="395" spans="1:6" x14ac:dyDescent="0.25">
      <c r="A395" s="70">
        <v>44452</v>
      </c>
      <c r="B395" s="71" t="s">
        <v>16591</v>
      </c>
      <c r="C395" s="71">
        <v>29501082</v>
      </c>
      <c r="D395" s="71" t="s">
        <v>11</v>
      </c>
      <c r="E395" s="71">
        <v>435</v>
      </c>
      <c r="F395" s="71" t="s">
        <v>20</v>
      </c>
    </row>
    <row r="396" spans="1:6" x14ac:dyDescent="0.25">
      <c r="A396" s="70">
        <v>44452</v>
      </c>
      <c r="B396" s="71" t="s">
        <v>16591</v>
      </c>
      <c r="C396" s="71">
        <v>29600009</v>
      </c>
      <c r="D396" s="71" t="s">
        <v>6</v>
      </c>
      <c r="E396" s="71">
        <v>22</v>
      </c>
      <c r="F396" s="71" t="s">
        <v>22</v>
      </c>
    </row>
    <row r="397" spans="1:6" x14ac:dyDescent="0.25">
      <c r="A397" s="70">
        <v>44452</v>
      </c>
      <c r="B397" s="71" t="s">
        <v>16591</v>
      </c>
      <c r="C397" s="71">
        <v>29900003</v>
      </c>
      <c r="D397" s="71" t="s">
        <v>8</v>
      </c>
      <c r="E397" s="71">
        <v>54</v>
      </c>
      <c r="F397" s="71" t="s">
        <v>21</v>
      </c>
    </row>
    <row r="398" spans="1:6" x14ac:dyDescent="0.25">
      <c r="A398" s="70">
        <v>44452</v>
      </c>
      <c r="B398" s="71" t="s">
        <v>16591</v>
      </c>
      <c r="C398" s="71">
        <v>31000098</v>
      </c>
      <c r="D398" s="71" t="s">
        <v>6</v>
      </c>
      <c r="E398" s="71">
        <v>276</v>
      </c>
      <c r="F398" s="71" t="s">
        <v>14</v>
      </c>
    </row>
    <row r="399" spans="1:6" x14ac:dyDescent="0.25">
      <c r="A399" s="70">
        <v>44452</v>
      </c>
      <c r="B399" s="71" t="s">
        <v>16591</v>
      </c>
      <c r="C399" s="71">
        <v>32000107</v>
      </c>
      <c r="D399" s="71" t="s">
        <v>6</v>
      </c>
      <c r="E399" s="71">
        <v>97.199999999999989</v>
      </c>
      <c r="F399" s="71" t="s">
        <v>119</v>
      </c>
    </row>
    <row r="400" spans="1:6" x14ac:dyDescent="0.25">
      <c r="A400" s="70">
        <v>44452</v>
      </c>
      <c r="B400" s="71" t="s">
        <v>16591</v>
      </c>
      <c r="C400" s="71">
        <v>47000175</v>
      </c>
      <c r="D400" s="71" t="s">
        <v>6</v>
      </c>
      <c r="E400" s="71">
        <v>75</v>
      </c>
      <c r="F400" s="71" t="s">
        <v>29</v>
      </c>
    </row>
    <row r="401" spans="1:6" x14ac:dyDescent="0.25">
      <c r="A401" s="70">
        <v>44452</v>
      </c>
      <c r="B401" s="71" t="s">
        <v>16591</v>
      </c>
      <c r="C401" s="71" t="s">
        <v>104</v>
      </c>
      <c r="D401" s="71" t="s">
        <v>7</v>
      </c>
      <c r="E401" s="71">
        <v>30</v>
      </c>
      <c r="F401" s="71" t="s">
        <v>26</v>
      </c>
    </row>
    <row r="402" spans="1:6" x14ac:dyDescent="0.25">
      <c r="A402" s="70">
        <v>44452</v>
      </c>
      <c r="B402" s="71" t="s">
        <v>16591</v>
      </c>
      <c r="C402" s="71" t="s">
        <v>83</v>
      </c>
      <c r="D402" s="71" t="s">
        <v>11</v>
      </c>
      <c r="E402" s="71">
        <v>522</v>
      </c>
      <c r="F402" s="71" t="s">
        <v>20</v>
      </c>
    </row>
    <row r="403" spans="1:6" x14ac:dyDescent="0.25">
      <c r="A403" s="70">
        <v>44452</v>
      </c>
      <c r="B403" s="71" t="s">
        <v>16591</v>
      </c>
      <c r="C403" s="71" t="s">
        <v>83</v>
      </c>
      <c r="D403" s="71" t="s">
        <v>6</v>
      </c>
      <c r="E403" s="71">
        <v>7</v>
      </c>
      <c r="F403" s="71" t="s">
        <v>21</v>
      </c>
    </row>
    <row r="404" spans="1:6" x14ac:dyDescent="0.25">
      <c r="A404" s="70">
        <v>44452</v>
      </c>
      <c r="B404" s="71" t="s">
        <v>16591</v>
      </c>
      <c r="C404" s="71" t="s">
        <v>83</v>
      </c>
      <c r="D404" s="71" t="s">
        <v>6</v>
      </c>
      <c r="E404" s="71">
        <v>52</v>
      </c>
      <c r="F404" s="71" t="s">
        <v>21</v>
      </c>
    </row>
    <row r="405" spans="1:6" x14ac:dyDescent="0.25">
      <c r="A405" s="70">
        <v>44452</v>
      </c>
      <c r="B405" s="71" t="s">
        <v>16591</v>
      </c>
      <c r="C405" s="71" t="s">
        <v>85</v>
      </c>
      <c r="D405" s="71" t="s">
        <v>6</v>
      </c>
      <c r="E405" s="71">
        <v>32</v>
      </c>
      <c r="F405" s="71" t="s">
        <v>116</v>
      </c>
    </row>
    <row r="406" spans="1:6" x14ac:dyDescent="0.25">
      <c r="A406" s="70">
        <v>44452</v>
      </c>
      <c r="B406" s="71" t="s">
        <v>16591</v>
      </c>
      <c r="C406" s="71" t="s">
        <v>86</v>
      </c>
      <c r="D406" s="71" t="s">
        <v>6</v>
      </c>
      <c r="E406" s="71">
        <v>12</v>
      </c>
      <c r="F406" s="71" t="s">
        <v>116</v>
      </c>
    </row>
    <row r="407" spans="1:6" x14ac:dyDescent="0.25">
      <c r="A407" s="70">
        <v>44452</v>
      </c>
      <c r="B407" s="71" t="s">
        <v>16591</v>
      </c>
      <c r="C407" s="71" t="s">
        <v>86</v>
      </c>
      <c r="D407" s="71" t="s">
        <v>6</v>
      </c>
      <c r="E407" s="71">
        <v>14.8</v>
      </c>
      <c r="F407" s="71" t="s">
        <v>116</v>
      </c>
    </row>
    <row r="408" spans="1:6" x14ac:dyDescent="0.25">
      <c r="A408" s="70">
        <v>44452</v>
      </c>
      <c r="B408" s="71" t="s">
        <v>16591</v>
      </c>
      <c r="C408" s="71" t="s">
        <v>86</v>
      </c>
      <c r="D408" s="71" t="s">
        <v>6</v>
      </c>
      <c r="E408" s="71">
        <v>23.4</v>
      </c>
      <c r="F408" s="71" t="s">
        <v>116</v>
      </c>
    </row>
    <row r="409" spans="1:6" x14ac:dyDescent="0.25">
      <c r="A409" s="70">
        <v>44452</v>
      </c>
      <c r="B409" s="71" t="s">
        <v>16591</v>
      </c>
      <c r="C409" s="71" t="s">
        <v>86</v>
      </c>
      <c r="D409" s="71" t="s">
        <v>6</v>
      </c>
      <c r="E409" s="71">
        <v>24.2</v>
      </c>
      <c r="F409" s="71" t="s">
        <v>116</v>
      </c>
    </row>
    <row r="410" spans="1:6" x14ac:dyDescent="0.25">
      <c r="A410" s="70">
        <v>44452</v>
      </c>
      <c r="B410" s="71" t="s">
        <v>16591</v>
      </c>
      <c r="C410" s="71" t="s">
        <v>86</v>
      </c>
      <c r="D410" s="71" t="s">
        <v>6</v>
      </c>
      <c r="E410" s="71">
        <v>31.6</v>
      </c>
      <c r="F410" s="71" t="s">
        <v>116</v>
      </c>
    </row>
    <row r="411" spans="1:6" x14ac:dyDescent="0.25">
      <c r="A411" s="70">
        <v>44452</v>
      </c>
      <c r="B411" s="71" t="s">
        <v>16591</v>
      </c>
      <c r="C411" s="71" t="s">
        <v>86</v>
      </c>
      <c r="D411" s="71" t="s">
        <v>6</v>
      </c>
      <c r="E411" s="71">
        <v>44</v>
      </c>
      <c r="F411" s="71" t="s">
        <v>116</v>
      </c>
    </row>
    <row r="412" spans="1:6" x14ac:dyDescent="0.25">
      <c r="A412" s="70">
        <v>44452</v>
      </c>
      <c r="B412" s="71" t="s">
        <v>16591</v>
      </c>
      <c r="C412" s="71" t="s">
        <v>86</v>
      </c>
      <c r="D412" s="71" t="s">
        <v>6</v>
      </c>
      <c r="E412" s="71">
        <v>50</v>
      </c>
      <c r="F412" s="71" t="s">
        <v>116</v>
      </c>
    </row>
    <row r="413" spans="1:6" x14ac:dyDescent="0.25">
      <c r="A413" s="70">
        <v>44452</v>
      </c>
      <c r="B413" s="71" t="s">
        <v>16591</v>
      </c>
      <c r="C413" s="71" t="s">
        <v>86</v>
      </c>
      <c r="D413" s="71" t="s">
        <v>6</v>
      </c>
      <c r="E413" s="71">
        <v>53</v>
      </c>
      <c r="F413" s="71" t="s">
        <v>116</v>
      </c>
    </row>
    <row r="414" spans="1:6" x14ac:dyDescent="0.25">
      <c r="A414" s="70">
        <v>44452</v>
      </c>
      <c r="B414" s="71" t="s">
        <v>16591</v>
      </c>
      <c r="C414" s="71" t="s">
        <v>86</v>
      </c>
      <c r="D414" s="71" t="s">
        <v>6</v>
      </c>
      <c r="E414" s="71">
        <v>98</v>
      </c>
      <c r="F414" s="71" t="s">
        <v>116</v>
      </c>
    </row>
    <row r="415" spans="1:6" x14ac:dyDescent="0.25">
      <c r="A415" s="70">
        <v>44452</v>
      </c>
      <c r="B415" s="71" t="s">
        <v>16591</v>
      </c>
      <c r="C415" s="71" t="s">
        <v>86</v>
      </c>
      <c r="D415" s="71" t="s">
        <v>6</v>
      </c>
      <c r="E415" s="71">
        <v>100</v>
      </c>
      <c r="F415" s="71" t="s">
        <v>116</v>
      </c>
    </row>
    <row r="416" spans="1:6" x14ac:dyDescent="0.25">
      <c r="A416" s="70">
        <v>44452</v>
      </c>
      <c r="B416" s="71" t="s">
        <v>16591</v>
      </c>
      <c r="C416" s="71" t="s">
        <v>90</v>
      </c>
      <c r="D416" s="71" t="s">
        <v>10</v>
      </c>
      <c r="E416" s="71">
        <v>5.3</v>
      </c>
      <c r="F416" s="71" t="s">
        <v>91</v>
      </c>
    </row>
    <row r="417" spans="1:6" x14ac:dyDescent="0.25">
      <c r="A417" s="70">
        <v>44452</v>
      </c>
      <c r="B417" s="71" t="s">
        <v>16591</v>
      </c>
      <c r="C417" s="71" t="s">
        <v>93</v>
      </c>
      <c r="D417" s="71" t="s">
        <v>10</v>
      </c>
      <c r="E417" s="71">
        <v>5.3</v>
      </c>
      <c r="F417" s="71" t="s">
        <v>115</v>
      </c>
    </row>
    <row r="418" spans="1:6" x14ac:dyDescent="0.25">
      <c r="A418" s="70">
        <v>44452</v>
      </c>
      <c r="B418" s="71" t="s">
        <v>16591</v>
      </c>
      <c r="C418" s="71" t="s">
        <v>93</v>
      </c>
      <c r="D418" s="71" t="s">
        <v>10</v>
      </c>
      <c r="E418" s="71">
        <v>7.8</v>
      </c>
      <c r="F418" s="71" t="s">
        <v>115</v>
      </c>
    </row>
    <row r="419" spans="1:6" x14ac:dyDescent="0.25">
      <c r="A419" s="70">
        <v>44452</v>
      </c>
      <c r="B419" s="71" t="s">
        <v>16591</v>
      </c>
      <c r="C419" s="71" t="s">
        <v>93</v>
      </c>
      <c r="D419" s="71" t="s">
        <v>10</v>
      </c>
      <c r="E419" s="71">
        <v>13.5</v>
      </c>
      <c r="F419" s="71" t="s">
        <v>115</v>
      </c>
    </row>
    <row r="420" spans="1:6" x14ac:dyDescent="0.25">
      <c r="A420" s="70">
        <v>44452</v>
      </c>
      <c r="B420" s="71" t="s">
        <v>16591</v>
      </c>
      <c r="C420" s="71" t="s">
        <v>93</v>
      </c>
      <c r="D420" s="71" t="s">
        <v>10</v>
      </c>
      <c r="E420" s="71">
        <v>20</v>
      </c>
      <c r="F420" s="71" t="s">
        <v>94</v>
      </c>
    </row>
    <row r="421" spans="1:6" x14ac:dyDescent="0.25">
      <c r="A421" s="70">
        <v>44452</v>
      </c>
      <c r="B421" s="71" t="s">
        <v>16591</v>
      </c>
      <c r="C421" s="71" t="s">
        <v>93</v>
      </c>
      <c r="D421" s="71" t="s">
        <v>10</v>
      </c>
      <c r="E421" s="71">
        <v>32.5</v>
      </c>
      <c r="F421" s="71" t="s">
        <v>94</v>
      </c>
    </row>
    <row r="422" spans="1:6" x14ac:dyDescent="0.25">
      <c r="A422" s="70">
        <v>44452</v>
      </c>
      <c r="B422" s="71" t="s">
        <v>16591</v>
      </c>
      <c r="C422" s="71" t="s">
        <v>93</v>
      </c>
      <c r="D422" s="71" t="s">
        <v>10</v>
      </c>
      <c r="E422" s="71">
        <v>66</v>
      </c>
      <c r="F422" s="71" t="s">
        <v>94</v>
      </c>
    </row>
    <row r="423" spans="1:6" x14ac:dyDescent="0.25">
      <c r="A423" s="70">
        <v>44452</v>
      </c>
      <c r="B423" s="71" t="s">
        <v>16591</v>
      </c>
      <c r="C423" s="71" t="s">
        <v>108</v>
      </c>
      <c r="D423" s="71" t="s">
        <v>10</v>
      </c>
      <c r="E423" s="71">
        <v>128</v>
      </c>
      <c r="F423" s="71" t="s">
        <v>108</v>
      </c>
    </row>
    <row r="424" spans="1:6" x14ac:dyDescent="0.25">
      <c r="A424" s="70">
        <v>44453</v>
      </c>
      <c r="B424" s="71" t="s">
        <v>16591</v>
      </c>
      <c r="C424" s="71">
        <v>29500482</v>
      </c>
      <c r="D424" s="71" t="s">
        <v>9</v>
      </c>
      <c r="E424" s="71">
        <v>20</v>
      </c>
      <c r="F424" s="71" t="s">
        <v>17</v>
      </c>
    </row>
    <row r="425" spans="1:6" x14ac:dyDescent="0.25">
      <c r="A425" s="70">
        <v>44453</v>
      </c>
      <c r="B425" s="71" t="s">
        <v>16591</v>
      </c>
      <c r="C425" s="71">
        <v>29500482</v>
      </c>
      <c r="D425" s="71" t="s">
        <v>9</v>
      </c>
      <c r="E425" s="71">
        <v>5</v>
      </c>
      <c r="F425" s="71" t="s">
        <v>17</v>
      </c>
    </row>
    <row r="426" spans="1:6" x14ac:dyDescent="0.25">
      <c r="A426" s="70">
        <v>44453</v>
      </c>
      <c r="B426" s="71" t="s">
        <v>16591</v>
      </c>
      <c r="C426" s="71">
        <v>29500885</v>
      </c>
      <c r="D426" s="71" t="s">
        <v>9</v>
      </c>
      <c r="E426" s="71">
        <v>10</v>
      </c>
      <c r="F426" s="71" t="s">
        <v>17</v>
      </c>
    </row>
    <row r="427" spans="1:6" x14ac:dyDescent="0.25">
      <c r="A427" s="70">
        <v>44453</v>
      </c>
      <c r="B427" s="71" t="s">
        <v>16591</v>
      </c>
      <c r="C427" s="71">
        <v>29500904</v>
      </c>
      <c r="D427" s="71" t="s">
        <v>9</v>
      </c>
      <c r="E427" s="71">
        <v>9</v>
      </c>
      <c r="F427" s="71" t="s">
        <v>17</v>
      </c>
    </row>
    <row r="428" spans="1:6" x14ac:dyDescent="0.25">
      <c r="A428" s="70">
        <v>44453</v>
      </c>
      <c r="B428" s="71" t="s">
        <v>16591</v>
      </c>
      <c r="C428" s="71">
        <v>29500913</v>
      </c>
      <c r="D428" s="71" t="s">
        <v>9</v>
      </c>
      <c r="E428" s="71">
        <v>7</v>
      </c>
      <c r="F428" s="71" t="s">
        <v>17</v>
      </c>
    </row>
    <row r="429" spans="1:6" x14ac:dyDescent="0.25">
      <c r="A429" s="70">
        <v>44453</v>
      </c>
      <c r="B429" s="71" t="s">
        <v>16591</v>
      </c>
      <c r="C429" s="71">
        <v>29500918</v>
      </c>
      <c r="D429" s="71" t="s">
        <v>6</v>
      </c>
      <c r="E429" s="71">
        <v>48</v>
      </c>
      <c r="F429" s="71" t="s">
        <v>22</v>
      </c>
    </row>
    <row r="430" spans="1:6" x14ac:dyDescent="0.25">
      <c r="A430" s="70">
        <v>44453</v>
      </c>
      <c r="B430" s="71" t="s">
        <v>16591</v>
      </c>
      <c r="C430" s="71">
        <v>29500952</v>
      </c>
      <c r="D430" s="71" t="s">
        <v>9</v>
      </c>
      <c r="E430" s="71">
        <v>12</v>
      </c>
      <c r="F430" s="71" t="s">
        <v>17</v>
      </c>
    </row>
    <row r="431" spans="1:6" x14ac:dyDescent="0.25">
      <c r="A431" s="70">
        <v>44453</v>
      </c>
      <c r="B431" s="71" t="s">
        <v>16591</v>
      </c>
      <c r="C431" s="71">
        <v>29501009</v>
      </c>
      <c r="D431" s="71" t="s">
        <v>9</v>
      </c>
      <c r="E431" s="71">
        <v>6</v>
      </c>
      <c r="F431" s="71" t="s">
        <v>17</v>
      </c>
    </row>
    <row r="432" spans="1:6" x14ac:dyDescent="0.25">
      <c r="A432" s="70">
        <v>44453</v>
      </c>
      <c r="B432" s="71" t="s">
        <v>16591</v>
      </c>
      <c r="C432" s="71">
        <v>29501020</v>
      </c>
      <c r="D432" s="71" t="s">
        <v>9</v>
      </c>
      <c r="E432" s="71">
        <v>20</v>
      </c>
      <c r="F432" s="71" t="s">
        <v>17</v>
      </c>
    </row>
    <row r="433" spans="1:6" x14ac:dyDescent="0.25">
      <c r="A433" s="70">
        <v>44453</v>
      </c>
      <c r="B433" s="71" t="s">
        <v>16591</v>
      </c>
      <c r="C433" s="71">
        <v>29501021</v>
      </c>
      <c r="D433" s="71" t="s">
        <v>6</v>
      </c>
      <c r="E433" s="71">
        <v>25</v>
      </c>
      <c r="F433" s="71" t="s">
        <v>22</v>
      </c>
    </row>
    <row r="434" spans="1:6" x14ac:dyDescent="0.25">
      <c r="A434" s="70">
        <v>44453</v>
      </c>
      <c r="B434" s="71" t="s">
        <v>16591</v>
      </c>
      <c r="C434" s="71">
        <v>29501022</v>
      </c>
      <c r="D434" s="71" t="s">
        <v>11</v>
      </c>
      <c r="E434" s="71">
        <v>525</v>
      </c>
      <c r="F434" s="71" t="s">
        <v>20</v>
      </c>
    </row>
    <row r="435" spans="1:6" x14ac:dyDescent="0.25">
      <c r="A435" s="70">
        <v>44453</v>
      </c>
      <c r="B435" s="71" t="s">
        <v>16591</v>
      </c>
      <c r="C435" s="71">
        <v>29501029</v>
      </c>
      <c r="D435" s="71" t="s">
        <v>9</v>
      </c>
      <c r="E435" s="71">
        <v>14</v>
      </c>
      <c r="F435" s="71" t="s">
        <v>17</v>
      </c>
    </row>
    <row r="436" spans="1:6" x14ac:dyDescent="0.25">
      <c r="A436" s="70">
        <v>44453</v>
      </c>
      <c r="B436" s="71" t="s">
        <v>16591</v>
      </c>
      <c r="C436" s="71">
        <v>29501030</v>
      </c>
      <c r="D436" s="71" t="s">
        <v>9</v>
      </c>
      <c r="E436" s="71">
        <v>8</v>
      </c>
      <c r="F436" s="71" t="s">
        <v>17</v>
      </c>
    </row>
    <row r="437" spans="1:6" x14ac:dyDescent="0.25">
      <c r="A437" s="70">
        <v>44453</v>
      </c>
      <c r="B437" s="71" t="s">
        <v>16591</v>
      </c>
      <c r="C437" s="71">
        <v>29501030</v>
      </c>
      <c r="D437" s="71" t="s">
        <v>9</v>
      </c>
      <c r="E437" s="71">
        <v>7</v>
      </c>
      <c r="F437" s="71" t="s">
        <v>17</v>
      </c>
    </row>
    <row r="438" spans="1:6" x14ac:dyDescent="0.25">
      <c r="A438" s="70">
        <v>44453</v>
      </c>
      <c r="B438" s="71" t="s">
        <v>16591</v>
      </c>
      <c r="C438" s="71">
        <v>29501030</v>
      </c>
      <c r="D438" s="71" t="s">
        <v>9</v>
      </c>
      <c r="E438" s="71">
        <v>6</v>
      </c>
      <c r="F438" s="71" t="s">
        <v>17</v>
      </c>
    </row>
    <row r="439" spans="1:6" x14ac:dyDescent="0.25">
      <c r="A439" s="70">
        <v>44453</v>
      </c>
      <c r="B439" s="71" t="s">
        <v>16591</v>
      </c>
      <c r="C439" s="71">
        <v>29501036</v>
      </c>
      <c r="D439" s="71" t="s">
        <v>9</v>
      </c>
      <c r="E439" s="71">
        <v>3</v>
      </c>
      <c r="F439" s="71" t="s">
        <v>17</v>
      </c>
    </row>
    <row r="440" spans="1:6" x14ac:dyDescent="0.25">
      <c r="A440" s="70">
        <v>44453</v>
      </c>
      <c r="B440" s="71" t="s">
        <v>16591</v>
      </c>
      <c r="C440" s="71">
        <v>29501039</v>
      </c>
      <c r="D440" s="71" t="s">
        <v>9</v>
      </c>
      <c r="E440" s="71">
        <v>14</v>
      </c>
      <c r="F440" s="71" t="s">
        <v>17</v>
      </c>
    </row>
    <row r="441" spans="1:6" x14ac:dyDescent="0.25">
      <c r="A441" s="70">
        <v>44453</v>
      </c>
      <c r="B441" s="71" t="s">
        <v>16591</v>
      </c>
      <c r="C441" s="71">
        <v>31000098</v>
      </c>
      <c r="D441" s="71" t="s">
        <v>6</v>
      </c>
      <c r="E441" s="71">
        <v>292</v>
      </c>
      <c r="F441" s="71" t="s">
        <v>10</v>
      </c>
    </row>
    <row r="442" spans="1:6" x14ac:dyDescent="0.25">
      <c r="A442" s="70">
        <v>44453</v>
      </c>
      <c r="B442" s="71" t="s">
        <v>16591</v>
      </c>
      <c r="C442" s="71">
        <v>49500089</v>
      </c>
      <c r="D442" s="71" t="s">
        <v>8</v>
      </c>
      <c r="E442" s="71">
        <v>282</v>
      </c>
      <c r="F442" s="71" t="s">
        <v>21</v>
      </c>
    </row>
    <row r="443" spans="1:6" x14ac:dyDescent="0.25">
      <c r="A443" s="70">
        <v>44453</v>
      </c>
      <c r="B443" s="71" t="s">
        <v>16591</v>
      </c>
      <c r="C443" s="71">
        <v>49500091</v>
      </c>
      <c r="D443" s="71" t="s">
        <v>8</v>
      </c>
      <c r="E443" s="71">
        <v>402</v>
      </c>
      <c r="F443" s="71" t="s">
        <v>21</v>
      </c>
    </row>
    <row r="444" spans="1:6" x14ac:dyDescent="0.25">
      <c r="A444" s="70">
        <v>44453</v>
      </c>
      <c r="B444" s="71" t="s">
        <v>16591</v>
      </c>
      <c r="C444" s="71">
        <v>49500092</v>
      </c>
      <c r="D444" s="71" t="s">
        <v>11</v>
      </c>
      <c r="E444" s="71">
        <v>267</v>
      </c>
      <c r="F444" s="71" t="s">
        <v>20</v>
      </c>
    </row>
    <row r="445" spans="1:6" x14ac:dyDescent="0.25">
      <c r="A445" s="70">
        <v>44453</v>
      </c>
      <c r="B445" s="71" t="s">
        <v>16591</v>
      </c>
      <c r="C445" s="71">
        <v>49500143</v>
      </c>
      <c r="D445" s="71" t="s">
        <v>11</v>
      </c>
      <c r="E445" s="71">
        <v>203</v>
      </c>
      <c r="F445" s="71" t="s">
        <v>20</v>
      </c>
    </row>
    <row r="446" spans="1:6" x14ac:dyDescent="0.25">
      <c r="A446" s="70">
        <v>44453</v>
      </c>
      <c r="B446" s="71" t="s">
        <v>16591</v>
      </c>
      <c r="C446" s="71">
        <v>49500204</v>
      </c>
      <c r="D446" s="71" t="s">
        <v>8</v>
      </c>
      <c r="E446" s="71">
        <v>328</v>
      </c>
      <c r="F446" s="71" t="s">
        <v>21</v>
      </c>
    </row>
    <row r="447" spans="1:6" x14ac:dyDescent="0.25">
      <c r="A447" s="70">
        <v>44453</v>
      </c>
      <c r="B447" s="71" t="s">
        <v>16591</v>
      </c>
      <c r="C447" s="71" t="s">
        <v>93</v>
      </c>
      <c r="D447" s="71" t="s">
        <v>10</v>
      </c>
      <c r="E447" s="71">
        <v>5.9</v>
      </c>
      <c r="F447" s="71" t="s">
        <v>115</v>
      </c>
    </row>
    <row r="448" spans="1:6" x14ac:dyDescent="0.25">
      <c r="A448" s="70">
        <v>44454</v>
      </c>
      <c r="B448" s="71" t="s">
        <v>16591</v>
      </c>
      <c r="C448" s="71">
        <v>23500351</v>
      </c>
      <c r="D448" s="71" t="s">
        <v>6</v>
      </c>
      <c r="E448" s="71">
        <v>25.4</v>
      </c>
      <c r="F448" s="71" t="s">
        <v>173</v>
      </c>
    </row>
    <row r="449" spans="1:6" x14ac:dyDescent="0.25">
      <c r="A449" s="70">
        <v>44454</v>
      </c>
      <c r="B449" s="71" t="s">
        <v>16591</v>
      </c>
      <c r="C449" s="71">
        <v>29500482</v>
      </c>
      <c r="D449" s="71" t="s">
        <v>9</v>
      </c>
      <c r="E449" s="71">
        <v>18</v>
      </c>
      <c r="F449" s="71" t="s">
        <v>17</v>
      </c>
    </row>
    <row r="450" spans="1:6" x14ac:dyDescent="0.25">
      <c r="A450" s="70">
        <v>44454</v>
      </c>
      <c r="B450" s="71" t="s">
        <v>16591</v>
      </c>
      <c r="C450" s="71">
        <v>29500593</v>
      </c>
      <c r="D450" s="71" t="s">
        <v>8</v>
      </c>
      <c r="E450" s="71">
        <v>45</v>
      </c>
      <c r="F450" s="71" t="s">
        <v>21</v>
      </c>
    </row>
    <row r="451" spans="1:6" x14ac:dyDescent="0.25">
      <c r="A451" s="70">
        <v>44454</v>
      </c>
      <c r="B451" s="71" t="s">
        <v>16591</v>
      </c>
      <c r="C451" s="71">
        <v>29500594</v>
      </c>
      <c r="D451" s="71" t="s">
        <v>8</v>
      </c>
      <c r="E451" s="71">
        <v>45</v>
      </c>
      <c r="F451" s="71" t="s">
        <v>144</v>
      </c>
    </row>
    <row r="452" spans="1:6" x14ac:dyDescent="0.25">
      <c r="A452" s="70">
        <v>44454</v>
      </c>
      <c r="B452" s="71" t="s">
        <v>16591</v>
      </c>
      <c r="C452" s="71">
        <v>29500823</v>
      </c>
      <c r="D452" s="71" t="s">
        <v>6</v>
      </c>
      <c r="E452" s="71">
        <v>300</v>
      </c>
      <c r="F452" s="71" t="s">
        <v>87</v>
      </c>
    </row>
    <row r="453" spans="1:6" x14ac:dyDescent="0.25">
      <c r="A453" s="70">
        <v>44454</v>
      </c>
      <c r="B453" s="71" t="s">
        <v>16591</v>
      </c>
      <c r="C453" s="71">
        <v>29500885</v>
      </c>
      <c r="D453" s="71" t="s">
        <v>9</v>
      </c>
      <c r="E453" s="71">
        <v>10</v>
      </c>
      <c r="F453" s="71" t="s">
        <v>17</v>
      </c>
    </row>
    <row r="454" spans="1:6" x14ac:dyDescent="0.25">
      <c r="A454" s="70">
        <v>44454</v>
      </c>
      <c r="B454" s="71" t="s">
        <v>16591</v>
      </c>
      <c r="C454" s="71">
        <v>29500886</v>
      </c>
      <c r="D454" s="71" t="s">
        <v>9</v>
      </c>
      <c r="E454" s="71">
        <v>20</v>
      </c>
      <c r="F454" s="71" t="s">
        <v>17</v>
      </c>
    </row>
    <row r="455" spans="1:6" x14ac:dyDescent="0.25">
      <c r="A455" s="70">
        <v>44454</v>
      </c>
      <c r="B455" s="71" t="s">
        <v>16591</v>
      </c>
      <c r="C455" s="71">
        <v>29500886</v>
      </c>
      <c r="D455" s="71" t="s">
        <v>9</v>
      </c>
      <c r="E455" s="71">
        <v>20</v>
      </c>
      <c r="F455" s="71" t="s">
        <v>17</v>
      </c>
    </row>
    <row r="456" spans="1:6" x14ac:dyDescent="0.25">
      <c r="A456" s="70">
        <v>44454</v>
      </c>
      <c r="B456" s="71" t="s">
        <v>16591</v>
      </c>
      <c r="C456" s="71">
        <v>29500886</v>
      </c>
      <c r="D456" s="71" t="s">
        <v>9</v>
      </c>
      <c r="E456" s="71">
        <v>20</v>
      </c>
      <c r="F456" s="71" t="s">
        <v>17</v>
      </c>
    </row>
    <row r="457" spans="1:6" x14ac:dyDescent="0.25">
      <c r="A457" s="70">
        <v>44454</v>
      </c>
      <c r="B457" s="71" t="s">
        <v>16591</v>
      </c>
      <c r="C457" s="71">
        <v>29500891</v>
      </c>
      <c r="D457" s="71" t="s">
        <v>9</v>
      </c>
      <c r="E457" s="71">
        <v>15</v>
      </c>
      <c r="F457" s="71" t="s">
        <v>17</v>
      </c>
    </row>
    <row r="458" spans="1:6" x14ac:dyDescent="0.25">
      <c r="A458" s="70">
        <v>44454</v>
      </c>
      <c r="B458" s="71" t="s">
        <v>16591</v>
      </c>
      <c r="C458" s="71">
        <v>29500891</v>
      </c>
      <c r="D458" s="71" t="s">
        <v>9</v>
      </c>
      <c r="E458" s="71">
        <v>15</v>
      </c>
      <c r="F458" s="71" t="s">
        <v>17</v>
      </c>
    </row>
    <row r="459" spans="1:6" x14ac:dyDescent="0.25">
      <c r="A459" s="70">
        <v>44454</v>
      </c>
      <c r="B459" s="71" t="s">
        <v>16591</v>
      </c>
      <c r="C459" s="71">
        <v>29500900</v>
      </c>
      <c r="D459" s="71" t="s">
        <v>9</v>
      </c>
      <c r="E459" s="71">
        <v>6</v>
      </c>
      <c r="F459" s="71" t="s">
        <v>17</v>
      </c>
    </row>
    <row r="460" spans="1:6" x14ac:dyDescent="0.25">
      <c r="A460" s="70">
        <v>44454</v>
      </c>
      <c r="B460" s="71" t="s">
        <v>16591</v>
      </c>
      <c r="C460" s="71">
        <v>29500906</v>
      </c>
      <c r="D460" s="71" t="s">
        <v>9</v>
      </c>
      <c r="E460" s="71">
        <v>17</v>
      </c>
      <c r="F460" s="71" t="s">
        <v>17</v>
      </c>
    </row>
    <row r="461" spans="1:6" x14ac:dyDescent="0.25">
      <c r="A461" s="70">
        <v>44454</v>
      </c>
      <c r="B461" s="71" t="s">
        <v>16591</v>
      </c>
      <c r="C461" s="71">
        <v>29500910</v>
      </c>
      <c r="D461" s="71" t="s">
        <v>9</v>
      </c>
      <c r="E461" s="71">
        <v>6</v>
      </c>
      <c r="F461" s="71" t="s">
        <v>17</v>
      </c>
    </row>
    <row r="462" spans="1:6" x14ac:dyDescent="0.25">
      <c r="A462" s="70">
        <v>44454</v>
      </c>
      <c r="B462" s="71" t="s">
        <v>16591</v>
      </c>
      <c r="C462" s="71">
        <v>29500952</v>
      </c>
      <c r="D462" s="71" t="s">
        <v>9</v>
      </c>
      <c r="E462" s="71">
        <v>22</v>
      </c>
      <c r="F462" s="71" t="s">
        <v>17</v>
      </c>
    </row>
    <row r="463" spans="1:6" x14ac:dyDescent="0.25">
      <c r="A463" s="70">
        <v>44454</v>
      </c>
      <c r="B463" s="71" t="s">
        <v>16591</v>
      </c>
      <c r="C463" s="71">
        <v>29500952</v>
      </c>
      <c r="D463" s="71" t="s">
        <v>9</v>
      </c>
      <c r="E463" s="71">
        <v>20</v>
      </c>
      <c r="F463" s="71" t="s">
        <v>17</v>
      </c>
    </row>
    <row r="464" spans="1:6" x14ac:dyDescent="0.25">
      <c r="A464" s="70">
        <v>44454</v>
      </c>
      <c r="B464" s="71" t="s">
        <v>16591</v>
      </c>
      <c r="C464" s="71">
        <v>29500952</v>
      </c>
      <c r="D464" s="71" t="s">
        <v>9</v>
      </c>
      <c r="E464" s="71">
        <v>20</v>
      </c>
      <c r="F464" s="71" t="s">
        <v>17</v>
      </c>
    </row>
    <row r="465" spans="1:6" x14ac:dyDescent="0.25">
      <c r="A465" s="70">
        <v>44454</v>
      </c>
      <c r="B465" s="71" t="s">
        <v>16591</v>
      </c>
      <c r="C465" s="71">
        <v>29500952</v>
      </c>
      <c r="D465" s="71" t="s">
        <v>9</v>
      </c>
      <c r="E465" s="71">
        <v>15</v>
      </c>
      <c r="F465" s="71" t="s">
        <v>17</v>
      </c>
    </row>
    <row r="466" spans="1:6" x14ac:dyDescent="0.25">
      <c r="A466" s="70">
        <v>44454</v>
      </c>
      <c r="B466" s="71" t="s">
        <v>16591</v>
      </c>
      <c r="C466" s="71">
        <v>29500957</v>
      </c>
      <c r="D466" s="71" t="s">
        <v>9</v>
      </c>
      <c r="E466" s="71">
        <v>3</v>
      </c>
      <c r="F466" s="71" t="s">
        <v>17</v>
      </c>
    </row>
    <row r="467" spans="1:6" x14ac:dyDescent="0.25">
      <c r="A467" s="70">
        <v>44454</v>
      </c>
      <c r="B467" s="71" t="s">
        <v>16591</v>
      </c>
      <c r="C467" s="71">
        <v>29501009</v>
      </c>
      <c r="D467" s="71" t="s">
        <v>9</v>
      </c>
      <c r="E467" s="71">
        <v>3</v>
      </c>
      <c r="F467" s="71" t="s">
        <v>17</v>
      </c>
    </row>
    <row r="468" spans="1:6" x14ac:dyDescent="0.25">
      <c r="A468" s="70">
        <v>44454</v>
      </c>
      <c r="B468" s="71" t="s">
        <v>16591</v>
      </c>
      <c r="C468" s="71">
        <v>29501020</v>
      </c>
      <c r="D468" s="71" t="s">
        <v>9</v>
      </c>
      <c r="E468" s="71">
        <v>7</v>
      </c>
      <c r="F468" s="71" t="s">
        <v>17</v>
      </c>
    </row>
    <row r="469" spans="1:6" x14ac:dyDescent="0.25">
      <c r="A469" s="70">
        <v>44454</v>
      </c>
      <c r="B469" s="71" t="s">
        <v>16591</v>
      </c>
      <c r="C469" s="71">
        <v>29501028</v>
      </c>
      <c r="D469" s="71" t="s">
        <v>9</v>
      </c>
      <c r="E469" s="71">
        <v>8</v>
      </c>
      <c r="F469" s="71" t="s">
        <v>17</v>
      </c>
    </row>
    <row r="470" spans="1:6" x14ac:dyDescent="0.25">
      <c r="A470" s="70">
        <v>44454</v>
      </c>
      <c r="B470" s="71" t="s">
        <v>16591</v>
      </c>
      <c r="C470" s="71">
        <v>29501028</v>
      </c>
      <c r="D470" s="71" t="s">
        <v>9</v>
      </c>
      <c r="E470" s="71">
        <v>8</v>
      </c>
      <c r="F470" s="71" t="s">
        <v>17</v>
      </c>
    </row>
    <row r="471" spans="1:6" x14ac:dyDescent="0.25">
      <c r="A471" s="70">
        <v>44454</v>
      </c>
      <c r="B471" s="71" t="s">
        <v>16591</v>
      </c>
      <c r="C471" s="71">
        <v>29501029</v>
      </c>
      <c r="D471" s="71" t="s">
        <v>9</v>
      </c>
      <c r="E471" s="71">
        <v>18</v>
      </c>
      <c r="F471" s="71" t="s">
        <v>17</v>
      </c>
    </row>
    <row r="472" spans="1:6" x14ac:dyDescent="0.25">
      <c r="A472" s="70">
        <v>44454</v>
      </c>
      <c r="B472" s="71" t="s">
        <v>16591</v>
      </c>
      <c r="C472" s="71">
        <v>29501030</v>
      </c>
      <c r="D472" s="71" t="s">
        <v>9</v>
      </c>
      <c r="E472" s="71">
        <v>15</v>
      </c>
      <c r="F472" s="71" t="s">
        <v>17</v>
      </c>
    </row>
    <row r="473" spans="1:6" x14ac:dyDescent="0.25">
      <c r="A473" s="70">
        <v>44454</v>
      </c>
      <c r="B473" s="71" t="s">
        <v>16591</v>
      </c>
      <c r="C473" s="71">
        <v>29501039</v>
      </c>
      <c r="D473" s="71" t="s">
        <v>9</v>
      </c>
      <c r="E473" s="71">
        <v>22</v>
      </c>
      <c r="F473" s="71" t="s">
        <v>17</v>
      </c>
    </row>
    <row r="474" spans="1:6" x14ac:dyDescent="0.25">
      <c r="A474" s="70">
        <v>44454</v>
      </c>
      <c r="B474" s="71" t="s">
        <v>16591</v>
      </c>
      <c r="C474" s="71">
        <v>29501040</v>
      </c>
      <c r="D474" s="71" t="s">
        <v>9</v>
      </c>
      <c r="E474" s="71">
        <v>6</v>
      </c>
      <c r="F474" s="71" t="s">
        <v>17</v>
      </c>
    </row>
    <row r="475" spans="1:6" x14ac:dyDescent="0.25">
      <c r="A475" s="70">
        <v>44454</v>
      </c>
      <c r="B475" s="71" t="s">
        <v>16591</v>
      </c>
      <c r="C475" s="71">
        <v>29501063</v>
      </c>
      <c r="D475" s="71" t="s">
        <v>11</v>
      </c>
      <c r="E475" s="71">
        <v>195</v>
      </c>
      <c r="F475" s="71" t="s">
        <v>20</v>
      </c>
    </row>
    <row r="476" spans="1:6" x14ac:dyDescent="0.25">
      <c r="A476" s="70">
        <v>44454</v>
      </c>
      <c r="B476" s="71" t="s">
        <v>16591</v>
      </c>
      <c r="C476" s="71">
        <v>29501074</v>
      </c>
      <c r="D476" s="71" t="s">
        <v>11</v>
      </c>
      <c r="E476" s="71">
        <v>87</v>
      </c>
      <c r="F476" s="71" t="s">
        <v>20</v>
      </c>
    </row>
    <row r="477" spans="1:6" x14ac:dyDescent="0.25">
      <c r="A477" s="70">
        <v>44454</v>
      </c>
      <c r="B477" s="71" t="s">
        <v>16591</v>
      </c>
      <c r="C477" s="71">
        <v>29501077</v>
      </c>
      <c r="D477" s="71" t="s">
        <v>11</v>
      </c>
      <c r="E477" s="71">
        <v>56</v>
      </c>
      <c r="F477" s="71" t="s">
        <v>20</v>
      </c>
    </row>
    <row r="478" spans="1:6" x14ac:dyDescent="0.25">
      <c r="A478" s="70">
        <v>44454</v>
      </c>
      <c r="B478" s="71" t="s">
        <v>16591</v>
      </c>
      <c r="C478" s="71">
        <v>29501101</v>
      </c>
      <c r="D478" s="71" t="s">
        <v>9</v>
      </c>
      <c r="E478" s="71">
        <v>6</v>
      </c>
      <c r="F478" s="71" t="s">
        <v>17</v>
      </c>
    </row>
    <row r="479" spans="1:6" x14ac:dyDescent="0.25">
      <c r="A479" s="70">
        <v>44454</v>
      </c>
      <c r="B479" s="71" t="s">
        <v>16591</v>
      </c>
      <c r="C479" s="71">
        <v>29600011</v>
      </c>
      <c r="D479" s="71" t="s">
        <v>6</v>
      </c>
      <c r="E479" s="71">
        <v>212</v>
      </c>
      <c r="F479" s="71" t="s">
        <v>22</v>
      </c>
    </row>
    <row r="480" spans="1:6" x14ac:dyDescent="0.25">
      <c r="A480" s="70">
        <v>44454</v>
      </c>
      <c r="B480" s="71" t="s">
        <v>16591</v>
      </c>
      <c r="C480" s="71">
        <v>29600013</v>
      </c>
      <c r="D480" s="71" t="s">
        <v>6</v>
      </c>
      <c r="E480" s="71">
        <v>223</v>
      </c>
      <c r="F480" s="71" t="s">
        <v>22</v>
      </c>
    </row>
    <row r="481" spans="1:6" x14ac:dyDescent="0.25">
      <c r="A481" s="70">
        <v>44454</v>
      </c>
      <c r="B481" s="71" t="s">
        <v>16591</v>
      </c>
      <c r="C481" s="71">
        <v>31000084</v>
      </c>
      <c r="D481" s="71" t="s">
        <v>6</v>
      </c>
      <c r="E481" s="71">
        <v>41.6</v>
      </c>
      <c r="F481" s="71" t="s">
        <v>119</v>
      </c>
    </row>
    <row r="482" spans="1:6" x14ac:dyDescent="0.25">
      <c r="A482" s="70">
        <v>44454</v>
      </c>
      <c r="B482" s="71" t="s">
        <v>16591</v>
      </c>
      <c r="C482" s="71">
        <v>31000084</v>
      </c>
      <c r="D482" s="71" t="s">
        <v>6</v>
      </c>
      <c r="E482" s="71">
        <v>3.6</v>
      </c>
      <c r="F482" s="71" t="s">
        <v>520</v>
      </c>
    </row>
    <row r="483" spans="1:6" x14ac:dyDescent="0.25">
      <c r="A483" s="70">
        <v>44454</v>
      </c>
      <c r="B483" s="71" t="s">
        <v>16591</v>
      </c>
      <c r="C483" s="71">
        <v>31000207</v>
      </c>
      <c r="D483" s="71" t="s">
        <v>6</v>
      </c>
      <c r="E483" s="71">
        <v>26</v>
      </c>
      <c r="F483" s="71" t="s">
        <v>119</v>
      </c>
    </row>
    <row r="484" spans="1:6" x14ac:dyDescent="0.25">
      <c r="A484" s="70">
        <v>44454</v>
      </c>
      <c r="B484" s="71" t="s">
        <v>16591</v>
      </c>
      <c r="C484" s="71">
        <v>32000065</v>
      </c>
      <c r="D484" s="71" t="s">
        <v>6</v>
      </c>
      <c r="E484" s="71">
        <v>42.6</v>
      </c>
      <c r="F484" s="71" t="s">
        <v>520</v>
      </c>
    </row>
    <row r="485" spans="1:6" x14ac:dyDescent="0.25">
      <c r="A485" s="70">
        <v>44454</v>
      </c>
      <c r="B485" s="71" t="s">
        <v>16591</v>
      </c>
      <c r="C485" s="71">
        <v>32000074</v>
      </c>
      <c r="D485" s="71" t="s">
        <v>6</v>
      </c>
      <c r="E485" s="71">
        <v>724</v>
      </c>
      <c r="F485" s="71" t="s">
        <v>32</v>
      </c>
    </row>
    <row r="486" spans="1:6" x14ac:dyDescent="0.25">
      <c r="A486" s="70">
        <v>44454</v>
      </c>
      <c r="B486" s="71" t="s">
        <v>16591</v>
      </c>
      <c r="C486" s="71">
        <v>32000106</v>
      </c>
      <c r="D486" s="71" t="s">
        <v>6</v>
      </c>
      <c r="E486" s="71">
        <v>22</v>
      </c>
      <c r="F486" s="71" t="s">
        <v>119</v>
      </c>
    </row>
    <row r="487" spans="1:6" x14ac:dyDescent="0.25">
      <c r="A487" s="70">
        <v>44454</v>
      </c>
      <c r="B487" s="71" t="s">
        <v>16591</v>
      </c>
      <c r="C487" s="71">
        <v>32000106</v>
      </c>
      <c r="D487" s="71" t="s">
        <v>6</v>
      </c>
      <c r="E487" s="71">
        <v>19</v>
      </c>
      <c r="F487" s="71" t="s">
        <v>119</v>
      </c>
    </row>
    <row r="488" spans="1:6" x14ac:dyDescent="0.25">
      <c r="A488" s="70">
        <v>44454</v>
      </c>
      <c r="B488" s="71" t="s">
        <v>16591</v>
      </c>
      <c r="C488" s="71">
        <v>49500039</v>
      </c>
      <c r="D488" s="71" t="s">
        <v>6</v>
      </c>
      <c r="E488" s="71">
        <v>270</v>
      </c>
      <c r="F488" s="71" t="s">
        <v>22</v>
      </c>
    </row>
    <row r="489" spans="1:6" x14ac:dyDescent="0.25">
      <c r="A489" s="70">
        <v>44454</v>
      </c>
      <c r="B489" s="71" t="s">
        <v>16591</v>
      </c>
      <c r="C489" s="71">
        <v>49500154</v>
      </c>
      <c r="D489" s="71" t="s">
        <v>6</v>
      </c>
      <c r="E489" s="71">
        <v>285</v>
      </c>
      <c r="F489" s="71" t="s">
        <v>29</v>
      </c>
    </row>
    <row r="490" spans="1:6" x14ac:dyDescent="0.25">
      <c r="A490" s="70">
        <v>44454</v>
      </c>
      <c r="B490" s="71" t="s">
        <v>16591</v>
      </c>
      <c r="C490" s="71">
        <v>49500185</v>
      </c>
      <c r="D490" s="71" t="s">
        <v>11</v>
      </c>
      <c r="E490" s="71">
        <v>57.8</v>
      </c>
      <c r="F490" s="71" t="s">
        <v>23</v>
      </c>
    </row>
    <row r="491" spans="1:6" x14ac:dyDescent="0.25">
      <c r="A491" s="70">
        <v>44454</v>
      </c>
      <c r="B491" s="71" t="s">
        <v>16591</v>
      </c>
      <c r="C491" s="71">
        <v>49500185</v>
      </c>
      <c r="D491" s="71" t="s">
        <v>11</v>
      </c>
      <c r="E491" s="71">
        <v>150</v>
      </c>
      <c r="F491" s="71" t="s">
        <v>23</v>
      </c>
    </row>
    <row r="492" spans="1:6" x14ac:dyDescent="0.25">
      <c r="A492" s="70">
        <v>44454</v>
      </c>
      <c r="B492" s="71" t="s">
        <v>16591</v>
      </c>
      <c r="C492" s="71">
        <v>49500188</v>
      </c>
      <c r="D492" s="71" t="s">
        <v>11</v>
      </c>
      <c r="E492" s="71">
        <v>107.6</v>
      </c>
      <c r="F492" s="71" t="s">
        <v>23</v>
      </c>
    </row>
    <row r="493" spans="1:6" x14ac:dyDescent="0.25">
      <c r="A493" s="70">
        <v>44454</v>
      </c>
      <c r="B493" s="71" t="s">
        <v>16591</v>
      </c>
      <c r="C493" s="71">
        <v>49500213</v>
      </c>
      <c r="D493" s="71" t="s">
        <v>11</v>
      </c>
      <c r="E493" s="71">
        <v>66</v>
      </c>
      <c r="F493" s="71" t="s">
        <v>23</v>
      </c>
    </row>
    <row r="494" spans="1:6" x14ac:dyDescent="0.25">
      <c r="A494" s="70">
        <v>44454</v>
      </c>
      <c r="B494" s="71" t="s">
        <v>16591</v>
      </c>
      <c r="C494" s="71">
        <v>49500214</v>
      </c>
      <c r="D494" s="71" t="s">
        <v>11</v>
      </c>
      <c r="E494" s="71">
        <v>166</v>
      </c>
      <c r="F494" s="71" t="s">
        <v>23</v>
      </c>
    </row>
    <row r="495" spans="1:6" x14ac:dyDescent="0.25">
      <c r="A495" s="70">
        <v>44454</v>
      </c>
      <c r="B495" s="71" t="s">
        <v>16591</v>
      </c>
      <c r="C495" s="71">
        <v>49500215</v>
      </c>
      <c r="D495" s="71" t="s">
        <v>11</v>
      </c>
      <c r="E495" s="71">
        <v>38</v>
      </c>
      <c r="F495" s="71" t="s">
        <v>23</v>
      </c>
    </row>
    <row r="496" spans="1:6" x14ac:dyDescent="0.25">
      <c r="A496" s="70">
        <v>44454</v>
      </c>
      <c r="B496" s="71" t="s">
        <v>16591</v>
      </c>
      <c r="C496" s="71">
        <v>49500215</v>
      </c>
      <c r="D496" s="71" t="s">
        <v>11</v>
      </c>
      <c r="E496" s="71">
        <v>79</v>
      </c>
      <c r="F496" s="71" t="s">
        <v>23</v>
      </c>
    </row>
    <row r="497" spans="1:6" x14ac:dyDescent="0.25">
      <c r="A497" s="70">
        <v>44454</v>
      </c>
      <c r="B497" s="71" t="s">
        <v>16591</v>
      </c>
      <c r="C497" s="71">
        <v>49500216</v>
      </c>
      <c r="D497" s="71" t="s">
        <v>11</v>
      </c>
      <c r="E497" s="71">
        <v>239</v>
      </c>
      <c r="F497" s="71" t="s">
        <v>23</v>
      </c>
    </row>
    <row r="498" spans="1:6" x14ac:dyDescent="0.25">
      <c r="A498" s="70">
        <v>44454</v>
      </c>
      <c r="B498" s="71" t="s">
        <v>16591</v>
      </c>
      <c r="C498" s="71">
        <v>49500216</v>
      </c>
      <c r="D498" s="71" t="s">
        <v>11</v>
      </c>
      <c r="E498" s="71">
        <v>347</v>
      </c>
      <c r="F498" s="71" t="s">
        <v>23</v>
      </c>
    </row>
    <row r="499" spans="1:6" x14ac:dyDescent="0.25">
      <c r="A499" s="70">
        <v>44454</v>
      </c>
      <c r="B499" s="71" t="s">
        <v>16591</v>
      </c>
      <c r="C499" s="71">
        <v>49500218</v>
      </c>
      <c r="D499" s="71" t="s">
        <v>11</v>
      </c>
      <c r="E499" s="71">
        <v>138</v>
      </c>
      <c r="F499" s="71" t="s">
        <v>23</v>
      </c>
    </row>
    <row r="500" spans="1:6" x14ac:dyDescent="0.25">
      <c r="A500" s="70">
        <v>44454</v>
      </c>
      <c r="B500" s="71" t="s">
        <v>16591</v>
      </c>
      <c r="C500" s="71" t="s">
        <v>104</v>
      </c>
      <c r="D500" s="71" t="s">
        <v>7</v>
      </c>
      <c r="E500" s="71">
        <v>30</v>
      </c>
      <c r="F500" s="71" t="s">
        <v>26</v>
      </c>
    </row>
    <row r="501" spans="1:6" x14ac:dyDescent="0.25">
      <c r="A501" s="70">
        <v>44454</v>
      </c>
      <c r="B501" s="71" t="s">
        <v>16591</v>
      </c>
      <c r="C501" s="71" t="s">
        <v>104</v>
      </c>
      <c r="D501" s="71" t="s">
        <v>7</v>
      </c>
      <c r="E501" s="71">
        <v>126</v>
      </c>
      <c r="F501" s="71" t="s">
        <v>26</v>
      </c>
    </row>
    <row r="502" spans="1:6" x14ac:dyDescent="0.25">
      <c r="A502" s="70">
        <v>44454</v>
      </c>
      <c r="B502" s="71" t="s">
        <v>16591</v>
      </c>
      <c r="C502" s="71" t="s">
        <v>83</v>
      </c>
      <c r="D502" s="71" t="s">
        <v>8</v>
      </c>
      <c r="E502" s="71">
        <v>1.6</v>
      </c>
      <c r="F502" s="71" t="s">
        <v>116</v>
      </c>
    </row>
    <row r="503" spans="1:6" x14ac:dyDescent="0.25">
      <c r="A503" s="70">
        <v>44454</v>
      </c>
      <c r="B503" s="71" t="s">
        <v>16591</v>
      </c>
      <c r="C503" s="71" t="s">
        <v>83</v>
      </c>
      <c r="D503" s="71" t="s">
        <v>6</v>
      </c>
      <c r="E503" s="71">
        <v>9</v>
      </c>
      <c r="F503" s="71" t="s">
        <v>97</v>
      </c>
    </row>
    <row r="504" spans="1:6" x14ac:dyDescent="0.25">
      <c r="A504" s="70">
        <v>44454</v>
      </c>
      <c r="B504" s="71" t="s">
        <v>16591</v>
      </c>
      <c r="C504" s="71" t="s">
        <v>83</v>
      </c>
      <c r="D504" s="71" t="s">
        <v>6</v>
      </c>
      <c r="E504" s="71">
        <v>25</v>
      </c>
      <c r="F504" s="71" t="s">
        <v>97</v>
      </c>
    </row>
    <row r="505" spans="1:6" x14ac:dyDescent="0.25">
      <c r="A505" s="70">
        <v>44454</v>
      </c>
      <c r="B505" s="71" t="s">
        <v>16591</v>
      </c>
      <c r="C505" s="71" t="s">
        <v>85</v>
      </c>
      <c r="D505" s="71" t="s">
        <v>6</v>
      </c>
      <c r="E505" s="71">
        <v>12.600000000000001</v>
      </c>
      <c r="F505" s="71" t="s">
        <v>116</v>
      </c>
    </row>
    <row r="506" spans="1:6" x14ac:dyDescent="0.25">
      <c r="A506" s="70">
        <v>44454</v>
      </c>
      <c r="B506" s="71" t="s">
        <v>16591</v>
      </c>
      <c r="C506" s="71" t="s">
        <v>85</v>
      </c>
      <c r="D506" s="71" t="s">
        <v>6</v>
      </c>
      <c r="E506" s="71">
        <v>160.5</v>
      </c>
      <c r="F506" s="71" t="s">
        <v>116</v>
      </c>
    </row>
    <row r="507" spans="1:6" x14ac:dyDescent="0.25">
      <c r="A507" s="70">
        <v>44454</v>
      </c>
      <c r="B507" s="71" t="s">
        <v>16591</v>
      </c>
      <c r="C507" s="71" t="s">
        <v>86</v>
      </c>
      <c r="D507" s="71" t="s">
        <v>6</v>
      </c>
      <c r="E507" s="71">
        <v>35</v>
      </c>
      <c r="F507" s="71" t="s">
        <v>116</v>
      </c>
    </row>
    <row r="508" spans="1:6" x14ac:dyDescent="0.25">
      <c r="A508" s="70">
        <v>44454</v>
      </c>
      <c r="B508" s="71" t="s">
        <v>16591</v>
      </c>
      <c r="C508" s="71" t="s">
        <v>86</v>
      </c>
      <c r="D508" s="71" t="s">
        <v>6</v>
      </c>
      <c r="E508" s="71">
        <v>62</v>
      </c>
      <c r="F508" s="71" t="s">
        <v>116</v>
      </c>
    </row>
    <row r="509" spans="1:6" x14ac:dyDescent="0.25">
      <c r="A509" s="70">
        <v>44454</v>
      </c>
      <c r="B509" s="71" t="s">
        <v>16591</v>
      </c>
      <c r="C509" s="71" t="s">
        <v>86</v>
      </c>
      <c r="D509" s="71" t="s">
        <v>6</v>
      </c>
      <c r="E509" s="71">
        <v>101</v>
      </c>
      <c r="F509" s="71" t="s">
        <v>116</v>
      </c>
    </row>
    <row r="510" spans="1:6" x14ac:dyDescent="0.25">
      <c r="A510" s="70">
        <v>44454</v>
      </c>
      <c r="B510" s="71" t="s">
        <v>16591</v>
      </c>
      <c r="C510" s="71" t="s">
        <v>86</v>
      </c>
      <c r="D510" s="71" t="s">
        <v>6</v>
      </c>
      <c r="E510" s="71">
        <v>113</v>
      </c>
      <c r="F510" s="71" t="s">
        <v>116</v>
      </c>
    </row>
    <row r="511" spans="1:6" x14ac:dyDescent="0.25">
      <c r="A511" s="70">
        <v>44454</v>
      </c>
      <c r="B511" s="71" t="s">
        <v>16591</v>
      </c>
      <c r="C511" s="71" t="s">
        <v>90</v>
      </c>
      <c r="D511" s="71" t="s">
        <v>10</v>
      </c>
      <c r="E511" s="71">
        <v>11.5</v>
      </c>
      <c r="F511" s="71" t="s">
        <v>91</v>
      </c>
    </row>
    <row r="512" spans="1:6" x14ac:dyDescent="0.25">
      <c r="A512" s="70">
        <v>44454</v>
      </c>
      <c r="B512" s="71" t="s">
        <v>16591</v>
      </c>
      <c r="C512" s="71" t="s">
        <v>90</v>
      </c>
      <c r="D512" s="71" t="s">
        <v>10</v>
      </c>
      <c r="E512" s="71">
        <v>14</v>
      </c>
      <c r="F512" s="71" t="s">
        <v>91</v>
      </c>
    </row>
    <row r="513" spans="1:6" x14ac:dyDescent="0.25">
      <c r="A513" s="70">
        <v>44454</v>
      </c>
      <c r="B513" s="71" t="s">
        <v>16591</v>
      </c>
      <c r="C513" s="71" t="s">
        <v>93</v>
      </c>
      <c r="D513" s="71" t="s">
        <v>10</v>
      </c>
      <c r="E513" s="71">
        <v>5.9</v>
      </c>
      <c r="F513" s="71" t="s">
        <v>91</v>
      </c>
    </row>
    <row r="514" spans="1:6" x14ac:dyDescent="0.25">
      <c r="A514" s="70">
        <v>44454</v>
      </c>
      <c r="B514" s="71" t="s">
        <v>16591</v>
      </c>
      <c r="C514" s="71" t="s">
        <v>93</v>
      </c>
      <c r="D514" s="71" t="s">
        <v>10</v>
      </c>
      <c r="E514" s="71">
        <v>39</v>
      </c>
      <c r="F514" s="71" t="s">
        <v>94</v>
      </c>
    </row>
    <row r="515" spans="1:6" x14ac:dyDescent="0.25">
      <c r="A515" s="70">
        <v>44454</v>
      </c>
      <c r="B515" s="71" t="s">
        <v>16591</v>
      </c>
      <c r="C515" s="71" t="s">
        <v>93</v>
      </c>
      <c r="D515" s="71" t="s">
        <v>10</v>
      </c>
      <c r="E515" s="71">
        <v>58</v>
      </c>
      <c r="F515" s="71" t="s">
        <v>94</v>
      </c>
    </row>
    <row r="516" spans="1:6" x14ac:dyDescent="0.25">
      <c r="A516" s="70">
        <v>44454</v>
      </c>
      <c r="B516" s="71" t="s">
        <v>16591</v>
      </c>
      <c r="C516" s="71" t="s">
        <v>93</v>
      </c>
      <c r="D516" s="71" t="s">
        <v>10</v>
      </c>
      <c r="E516" s="71">
        <v>78.900000000000006</v>
      </c>
      <c r="F516" s="71" t="s">
        <v>94</v>
      </c>
    </row>
    <row r="517" spans="1:6" x14ac:dyDescent="0.25">
      <c r="A517" s="70">
        <v>44454</v>
      </c>
      <c r="B517" s="71" t="s">
        <v>16591</v>
      </c>
      <c r="C517" s="71" t="s">
        <v>93</v>
      </c>
      <c r="D517" s="71" t="s">
        <v>10</v>
      </c>
      <c r="E517" s="71">
        <v>20</v>
      </c>
      <c r="F517" s="71" t="s">
        <v>94</v>
      </c>
    </row>
    <row r="518" spans="1:6" x14ac:dyDescent="0.25">
      <c r="A518" s="70">
        <v>44454</v>
      </c>
      <c r="B518" s="71" t="s">
        <v>16591</v>
      </c>
      <c r="C518" s="71" t="s">
        <v>93</v>
      </c>
      <c r="D518" s="71" t="s">
        <v>10</v>
      </c>
      <c r="E518" s="71">
        <v>7</v>
      </c>
      <c r="F518" s="71" t="s">
        <v>91</v>
      </c>
    </row>
    <row r="519" spans="1:6" x14ac:dyDescent="0.25">
      <c r="A519" s="70">
        <v>44454</v>
      </c>
      <c r="B519" s="71" t="s">
        <v>16591</v>
      </c>
      <c r="C519" s="71" t="s">
        <v>124</v>
      </c>
      <c r="D519" s="71" t="s">
        <v>8</v>
      </c>
      <c r="E519" s="71">
        <v>21</v>
      </c>
      <c r="F519" s="71" t="s">
        <v>116</v>
      </c>
    </row>
    <row r="520" spans="1:6" x14ac:dyDescent="0.25">
      <c r="A520" s="70">
        <v>44455</v>
      </c>
      <c r="B520" s="71" t="s">
        <v>16591</v>
      </c>
      <c r="C520" s="71">
        <v>29500613</v>
      </c>
      <c r="D520" s="71" t="s">
        <v>8</v>
      </c>
      <c r="E520" s="71">
        <v>15</v>
      </c>
      <c r="F520" s="71" t="s">
        <v>21</v>
      </c>
    </row>
    <row r="521" spans="1:6" x14ac:dyDescent="0.25">
      <c r="A521" s="70">
        <v>44455</v>
      </c>
      <c r="B521" s="71" t="s">
        <v>16591</v>
      </c>
      <c r="C521" s="71">
        <v>29500885</v>
      </c>
      <c r="D521" s="71" t="s">
        <v>9</v>
      </c>
      <c r="E521" s="71">
        <v>28</v>
      </c>
      <c r="F521" s="71" t="s">
        <v>17</v>
      </c>
    </row>
    <row r="522" spans="1:6" x14ac:dyDescent="0.25">
      <c r="A522" s="70">
        <v>44455</v>
      </c>
      <c r="B522" s="71" t="s">
        <v>16591</v>
      </c>
      <c r="C522" s="71">
        <v>29500886</v>
      </c>
      <c r="D522" s="71" t="s">
        <v>9</v>
      </c>
      <c r="E522" s="71">
        <v>20</v>
      </c>
      <c r="F522" s="71" t="s">
        <v>17</v>
      </c>
    </row>
    <row r="523" spans="1:6" x14ac:dyDescent="0.25">
      <c r="A523" s="70">
        <v>44455</v>
      </c>
      <c r="B523" s="71" t="s">
        <v>16591</v>
      </c>
      <c r="C523" s="71">
        <v>29500906</v>
      </c>
      <c r="D523" s="71" t="s">
        <v>9</v>
      </c>
      <c r="E523" s="71">
        <v>25</v>
      </c>
      <c r="F523" s="71" t="s">
        <v>17</v>
      </c>
    </row>
    <row r="524" spans="1:6" x14ac:dyDescent="0.25">
      <c r="A524" s="70">
        <v>44455</v>
      </c>
      <c r="B524" s="71" t="s">
        <v>16591</v>
      </c>
      <c r="C524" s="71">
        <v>29500906</v>
      </c>
      <c r="D524" s="71" t="s">
        <v>9</v>
      </c>
      <c r="E524" s="71">
        <v>19</v>
      </c>
      <c r="F524" s="71" t="s">
        <v>17</v>
      </c>
    </row>
    <row r="525" spans="1:6" x14ac:dyDescent="0.25">
      <c r="A525" s="70">
        <v>44455</v>
      </c>
      <c r="B525" s="71" t="s">
        <v>16591</v>
      </c>
      <c r="C525" s="71">
        <v>29500910</v>
      </c>
      <c r="D525" s="71" t="s">
        <v>9</v>
      </c>
      <c r="E525" s="71">
        <v>41</v>
      </c>
      <c r="F525" s="71" t="s">
        <v>17</v>
      </c>
    </row>
    <row r="526" spans="1:6" x14ac:dyDescent="0.25">
      <c r="A526" s="70">
        <v>44455</v>
      </c>
      <c r="B526" s="71" t="s">
        <v>16591</v>
      </c>
      <c r="C526" s="71">
        <v>29500913</v>
      </c>
      <c r="D526" s="71" t="s">
        <v>9</v>
      </c>
      <c r="E526" s="71">
        <v>18</v>
      </c>
      <c r="F526" s="71" t="s">
        <v>17</v>
      </c>
    </row>
    <row r="527" spans="1:6" x14ac:dyDescent="0.25">
      <c r="A527" s="70">
        <v>44455</v>
      </c>
      <c r="B527" s="71" t="s">
        <v>16591</v>
      </c>
      <c r="C527" s="71">
        <v>29501039</v>
      </c>
      <c r="D527" s="71" t="s">
        <v>9</v>
      </c>
      <c r="E527" s="71">
        <v>40</v>
      </c>
      <c r="F527" s="71" t="s">
        <v>17</v>
      </c>
    </row>
    <row r="528" spans="1:6" x14ac:dyDescent="0.25">
      <c r="A528" s="70">
        <v>44455</v>
      </c>
      <c r="B528" s="71" t="s">
        <v>16591</v>
      </c>
      <c r="C528" s="71">
        <v>29501039</v>
      </c>
      <c r="D528" s="71" t="s">
        <v>9</v>
      </c>
      <c r="E528" s="71">
        <v>17</v>
      </c>
      <c r="F528" s="71" t="s">
        <v>17</v>
      </c>
    </row>
    <row r="529" spans="1:6" x14ac:dyDescent="0.25">
      <c r="A529" s="70">
        <v>44455</v>
      </c>
      <c r="B529" s="71" t="s">
        <v>16591</v>
      </c>
      <c r="C529" s="71">
        <v>29501063</v>
      </c>
      <c r="D529" s="71" t="s">
        <v>11</v>
      </c>
      <c r="E529" s="71">
        <v>24</v>
      </c>
      <c r="F529" s="71" t="s">
        <v>20</v>
      </c>
    </row>
    <row r="530" spans="1:6" x14ac:dyDescent="0.25">
      <c r="A530" s="70">
        <v>44455</v>
      </c>
      <c r="B530" s="71" t="s">
        <v>16591</v>
      </c>
      <c r="C530" s="71">
        <v>32000049</v>
      </c>
      <c r="D530" s="71" t="s">
        <v>6</v>
      </c>
      <c r="E530" s="71">
        <v>52</v>
      </c>
      <c r="F530" s="71" t="s">
        <v>119</v>
      </c>
    </row>
    <row r="531" spans="1:6" x14ac:dyDescent="0.25">
      <c r="A531" s="70">
        <v>44455</v>
      </c>
      <c r="B531" s="71" t="s">
        <v>16591</v>
      </c>
      <c r="C531" s="71">
        <v>32000107</v>
      </c>
      <c r="D531" s="71" t="s">
        <v>6</v>
      </c>
      <c r="E531" s="71">
        <v>27.6</v>
      </c>
      <c r="F531" s="71" t="s">
        <v>119</v>
      </c>
    </row>
    <row r="532" spans="1:6" x14ac:dyDescent="0.25">
      <c r="A532" s="70">
        <v>44455</v>
      </c>
      <c r="B532" s="71" t="s">
        <v>16591</v>
      </c>
      <c r="C532" s="71" t="s">
        <v>85</v>
      </c>
      <c r="D532" s="71" t="s">
        <v>8</v>
      </c>
      <c r="E532" s="71">
        <v>24.400000000000006</v>
      </c>
      <c r="F532" s="71" t="s">
        <v>116</v>
      </c>
    </row>
    <row r="533" spans="1:6" x14ac:dyDescent="0.25">
      <c r="A533" s="70">
        <v>44455</v>
      </c>
      <c r="B533" s="71" t="s">
        <v>16591</v>
      </c>
      <c r="C533" s="71" t="s">
        <v>85</v>
      </c>
      <c r="D533" s="71" t="s">
        <v>11</v>
      </c>
      <c r="E533" s="71">
        <v>54.2</v>
      </c>
      <c r="F533" s="71" t="s">
        <v>20</v>
      </c>
    </row>
    <row r="534" spans="1:6" x14ac:dyDescent="0.25">
      <c r="A534" s="70">
        <v>44455</v>
      </c>
      <c r="B534" s="71" t="s">
        <v>16591</v>
      </c>
      <c r="C534" s="71" t="s">
        <v>85</v>
      </c>
      <c r="D534" s="71" t="s">
        <v>6</v>
      </c>
      <c r="E534" s="71">
        <v>28</v>
      </c>
      <c r="F534" s="71" t="s">
        <v>22</v>
      </c>
    </row>
    <row r="535" spans="1:6" x14ac:dyDescent="0.25">
      <c r="A535" s="70">
        <v>44455</v>
      </c>
      <c r="B535" s="71" t="s">
        <v>16591</v>
      </c>
      <c r="C535" s="71" t="s">
        <v>86</v>
      </c>
      <c r="D535" s="71" t="s">
        <v>6</v>
      </c>
      <c r="E535" s="71">
        <v>77.400000000000006</v>
      </c>
      <c r="F535" s="71" t="s">
        <v>119</v>
      </c>
    </row>
    <row r="536" spans="1:6" x14ac:dyDescent="0.25">
      <c r="A536" s="70">
        <v>44455</v>
      </c>
      <c r="B536" s="71" t="s">
        <v>16591</v>
      </c>
      <c r="C536" s="71" t="s">
        <v>86</v>
      </c>
      <c r="D536" s="71" t="s">
        <v>6</v>
      </c>
      <c r="E536" s="71">
        <v>57.8</v>
      </c>
      <c r="F536" s="71" t="s">
        <v>116</v>
      </c>
    </row>
    <row r="537" spans="1:6" x14ac:dyDescent="0.25">
      <c r="A537" s="70">
        <v>44455</v>
      </c>
      <c r="B537" s="71" t="s">
        <v>16591</v>
      </c>
      <c r="C537" s="71" t="s">
        <v>86</v>
      </c>
      <c r="D537" s="71" t="s">
        <v>6</v>
      </c>
      <c r="E537" s="71">
        <v>97.8</v>
      </c>
      <c r="F537" s="71" t="s">
        <v>116</v>
      </c>
    </row>
    <row r="538" spans="1:6" x14ac:dyDescent="0.25">
      <c r="A538" s="70">
        <v>44455</v>
      </c>
      <c r="B538" s="71" t="s">
        <v>16591</v>
      </c>
      <c r="C538" s="71" t="s">
        <v>93</v>
      </c>
      <c r="D538" s="71" t="s">
        <v>10</v>
      </c>
      <c r="E538" s="71">
        <v>11</v>
      </c>
      <c r="F538" s="71" t="s">
        <v>94</v>
      </c>
    </row>
    <row r="539" spans="1:6" x14ac:dyDescent="0.25">
      <c r="A539" s="70">
        <v>44455</v>
      </c>
      <c r="B539" s="71" t="s">
        <v>16591</v>
      </c>
      <c r="C539" s="71" t="s">
        <v>93</v>
      </c>
      <c r="D539" s="71" t="s">
        <v>10</v>
      </c>
      <c r="E539" s="71">
        <v>56</v>
      </c>
      <c r="F539" s="71" t="s">
        <v>94</v>
      </c>
    </row>
    <row r="540" spans="1:6" x14ac:dyDescent="0.25">
      <c r="A540" s="70">
        <v>44455</v>
      </c>
      <c r="B540" s="71" t="s">
        <v>16591</v>
      </c>
      <c r="C540" s="71" t="s">
        <v>139</v>
      </c>
      <c r="D540" s="71" t="s">
        <v>10</v>
      </c>
      <c r="E540" s="71">
        <v>8</v>
      </c>
      <c r="F540" s="71" t="s">
        <v>139</v>
      </c>
    </row>
    <row r="541" spans="1:6" x14ac:dyDescent="0.25">
      <c r="A541" s="70">
        <v>44456</v>
      </c>
      <c r="B541" s="71" t="s">
        <v>16591</v>
      </c>
      <c r="C541" s="71">
        <v>29500754</v>
      </c>
      <c r="D541" s="71" t="s">
        <v>8</v>
      </c>
      <c r="E541" s="71">
        <v>99.13</v>
      </c>
      <c r="F541" s="71" t="s">
        <v>10</v>
      </c>
    </row>
    <row r="542" spans="1:6" x14ac:dyDescent="0.25">
      <c r="A542" s="70">
        <v>44456</v>
      </c>
      <c r="B542" s="71" t="s">
        <v>16591</v>
      </c>
      <c r="C542" s="71">
        <v>29500776</v>
      </c>
      <c r="D542" s="71" t="s">
        <v>8</v>
      </c>
      <c r="E542" s="71">
        <v>13</v>
      </c>
      <c r="F542" s="71" t="s">
        <v>24</v>
      </c>
    </row>
    <row r="543" spans="1:6" x14ac:dyDescent="0.25">
      <c r="A543" s="70">
        <v>44456</v>
      </c>
      <c r="B543" s="71" t="s">
        <v>16591</v>
      </c>
      <c r="C543" s="71">
        <v>29500900</v>
      </c>
      <c r="D543" s="71" t="s">
        <v>9</v>
      </c>
      <c r="E543" s="71">
        <v>16</v>
      </c>
      <c r="F543" s="71" t="s">
        <v>17</v>
      </c>
    </row>
    <row r="544" spans="1:6" x14ac:dyDescent="0.25">
      <c r="A544" s="70">
        <v>44456</v>
      </c>
      <c r="B544" s="71" t="s">
        <v>16591</v>
      </c>
      <c r="C544" s="71">
        <v>29500929</v>
      </c>
      <c r="D544" s="71" t="s">
        <v>6</v>
      </c>
      <c r="E544" s="71">
        <v>20</v>
      </c>
      <c r="F544" s="71" t="s">
        <v>22</v>
      </c>
    </row>
    <row r="545" spans="1:6" x14ac:dyDescent="0.25">
      <c r="A545" s="70">
        <v>44456</v>
      </c>
      <c r="B545" s="71" t="s">
        <v>16591</v>
      </c>
      <c r="C545" s="71">
        <v>29501003</v>
      </c>
      <c r="D545" s="71" t="s">
        <v>8</v>
      </c>
      <c r="E545" s="71">
        <v>105</v>
      </c>
      <c r="F545" s="71" t="s">
        <v>109</v>
      </c>
    </row>
    <row r="546" spans="1:6" x14ac:dyDescent="0.25">
      <c r="A546" s="70">
        <v>44456</v>
      </c>
      <c r="B546" s="71" t="s">
        <v>16591</v>
      </c>
      <c r="C546" s="71">
        <v>29501039</v>
      </c>
      <c r="D546" s="71" t="s">
        <v>9</v>
      </c>
      <c r="E546" s="71">
        <v>40</v>
      </c>
      <c r="F546" s="71" t="s">
        <v>17</v>
      </c>
    </row>
    <row r="547" spans="1:6" x14ac:dyDescent="0.25">
      <c r="A547" s="70">
        <v>44456</v>
      </c>
      <c r="B547" s="71" t="s">
        <v>16591</v>
      </c>
      <c r="C547" s="71">
        <v>29501101</v>
      </c>
      <c r="D547" s="71" t="s">
        <v>9</v>
      </c>
      <c r="E547" s="71">
        <v>2</v>
      </c>
      <c r="F547" s="71" t="s">
        <v>17</v>
      </c>
    </row>
    <row r="548" spans="1:6" x14ac:dyDescent="0.25">
      <c r="A548" s="70">
        <v>44456</v>
      </c>
      <c r="B548" s="71" t="s">
        <v>16591</v>
      </c>
      <c r="C548" s="71">
        <v>29501101</v>
      </c>
      <c r="D548" s="71" t="s">
        <v>9</v>
      </c>
      <c r="E548" s="71">
        <v>2</v>
      </c>
      <c r="F548" s="71" t="s">
        <v>17</v>
      </c>
    </row>
    <row r="549" spans="1:6" x14ac:dyDescent="0.25">
      <c r="A549" s="70">
        <v>44456</v>
      </c>
      <c r="B549" s="71" t="s">
        <v>16591</v>
      </c>
      <c r="C549" s="71">
        <v>29501101</v>
      </c>
      <c r="D549" s="71" t="s">
        <v>9</v>
      </c>
      <c r="E549" s="71">
        <v>1</v>
      </c>
      <c r="F549" s="71" t="s">
        <v>17</v>
      </c>
    </row>
    <row r="550" spans="1:6" x14ac:dyDescent="0.25">
      <c r="A550" s="70">
        <v>44456</v>
      </c>
      <c r="B550" s="71" t="s">
        <v>16591</v>
      </c>
      <c r="C550" s="71">
        <v>29600002</v>
      </c>
      <c r="D550" s="71" t="s">
        <v>6</v>
      </c>
      <c r="E550" s="71">
        <v>80</v>
      </c>
      <c r="F550" s="71" t="s">
        <v>22</v>
      </c>
    </row>
    <row r="551" spans="1:6" x14ac:dyDescent="0.25">
      <c r="A551" s="70">
        <v>44456</v>
      </c>
      <c r="B551" s="71" t="s">
        <v>16591</v>
      </c>
      <c r="C551" s="71">
        <v>29600002</v>
      </c>
      <c r="D551" s="71" t="s">
        <v>10</v>
      </c>
      <c r="E551" s="71">
        <v>153</v>
      </c>
      <c r="F551" s="71" t="s">
        <v>102</v>
      </c>
    </row>
    <row r="552" spans="1:6" x14ac:dyDescent="0.25">
      <c r="A552" s="70">
        <v>44456</v>
      </c>
      <c r="B552" s="71" t="s">
        <v>16591</v>
      </c>
      <c r="C552" s="71">
        <v>29600027</v>
      </c>
      <c r="D552" s="71" t="s">
        <v>6</v>
      </c>
      <c r="E552" s="71">
        <v>162</v>
      </c>
      <c r="F552" s="71" t="s">
        <v>22</v>
      </c>
    </row>
    <row r="553" spans="1:6" x14ac:dyDescent="0.25">
      <c r="A553" s="70">
        <v>44456</v>
      </c>
      <c r="B553" s="71" t="s">
        <v>16591</v>
      </c>
      <c r="C553" s="71" t="s">
        <v>104</v>
      </c>
      <c r="D553" s="71" t="s">
        <v>7</v>
      </c>
      <c r="E553" s="71">
        <v>45</v>
      </c>
      <c r="F553" s="71" t="s">
        <v>26</v>
      </c>
    </row>
    <row r="554" spans="1:6" x14ac:dyDescent="0.25">
      <c r="A554" s="70">
        <v>44456</v>
      </c>
      <c r="B554" s="71" t="s">
        <v>16591</v>
      </c>
      <c r="C554" s="71" t="s">
        <v>104</v>
      </c>
      <c r="D554" s="71" t="s">
        <v>7</v>
      </c>
      <c r="E554" s="71">
        <v>75</v>
      </c>
      <c r="F554" s="71" t="s">
        <v>26</v>
      </c>
    </row>
    <row r="555" spans="1:6" x14ac:dyDescent="0.25">
      <c r="A555" s="70">
        <v>44456</v>
      </c>
      <c r="B555" s="71" t="s">
        <v>16591</v>
      </c>
      <c r="C555" s="71" t="s">
        <v>104</v>
      </c>
      <c r="D555" s="71" t="s">
        <v>7</v>
      </c>
      <c r="E555" s="71">
        <v>150</v>
      </c>
      <c r="F555" s="71" t="s">
        <v>26</v>
      </c>
    </row>
    <row r="556" spans="1:6" x14ac:dyDescent="0.25">
      <c r="A556" s="70">
        <v>44456</v>
      </c>
      <c r="B556" s="71" t="s">
        <v>16591</v>
      </c>
      <c r="C556" s="71" t="s">
        <v>83</v>
      </c>
      <c r="D556" s="71" t="s">
        <v>8</v>
      </c>
      <c r="E556" s="71">
        <v>42</v>
      </c>
      <c r="F556" s="71" t="s">
        <v>116</v>
      </c>
    </row>
    <row r="557" spans="1:6" x14ac:dyDescent="0.25">
      <c r="A557" s="70">
        <v>44456</v>
      </c>
      <c r="B557" s="71" t="s">
        <v>16591</v>
      </c>
      <c r="C557" s="71" t="s">
        <v>83</v>
      </c>
      <c r="D557" s="71" t="s">
        <v>6</v>
      </c>
      <c r="E557" s="71">
        <v>20</v>
      </c>
      <c r="F557" s="71" t="s">
        <v>97</v>
      </c>
    </row>
    <row r="558" spans="1:6" x14ac:dyDescent="0.25">
      <c r="A558" s="70">
        <v>44456</v>
      </c>
      <c r="B558" s="71" t="s">
        <v>16591</v>
      </c>
      <c r="C558" s="71" t="s">
        <v>85</v>
      </c>
      <c r="D558" s="71" t="s">
        <v>7</v>
      </c>
      <c r="E558" s="71">
        <v>33</v>
      </c>
      <c r="F558" s="71" t="s">
        <v>116</v>
      </c>
    </row>
    <row r="559" spans="1:6" x14ac:dyDescent="0.25">
      <c r="A559" s="70">
        <v>44456</v>
      </c>
      <c r="B559" s="71" t="s">
        <v>16591</v>
      </c>
      <c r="C559" s="71" t="s">
        <v>150</v>
      </c>
      <c r="D559" s="71" t="s">
        <v>8</v>
      </c>
      <c r="E559" s="71">
        <v>1.4</v>
      </c>
      <c r="F559" s="71" t="s">
        <v>116</v>
      </c>
    </row>
    <row r="560" spans="1:6" x14ac:dyDescent="0.25">
      <c r="A560" s="70">
        <v>44456</v>
      </c>
      <c r="B560" s="71" t="s">
        <v>16591</v>
      </c>
      <c r="C560" s="71" t="s">
        <v>85</v>
      </c>
      <c r="D560" s="71" t="s">
        <v>8</v>
      </c>
      <c r="E560" s="71">
        <v>151.5</v>
      </c>
      <c r="F560" s="71" t="s">
        <v>116</v>
      </c>
    </row>
    <row r="561" spans="1:6" x14ac:dyDescent="0.25">
      <c r="A561" s="70">
        <v>44456</v>
      </c>
      <c r="B561" s="71" t="s">
        <v>16591</v>
      </c>
      <c r="C561" s="71" t="s">
        <v>85</v>
      </c>
      <c r="D561" s="71" t="s">
        <v>9</v>
      </c>
      <c r="E561" s="71">
        <v>1</v>
      </c>
      <c r="F561" s="71" t="s">
        <v>116</v>
      </c>
    </row>
    <row r="562" spans="1:6" x14ac:dyDescent="0.25">
      <c r="A562" s="70">
        <v>44456</v>
      </c>
      <c r="B562" s="71" t="s">
        <v>16591</v>
      </c>
      <c r="C562" s="71" t="s">
        <v>85</v>
      </c>
      <c r="D562" s="71" t="s">
        <v>7</v>
      </c>
      <c r="E562" s="71">
        <v>77</v>
      </c>
      <c r="F562" s="71" t="s">
        <v>116</v>
      </c>
    </row>
    <row r="563" spans="1:6" x14ac:dyDescent="0.25">
      <c r="A563" s="70">
        <v>44456</v>
      </c>
      <c r="B563" s="71" t="s">
        <v>16591</v>
      </c>
      <c r="C563" s="71" t="s">
        <v>86</v>
      </c>
      <c r="D563" s="71" t="s">
        <v>6</v>
      </c>
      <c r="E563" s="71">
        <v>200</v>
      </c>
      <c r="F563" s="71" t="s">
        <v>116</v>
      </c>
    </row>
    <row r="564" spans="1:6" x14ac:dyDescent="0.25">
      <c r="A564" s="70">
        <v>44456</v>
      </c>
      <c r="B564" s="71" t="s">
        <v>16591</v>
      </c>
      <c r="C564" s="71" t="s">
        <v>86</v>
      </c>
      <c r="D564" s="71" t="s">
        <v>6</v>
      </c>
      <c r="E564" s="71">
        <v>160</v>
      </c>
      <c r="F564" s="71" t="s">
        <v>520</v>
      </c>
    </row>
    <row r="565" spans="1:6" x14ac:dyDescent="0.25">
      <c r="A565" s="70">
        <v>44456</v>
      </c>
      <c r="B565" s="71" t="s">
        <v>16591</v>
      </c>
      <c r="C565" s="71" t="s">
        <v>90</v>
      </c>
      <c r="D565" s="71" t="s">
        <v>10</v>
      </c>
      <c r="E565" s="71">
        <v>5.3</v>
      </c>
      <c r="F565" s="71" t="s">
        <v>91</v>
      </c>
    </row>
    <row r="566" spans="1:6" x14ac:dyDescent="0.25">
      <c r="A566" s="70">
        <v>44456</v>
      </c>
      <c r="B566" s="71" t="s">
        <v>16591</v>
      </c>
      <c r="C566" s="71" t="s">
        <v>90</v>
      </c>
      <c r="D566" s="71" t="s">
        <v>10</v>
      </c>
      <c r="E566" s="71">
        <v>16.2</v>
      </c>
      <c r="F566" s="71" t="s">
        <v>91</v>
      </c>
    </row>
    <row r="567" spans="1:6" x14ac:dyDescent="0.25">
      <c r="A567" s="70">
        <v>44456</v>
      </c>
      <c r="B567" s="71" t="s">
        <v>16591</v>
      </c>
      <c r="C567" s="71" t="s">
        <v>93</v>
      </c>
      <c r="D567" s="71" t="s">
        <v>10</v>
      </c>
      <c r="E567" s="71">
        <v>3.4</v>
      </c>
      <c r="F567" s="71" t="s">
        <v>91</v>
      </c>
    </row>
    <row r="568" spans="1:6" x14ac:dyDescent="0.25">
      <c r="A568" s="70">
        <v>44456</v>
      </c>
      <c r="B568" s="71" t="s">
        <v>16591</v>
      </c>
      <c r="C568" s="71" t="s">
        <v>93</v>
      </c>
      <c r="D568" s="71" t="s">
        <v>10</v>
      </c>
      <c r="E568" s="71">
        <v>43.7</v>
      </c>
      <c r="F568" s="71" t="s">
        <v>115</v>
      </c>
    </row>
    <row r="569" spans="1:6" x14ac:dyDescent="0.25">
      <c r="A569" s="70">
        <v>44456</v>
      </c>
      <c r="B569" s="71" t="s">
        <v>16591</v>
      </c>
      <c r="C569" s="71" t="s">
        <v>93</v>
      </c>
      <c r="D569" s="71" t="s">
        <v>10</v>
      </c>
      <c r="E569" s="71">
        <v>105.5</v>
      </c>
      <c r="F569" s="71" t="s">
        <v>94</v>
      </c>
    </row>
    <row r="570" spans="1:6" x14ac:dyDescent="0.25">
      <c r="A570" s="70">
        <v>44456</v>
      </c>
      <c r="B570" s="71" t="s">
        <v>16591</v>
      </c>
      <c r="C570" s="71" t="s">
        <v>93</v>
      </c>
      <c r="D570" s="71" t="s">
        <v>10</v>
      </c>
      <c r="E570" s="71">
        <v>2</v>
      </c>
      <c r="F570" s="71" t="s">
        <v>91</v>
      </c>
    </row>
    <row r="571" spans="1:6" x14ac:dyDescent="0.25">
      <c r="A571" s="70">
        <v>44456</v>
      </c>
      <c r="B571" s="71" t="s">
        <v>16591</v>
      </c>
      <c r="C571" s="71" t="s">
        <v>161</v>
      </c>
      <c r="D571" s="71" t="s">
        <v>8</v>
      </c>
      <c r="E571" s="71">
        <v>35</v>
      </c>
      <c r="F571" s="71" t="s">
        <v>162</v>
      </c>
    </row>
    <row r="572" spans="1:6" x14ac:dyDescent="0.25">
      <c r="A572" s="70">
        <v>44459</v>
      </c>
      <c r="B572" s="71" t="s">
        <v>16591</v>
      </c>
      <c r="C572" s="71">
        <v>29500891</v>
      </c>
      <c r="D572" s="71" t="s">
        <v>9</v>
      </c>
      <c r="E572" s="71">
        <v>20</v>
      </c>
      <c r="F572" s="71" t="s">
        <v>17</v>
      </c>
    </row>
    <row r="573" spans="1:6" x14ac:dyDescent="0.25">
      <c r="A573" s="70">
        <v>44459</v>
      </c>
      <c r="B573" s="71" t="s">
        <v>16591</v>
      </c>
      <c r="C573" s="71">
        <v>29500917</v>
      </c>
      <c r="D573" s="71" t="s">
        <v>6</v>
      </c>
      <c r="E573" s="71">
        <v>60</v>
      </c>
      <c r="F573" s="71" t="s">
        <v>97</v>
      </c>
    </row>
    <row r="574" spans="1:6" x14ac:dyDescent="0.25">
      <c r="A574" s="70">
        <v>44459</v>
      </c>
      <c r="B574" s="71" t="s">
        <v>16591</v>
      </c>
      <c r="C574" s="71">
        <v>29500930</v>
      </c>
      <c r="D574" s="71" t="s">
        <v>6</v>
      </c>
      <c r="E574" s="71">
        <v>121</v>
      </c>
      <c r="F574" s="71" t="s">
        <v>22</v>
      </c>
    </row>
    <row r="575" spans="1:6" x14ac:dyDescent="0.25">
      <c r="A575" s="70">
        <v>44459</v>
      </c>
      <c r="B575" s="71" t="s">
        <v>16591</v>
      </c>
      <c r="C575" s="71">
        <v>29501003</v>
      </c>
      <c r="D575" s="71" t="s">
        <v>8</v>
      </c>
      <c r="E575" s="71">
        <v>150</v>
      </c>
      <c r="F575" s="71" t="s">
        <v>109</v>
      </c>
    </row>
    <row r="576" spans="1:6" x14ac:dyDescent="0.25">
      <c r="A576" s="70">
        <v>44459</v>
      </c>
      <c r="B576" s="71" t="s">
        <v>16591</v>
      </c>
      <c r="C576" s="71">
        <v>29501029</v>
      </c>
      <c r="D576" s="71" t="s">
        <v>9</v>
      </c>
      <c r="E576" s="71">
        <v>25</v>
      </c>
      <c r="F576" s="71" t="s">
        <v>17</v>
      </c>
    </row>
    <row r="577" spans="1:6" x14ac:dyDescent="0.25">
      <c r="A577" s="70">
        <v>44459</v>
      </c>
      <c r="B577" s="71" t="s">
        <v>16591</v>
      </c>
      <c r="C577" s="71">
        <v>29501032</v>
      </c>
      <c r="D577" s="71" t="s">
        <v>8</v>
      </c>
      <c r="E577" s="71">
        <v>30</v>
      </c>
      <c r="F577" s="71" t="s">
        <v>87</v>
      </c>
    </row>
    <row r="578" spans="1:6" x14ac:dyDescent="0.25">
      <c r="A578" s="70">
        <v>44459</v>
      </c>
      <c r="B578" s="71" t="s">
        <v>16591</v>
      </c>
      <c r="C578" s="71">
        <v>29501039</v>
      </c>
      <c r="D578" s="71" t="s">
        <v>9</v>
      </c>
      <c r="E578" s="71">
        <v>50</v>
      </c>
      <c r="F578" s="71" t="s">
        <v>17</v>
      </c>
    </row>
    <row r="579" spans="1:6" x14ac:dyDescent="0.25">
      <c r="A579" s="70">
        <v>44459</v>
      </c>
      <c r="B579" s="71" t="s">
        <v>16591</v>
      </c>
      <c r="C579" s="71">
        <v>29501063</v>
      </c>
      <c r="D579" s="71" t="s">
        <v>11</v>
      </c>
      <c r="E579" s="71">
        <v>362.5</v>
      </c>
      <c r="F579" s="71" t="s">
        <v>20</v>
      </c>
    </row>
    <row r="580" spans="1:6" x14ac:dyDescent="0.25">
      <c r="A580" s="70">
        <v>44459</v>
      </c>
      <c r="B580" s="71" t="s">
        <v>16591</v>
      </c>
      <c r="C580" s="71">
        <v>29501078</v>
      </c>
      <c r="D580" s="71" t="s">
        <v>11</v>
      </c>
      <c r="E580" s="71">
        <v>409</v>
      </c>
      <c r="F580" s="71" t="s">
        <v>20</v>
      </c>
    </row>
    <row r="581" spans="1:6" x14ac:dyDescent="0.25">
      <c r="A581" s="70">
        <v>44459</v>
      </c>
      <c r="B581" s="71" t="s">
        <v>16591</v>
      </c>
      <c r="C581" s="71">
        <v>32000066</v>
      </c>
      <c r="D581" s="71" t="s">
        <v>6</v>
      </c>
      <c r="E581" s="71">
        <v>45</v>
      </c>
      <c r="F581" s="71" t="s">
        <v>87</v>
      </c>
    </row>
    <row r="582" spans="1:6" x14ac:dyDescent="0.25">
      <c r="A582" s="70">
        <v>44459</v>
      </c>
      <c r="B582" s="71" t="s">
        <v>16591</v>
      </c>
      <c r="C582" s="71" t="s">
        <v>83</v>
      </c>
      <c r="D582" s="71" t="s">
        <v>11</v>
      </c>
      <c r="E582" s="71">
        <v>470</v>
      </c>
      <c r="F582" s="71" t="s">
        <v>20</v>
      </c>
    </row>
    <row r="583" spans="1:6" x14ac:dyDescent="0.25">
      <c r="A583" s="70">
        <v>44459</v>
      </c>
      <c r="B583" s="71" t="s">
        <v>16591</v>
      </c>
      <c r="C583" s="71" t="s">
        <v>85</v>
      </c>
      <c r="D583" s="71" t="s">
        <v>9</v>
      </c>
      <c r="E583" s="71">
        <v>70</v>
      </c>
      <c r="F583" s="71" t="s">
        <v>116</v>
      </c>
    </row>
    <row r="584" spans="1:6" x14ac:dyDescent="0.25">
      <c r="A584" s="70">
        <v>44459</v>
      </c>
      <c r="B584" s="71" t="s">
        <v>16591</v>
      </c>
      <c r="C584" s="71" t="s">
        <v>85</v>
      </c>
      <c r="D584" s="71" t="s">
        <v>9</v>
      </c>
      <c r="E584" s="71">
        <v>175</v>
      </c>
      <c r="F584" s="71" t="s">
        <v>116</v>
      </c>
    </row>
    <row r="585" spans="1:6" x14ac:dyDescent="0.25">
      <c r="A585" s="70">
        <v>44459</v>
      </c>
      <c r="B585" s="71" t="s">
        <v>16591</v>
      </c>
      <c r="C585" s="71" t="s">
        <v>85</v>
      </c>
      <c r="D585" s="71" t="s">
        <v>8</v>
      </c>
      <c r="E585" s="71">
        <v>12.1</v>
      </c>
      <c r="F585" s="71" t="s">
        <v>116</v>
      </c>
    </row>
    <row r="586" spans="1:6" x14ac:dyDescent="0.25">
      <c r="A586" s="70">
        <v>44459</v>
      </c>
      <c r="B586" s="71" t="s">
        <v>16591</v>
      </c>
      <c r="C586" s="71" t="s">
        <v>85</v>
      </c>
      <c r="D586" s="71" t="s">
        <v>9</v>
      </c>
      <c r="E586" s="71">
        <v>24</v>
      </c>
      <c r="F586" s="71" t="s">
        <v>87</v>
      </c>
    </row>
    <row r="587" spans="1:6" x14ac:dyDescent="0.25">
      <c r="A587" s="70">
        <v>44459</v>
      </c>
      <c r="B587" s="71" t="s">
        <v>16591</v>
      </c>
      <c r="C587" s="71" t="s">
        <v>85</v>
      </c>
      <c r="D587" s="71" t="s">
        <v>8</v>
      </c>
      <c r="E587" s="71">
        <v>20.5</v>
      </c>
      <c r="F587" s="71" t="s">
        <v>14</v>
      </c>
    </row>
    <row r="588" spans="1:6" x14ac:dyDescent="0.25">
      <c r="A588" s="70">
        <v>44459</v>
      </c>
      <c r="B588" s="71" t="s">
        <v>16591</v>
      </c>
      <c r="C588" s="71" t="s">
        <v>86</v>
      </c>
      <c r="D588" s="71" t="s">
        <v>6</v>
      </c>
      <c r="E588" s="71">
        <v>10</v>
      </c>
      <c r="F588" s="71" t="s">
        <v>119</v>
      </c>
    </row>
    <row r="589" spans="1:6" x14ac:dyDescent="0.25">
      <c r="A589" s="70">
        <v>44459</v>
      </c>
      <c r="B589" s="71" t="s">
        <v>16591</v>
      </c>
      <c r="C589" s="71" t="s">
        <v>86</v>
      </c>
      <c r="D589" s="71" t="s">
        <v>6</v>
      </c>
      <c r="E589" s="71">
        <v>185</v>
      </c>
      <c r="F589" s="71" t="s">
        <v>116</v>
      </c>
    </row>
    <row r="590" spans="1:6" x14ac:dyDescent="0.25">
      <c r="A590" s="70">
        <v>44459</v>
      </c>
      <c r="B590" s="71" t="s">
        <v>16591</v>
      </c>
      <c r="C590" s="71" t="s">
        <v>90</v>
      </c>
      <c r="D590" s="71" t="s">
        <v>10</v>
      </c>
      <c r="E590" s="71">
        <v>12.5</v>
      </c>
      <c r="F590" s="71" t="s">
        <v>91</v>
      </c>
    </row>
    <row r="591" spans="1:6" x14ac:dyDescent="0.25">
      <c r="A591" s="70">
        <v>44459</v>
      </c>
      <c r="B591" s="71" t="s">
        <v>16591</v>
      </c>
      <c r="C591" s="71" t="s">
        <v>93</v>
      </c>
      <c r="D591" s="71" t="s">
        <v>10</v>
      </c>
      <c r="E591" s="71">
        <v>5</v>
      </c>
      <c r="F591" s="71" t="s">
        <v>91</v>
      </c>
    </row>
    <row r="592" spans="1:6" x14ac:dyDescent="0.25">
      <c r="A592" s="70">
        <v>44459</v>
      </c>
      <c r="B592" s="71" t="s">
        <v>16591</v>
      </c>
      <c r="C592" s="71" t="s">
        <v>93</v>
      </c>
      <c r="D592" s="71" t="s">
        <v>10</v>
      </c>
      <c r="E592" s="71">
        <v>19</v>
      </c>
      <c r="F592" s="71" t="s">
        <v>94</v>
      </c>
    </row>
    <row r="593" spans="1:6" x14ac:dyDescent="0.25">
      <c r="A593" s="70">
        <v>44459</v>
      </c>
      <c r="B593" s="71" t="s">
        <v>16591</v>
      </c>
      <c r="C593" s="71" t="s">
        <v>161</v>
      </c>
      <c r="D593" s="71" t="s">
        <v>8</v>
      </c>
      <c r="E593" s="71">
        <v>80</v>
      </c>
      <c r="F593" s="71" t="s">
        <v>162</v>
      </c>
    </row>
    <row r="594" spans="1:6" x14ac:dyDescent="0.25">
      <c r="A594" s="70">
        <v>44459</v>
      </c>
      <c r="B594" s="71" t="s">
        <v>16591</v>
      </c>
      <c r="C594" s="71" t="s">
        <v>108</v>
      </c>
      <c r="D594" s="71" t="s">
        <v>10</v>
      </c>
      <c r="E594" s="71">
        <v>56</v>
      </c>
      <c r="F594" s="71" t="s">
        <v>108</v>
      </c>
    </row>
    <row r="595" spans="1:6" x14ac:dyDescent="0.25">
      <c r="A595" s="70">
        <v>44460</v>
      </c>
      <c r="B595" s="71" t="s">
        <v>16591</v>
      </c>
      <c r="C595" s="71">
        <v>29500482</v>
      </c>
      <c r="D595" s="71" t="s">
        <v>9</v>
      </c>
      <c r="E595" s="71">
        <v>12</v>
      </c>
      <c r="F595" s="71" t="s">
        <v>17</v>
      </c>
    </row>
    <row r="596" spans="1:6" x14ac:dyDescent="0.25">
      <c r="A596" s="70">
        <v>44460</v>
      </c>
      <c r="B596" s="71" t="s">
        <v>16591</v>
      </c>
      <c r="C596" s="71">
        <v>29500734</v>
      </c>
      <c r="D596" s="71" t="s">
        <v>6</v>
      </c>
      <c r="E596" s="71">
        <v>8.1999999999999993</v>
      </c>
      <c r="F596" s="71" t="s">
        <v>29</v>
      </c>
    </row>
    <row r="597" spans="1:6" x14ac:dyDescent="0.25">
      <c r="A597" s="70">
        <v>44460</v>
      </c>
      <c r="B597" s="71" t="s">
        <v>16591</v>
      </c>
      <c r="C597" s="71">
        <v>29500886</v>
      </c>
      <c r="D597" s="71" t="s">
        <v>9</v>
      </c>
      <c r="E597" s="71">
        <v>18</v>
      </c>
      <c r="F597" s="71" t="s">
        <v>17</v>
      </c>
    </row>
    <row r="598" spans="1:6" x14ac:dyDescent="0.25">
      <c r="A598" s="70">
        <v>44460</v>
      </c>
      <c r="B598" s="71" t="s">
        <v>16591</v>
      </c>
      <c r="C598" s="71">
        <v>29500891</v>
      </c>
      <c r="D598" s="71" t="s">
        <v>9</v>
      </c>
      <c r="E598" s="71">
        <v>7</v>
      </c>
      <c r="F598" s="71" t="s">
        <v>17</v>
      </c>
    </row>
    <row r="599" spans="1:6" x14ac:dyDescent="0.25">
      <c r="A599" s="70">
        <v>44460</v>
      </c>
      <c r="B599" s="71" t="s">
        <v>16591</v>
      </c>
      <c r="C599" s="71">
        <v>29500906</v>
      </c>
      <c r="D599" s="71" t="s">
        <v>9</v>
      </c>
      <c r="E599" s="71">
        <v>8</v>
      </c>
      <c r="F599" s="71" t="s">
        <v>17</v>
      </c>
    </row>
    <row r="600" spans="1:6" x14ac:dyDescent="0.25">
      <c r="A600" s="70">
        <v>44460</v>
      </c>
      <c r="B600" s="71" t="s">
        <v>16591</v>
      </c>
      <c r="C600" s="71">
        <v>29500917</v>
      </c>
      <c r="D600" s="71" t="s">
        <v>6</v>
      </c>
      <c r="E600" s="71">
        <v>59</v>
      </c>
      <c r="F600" s="71" t="s">
        <v>97</v>
      </c>
    </row>
    <row r="601" spans="1:6" x14ac:dyDescent="0.25">
      <c r="A601" s="70">
        <v>44460</v>
      </c>
      <c r="B601" s="71" t="s">
        <v>16591</v>
      </c>
      <c r="C601" s="71">
        <v>29501029</v>
      </c>
      <c r="D601" s="71" t="s">
        <v>9</v>
      </c>
      <c r="E601" s="71">
        <v>18</v>
      </c>
      <c r="F601" s="71" t="s">
        <v>17</v>
      </c>
    </row>
    <row r="602" spans="1:6" x14ac:dyDescent="0.25">
      <c r="A602" s="70">
        <v>44460</v>
      </c>
      <c r="B602" s="71" t="s">
        <v>16591</v>
      </c>
      <c r="C602" s="71">
        <v>29501065</v>
      </c>
      <c r="D602" s="71" t="s">
        <v>11</v>
      </c>
      <c r="E602" s="71">
        <v>132</v>
      </c>
      <c r="F602" s="71" t="s">
        <v>20</v>
      </c>
    </row>
    <row r="603" spans="1:6" x14ac:dyDescent="0.25">
      <c r="A603" s="70">
        <v>44460</v>
      </c>
      <c r="B603" s="71" t="s">
        <v>16591</v>
      </c>
      <c r="C603" s="71" t="s">
        <v>104</v>
      </c>
      <c r="D603" s="71" t="s">
        <v>7</v>
      </c>
      <c r="E603" s="71">
        <v>45</v>
      </c>
      <c r="F603" s="71" t="s">
        <v>26</v>
      </c>
    </row>
    <row r="604" spans="1:6" x14ac:dyDescent="0.25">
      <c r="A604" s="70">
        <v>44460</v>
      </c>
      <c r="B604" s="71" t="s">
        <v>16591</v>
      </c>
      <c r="C604" s="71" t="s">
        <v>85</v>
      </c>
      <c r="D604" s="71" t="s">
        <v>8</v>
      </c>
      <c r="E604" s="71">
        <v>4.4000000000000004</v>
      </c>
      <c r="F604" s="71" t="s">
        <v>116</v>
      </c>
    </row>
    <row r="605" spans="1:6" x14ac:dyDescent="0.25">
      <c r="A605" s="70">
        <v>44460</v>
      </c>
      <c r="B605" s="71" t="s">
        <v>16591</v>
      </c>
      <c r="C605" s="71" t="s">
        <v>85</v>
      </c>
      <c r="D605" s="71" t="s">
        <v>8</v>
      </c>
      <c r="E605" s="71">
        <v>11.2</v>
      </c>
      <c r="F605" s="71" t="s">
        <v>116</v>
      </c>
    </row>
    <row r="606" spans="1:6" x14ac:dyDescent="0.25">
      <c r="A606" s="70">
        <v>44460</v>
      </c>
      <c r="B606" s="71" t="s">
        <v>16591</v>
      </c>
      <c r="C606" s="71" t="s">
        <v>85</v>
      </c>
      <c r="D606" s="71" t="s">
        <v>6</v>
      </c>
      <c r="E606" s="71">
        <v>6.4</v>
      </c>
      <c r="F606" s="71" t="s">
        <v>183</v>
      </c>
    </row>
    <row r="607" spans="1:6" x14ac:dyDescent="0.25">
      <c r="A607" s="70">
        <v>44460</v>
      </c>
      <c r="B607" s="71" t="s">
        <v>16591</v>
      </c>
      <c r="C607" s="71" t="s">
        <v>86</v>
      </c>
      <c r="D607" s="71" t="s">
        <v>6</v>
      </c>
      <c r="E607" s="71">
        <v>46.4</v>
      </c>
      <c r="F607" s="71" t="s">
        <v>116</v>
      </c>
    </row>
    <row r="608" spans="1:6" x14ac:dyDescent="0.25">
      <c r="A608" s="70">
        <v>44460</v>
      </c>
      <c r="B608" s="71" t="s">
        <v>16591</v>
      </c>
      <c r="C608" s="71" t="s">
        <v>93</v>
      </c>
      <c r="D608" s="71" t="s">
        <v>10</v>
      </c>
      <c r="E608" s="71">
        <v>5</v>
      </c>
      <c r="F608" s="71" t="s">
        <v>91</v>
      </c>
    </row>
    <row r="609" spans="1:6" x14ac:dyDescent="0.25">
      <c r="A609" s="70">
        <v>44460</v>
      </c>
      <c r="B609" s="71" t="s">
        <v>16591</v>
      </c>
      <c r="C609" s="71" t="s">
        <v>93</v>
      </c>
      <c r="D609" s="71" t="s">
        <v>10</v>
      </c>
      <c r="E609" s="71">
        <v>7</v>
      </c>
      <c r="F609" s="71" t="s">
        <v>115</v>
      </c>
    </row>
    <row r="610" spans="1:6" x14ac:dyDescent="0.25">
      <c r="A610" s="70">
        <v>44460</v>
      </c>
      <c r="B610" s="71" t="s">
        <v>16591</v>
      </c>
      <c r="C610" s="71" t="s">
        <v>93</v>
      </c>
      <c r="D610" s="71" t="s">
        <v>10</v>
      </c>
      <c r="E610" s="71">
        <v>15</v>
      </c>
      <c r="F610" s="71" t="s">
        <v>94</v>
      </c>
    </row>
    <row r="611" spans="1:6" x14ac:dyDescent="0.25">
      <c r="A611" s="70">
        <v>44460</v>
      </c>
      <c r="B611" s="71" t="s">
        <v>16591</v>
      </c>
      <c r="C611" s="71" t="s">
        <v>93</v>
      </c>
      <c r="D611" s="71" t="s">
        <v>10</v>
      </c>
      <c r="E611" s="71">
        <v>23.8</v>
      </c>
      <c r="F611" s="71" t="s">
        <v>94</v>
      </c>
    </row>
    <row r="612" spans="1:6" x14ac:dyDescent="0.25">
      <c r="A612" s="70">
        <v>44461</v>
      </c>
      <c r="B612" s="71" t="s">
        <v>16591</v>
      </c>
      <c r="C612" s="71">
        <v>29500891</v>
      </c>
      <c r="D612" s="71" t="s">
        <v>9</v>
      </c>
      <c r="E612" s="71">
        <v>61</v>
      </c>
      <c r="F612" s="71" t="s">
        <v>17</v>
      </c>
    </row>
    <row r="613" spans="1:6" x14ac:dyDescent="0.25">
      <c r="A613" s="70">
        <v>44461</v>
      </c>
      <c r="B613" s="71" t="s">
        <v>16591</v>
      </c>
      <c r="C613" s="71">
        <v>29500900</v>
      </c>
      <c r="D613" s="71" t="s">
        <v>9</v>
      </c>
      <c r="E613" s="71">
        <v>61</v>
      </c>
      <c r="F613" s="71" t="s">
        <v>17</v>
      </c>
    </row>
    <row r="614" spans="1:6" x14ac:dyDescent="0.25">
      <c r="A614" s="70">
        <v>44461</v>
      </c>
      <c r="B614" s="71" t="s">
        <v>16591</v>
      </c>
      <c r="C614" s="71">
        <v>29500910</v>
      </c>
      <c r="D614" s="71" t="s">
        <v>10</v>
      </c>
      <c r="E614" s="71">
        <v>30</v>
      </c>
      <c r="F614" s="71" t="s">
        <v>102</v>
      </c>
    </row>
    <row r="615" spans="1:6" x14ac:dyDescent="0.25">
      <c r="A615" s="70">
        <v>44461</v>
      </c>
      <c r="B615" s="71" t="s">
        <v>16591</v>
      </c>
      <c r="C615" s="71">
        <v>29500910</v>
      </c>
      <c r="D615" s="71" t="s">
        <v>9</v>
      </c>
      <c r="E615" s="71">
        <v>30</v>
      </c>
      <c r="F615" s="71" t="s">
        <v>17</v>
      </c>
    </row>
    <row r="616" spans="1:6" x14ac:dyDescent="0.25">
      <c r="A616" s="70">
        <v>44461</v>
      </c>
      <c r="B616" s="71" t="s">
        <v>16591</v>
      </c>
      <c r="C616" s="71">
        <v>29500913</v>
      </c>
      <c r="D616" s="71" t="s">
        <v>9</v>
      </c>
      <c r="E616" s="71">
        <v>6</v>
      </c>
      <c r="F616" s="71" t="s">
        <v>17</v>
      </c>
    </row>
    <row r="617" spans="1:6" x14ac:dyDescent="0.25">
      <c r="A617" s="70">
        <v>44461</v>
      </c>
      <c r="B617" s="71" t="s">
        <v>16591</v>
      </c>
      <c r="C617" s="71">
        <v>29500917</v>
      </c>
      <c r="D617" s="71" t="s">
        <v>6</v>
      </c>
      <c r="E617" s="71">
        <v>19</v>
      </c>
      <c r="F617" s="71" t="s">
        <v>97</v>
      </c>
    </row>
    <row r="618" spans="1:6" x14ac:dyDescent="0.25">
      <c r="A618" s="70">
        <v>44461</v>
      </c>
      <c r="B618" s="71" t="s">
        <v>16591</v>
      </c>
      <c r="C618" s="71">
        <v>29500917</v>
      </c>
      <c r="D618" s="71" t="s">
        <v>6</v>
      </c>
      <c r="E618" s="71">
        <v>39</v>
      </c>
      <c r="F618" s="71" t="s">
        <v>97</v>
      </c>
    </row>
    <row r="619" spans="1:6" x14ac:dyDescent="0.25">
      <c r="A619" s="70">
        <v>44461</v>
      </c>
      <c r="B619" s="71" t="s">
        <v>16591</v>
      </c>
      <c r="C619" s="71">
        <v>29501039</v>
      </c>
      <c r="D619" s="71" t="s">
        <v>9</v>
      </c>
      <c r="E619" s="71">
        <v>79</v>
      </c>
      <c r="F619" s="71" t="s">
        <v>17</v>
      </c>
    </row>
    <row r="620" spans="1:6" x14ac:dyDescent="0.25">
      <c r="A620" s="70">
        <v>44461</v>
      </c>
      <c r="B620" s="71" t="s">
        <v>16591</v>
      </c>
      <c r="C620" s="71">
        <v>29501039</v>
      </c>
      <c r="D620" s="71" t="s">
        <v>9</v>
      </c>
      <c r="E620" s="71">
        <v>61</v>
      </c>
      <c r="F620" s="71" t="s">
        <v>17</v>
      </c>
    </row>
    <row r="621" spans="1:6" x14ac:dyDescent="0.25">
      <c r="A621" s="70">
        <v>44461</v>
      </c>
      <c r="B621" s="71" t="s">
        <v>16591</v>
      </c>
      <c r="C621" s="71">
        <v>29900002</v>
      </c>
      <c r="D621" s="71" t="s">
        <v>8</v>
      </c>
      <c r="E621" s="71">
        <v>23</v>
      </c>
      <c r="F621" s="71" t="s">
        <v>21</v>
      </c>
    </row>
    <row r="622" spans="1:6" x14ac:dyDescent="0.25">
      <c r="A622" s="70">
        <v>44461</v>
      </c>
      <c r="B622" s="71" t="s">
        <v>16591</v>
      </c>
      <c r="C622" s="71">
        <v>31000083</v>
      </c>
      <c r="D622" s="71" t="s">
        <v>6</v>
      </c>
      <c r="E622" s="71">
        <v>315.5</v>
      </c>
      <c r="F622" s="71" t="s">
        <v>119</v>
      </c>
    </row>
    <row r="623" spans="1:6" x14ac:dyDescent="0.25">
      <c r="A623" s="70">
        <v>44461</v>
      </c>
      <c r="B623" s="71" t="s">
        <v>16591</v>
      </c>
      <c r="C623" s="71">
        <v>32000049</v>
      </c>
      <c r="D623" s="71" t="s">
        <v>6</v>
      </c>
      <c r="E623" s="71">
        <v>22</v>
      </c>
      <c r="F623" s="71" t="s">
        <v>119</v>
      </c>
    </row>
    <row r="624" spans="1:6" x14ac:dyDescent="0.25">
      <c r="A624" s="70">
        <v>44461</v>
      </c>
      <c r="B624" s="71" t="s">
        <v>16591</v>
      </c>
      <c r="C624" s="71">
        <v>49500204</v>
      </c>
      <c r="D624" s="71" t="s">
        <v>8</v>
      </c>
      <c r="E624" s="71">
        <v>32.5</v>
      </c>
      <c r="F624" s="71" t="s">
        <v>21</v>
      </c>
    </row>
    <row r="625" spans="1:6" x14ac:dyDescent="0.25">
      <c r="A625" s="70">
        <v>44461</v>
      </c>
      <c r="B625" s="71" t="s">
        <v>16591</v>
      </c>
      <c r="C625" s="71" t="s">
        <v>104</v>
      </c>
      <c r="D625" s="71" t="s">
        <v>7</v>
      </c>
      <c r="E625" s="71">
        <v>30</v>
      </c>
      <c r="F625" s="71" t="s">
        <v>26</v>
      </c>
    </row>
    <row r="626" spans="1:6" x14ac:dyDescent="0.25">
      <c r="A626" s="70">
        <v>44461</v>
      </c>
      <c r="B626" s="71" t="s">
        <v>16591</v>
      </c>
      <c r="C626" s="71" t="s">
        <v>150</v>
      </c>
      <c r="D626" s="71" t="s">
        <v>8</v>
      </c>
      <c r="E626" s="71">
        <v>3.5</v>
      </c>
      <c r="F626" s="71" t="s">
        <v>116</v>
      </c>
    </row>
    <row r="627" spans="1:6" x14ac:dyDescent="0.25">
      <c r="A627" s="70">
        <v>44461</v>
      </c>
      <c r="B627" s="71" t="s">
        <v>16591</v>
      </c>
      <c r="C627" s="71" t="s">
        <v>85</v>
      </c>
      <c r="D627" s="71" t="s">
        <v>8</v>
      </c>
      <c r="E627" s="71">
        <v>18</v>
      </c>
      <c r="F627" s="71" t="s">
        <v>116</v>
      </c>
    </row>
    <row r="628" spans="1:6" x14ac:dyDescent="0.25">
      <c r="A628" s="70">
        <v>44461</v>
      </c>
      <c r="B628" s="71" t="s">
        <v>16591</v>
      </c>
      <c r="C628" s="71" t="s">
        <v>85</v>
      </c>
      <c r="D628" s="71" t="s">
        <v>8</v>
      </c>
      <c r="E628" s="71">
        <v>24</v>
      </c>
      <c r="F628" s="71" t="s">
        <v>116</v>
      </c>
    </row>
    <row r="629" spans="1:6" x14ac:dyDescent="0.25">
      <c r="A629" s="70">
        <v>44461</v>
      </c>
      <c r="B629" s="71" t="s">
        <v>16591</v>
      </c>
      <c r="C629" s="71" t="s">
        <v>85</v>
      </c>
      <c r="D629" s="71" t="s">
        <v>6</v>
      </c>
      <c r="E629" s="71">
        <v>12</v>
      </c>
      <c r="F629" s="71" t="s">
        <v>171</v>
      </c>
    </row>
    <row r="630" spans="1:6" x14ac:dyDescent="0.25">
      <c r="A630" s="70">
        <v>44461</v>
      </c>
      <c r="B630" s="71" t="s">
        <v>16591</v>
      </c>
      <c r="C630" s="71" t="s">
        <v>85</v>
      </c>
      <c r="D630" s="71" t="s">
        <v>7</v>
      </c>
      <c r="E630" s="71">
        <v>38.5</v>
      </c>
      <c r="F630" s="71" t="s">
        <v>116</v>
      </c>
    </row>
    <row r="631" spans="1:6" x14ac:dyDescent="0.25">
      <c r="A631" s="70">
        <v>44461</v>
      </c>
      <c r="B631" s="71" t="s">
        <v>16591</v>
      </c>
      <c r="C631" s="71" t="s">
        <v>85</v>
      </c>
      <c r="D631" s="71" t="s">
        <v>7</v>
      </c>
      <c r="E631" s="71">
        <v>33</v>
      </c>
      <c r="F631" s="71" t="s">
        <v>116</v>
      </c>
    </row>
    <row r="632" spans="1:6" x14ac:dyDescent="0.25">
      <c r="A632" s="70">
        <v>44461</v>
      </c>
      <c r="B632" s="71" t="s">
        <v>16591</v>
      </c>
      <c r="C632" s="71" t="s">
        <v>86</v>
      </c>
      <c r="D632" s="71" t="s">
        <v>6</v>
      </c>
      <c r="E632" s="71">
        <v>82</v>
      </c>
      <c r="F632" s="71" t="s">
        <v>116</v>
      </c>
    </row>
    <row r="633" spans="1:6" x14ac:dyDescent="0.25">
      <c r="A633" s="70">
        <v>44461</v>
      </c>
      <c r="B633" s="71" t="s">
        <v>16591</v>
      </c>
      <c r="C633" s="71" t="s">
        <v>86</v>
      </c>
      <c r="D633" s="71" t="s">
        <v>6</v>
      </c>
      <c r="E633" s="71">
        <v>88.5</v>
      </c>
      <c r="F633" s="71" t="s">
        <v>116</v>
      </c>
    </row>
    <row r="634" spans="1:6" x14ac:dyDescent="0.25">
      <c r="A634" s="70">
        <v>44461</v>
      </c>
      <c r="B634" s="71" t="s">
        <v>16591</v>
      </c>
      <c r="C634" s="71" t="s">
        <v>107</v>
      </c>
      <c r="D634" s="71" t="s">
        <v>6</v>
      </c>
      <c r="E634" s="71">
        <v>19.5</v>
      </c>
      <c r="F634" s="71" t="s">
        <v>87</v>
      </c>
    </row>
    <row r="635" spans="1:6" x14ac:dyDescent="0.25">
      <c r="A635" s="70">
        <v>44461</v>
      </c>
      <c r="B635" s="71" t="s">
        <v>16591</v>
      </c>
      <c r="C635" s="71" t="s">
        <v>90</v>
      </c>
      <c r="D635" s="71" t="s">
        <v>10</v>
      </c>
      <c r="E635" s="71">
        <v>7</v>
      </c>
      <c r="F635" s="71" t="s">
        <v>91</v>
      </c>
    </row>
    <row r="636" spans="1:6" x14ac:dyDescent="0.25">
      <c r="A636" s="70">
        <v>44461</v>
      </c>
      <c r="B636" s="71" t="s">
        <v>16591</v>
      </c>
      <c r="C636" s="71" t="s">
        <v>189</v>
      </c>
      <c r="D636" s="71" t="s">
        <v>9</v>
      </c>
      <c r="E636" s="71">
        <v>23</v>
      </c>
      <c r="F636" s="71" t="s">
        <v>22</v>
      </c>
    </row>
    <row r="637" spans="1:6" x14ac:dyDescent="0.25">
      <c r="A637" s="70">
        <v>44461</v>
      </c>
      <c r="B637" s="71" t="s">
        <v>16591</v>
      </c>
      <c r="C637" s="71" t="s">
        <v>190</v>
      </c>
      <c r="D637" s="71" t="s">
        <v>8</v>
      </c>
      <c r="E637" s="71">
        <v>345</v>
      </c>
      <c r="F637" s="71" t="s">
        <v>109</v>
      </c>
    </row>
    <row r="638" spans="1:6" x14ac:dyDescent="0.25">
      <c r="A638" s="70">
        <v>44461</v>
      </c>
      <c r="B638" s="71" t="s">
        <v>16591</v>
      </c>
      <c r="C638" s="71" t="s">
        <v>93</v>
      </c>
      <c r="D638" s="71" t="s">
        <v>10</v>
      </c>
      <c r="E638" s="71">
        <v>4.0999999999999996</v>
      </c>
      <c r="F638" s="71" t="s">
        <v>91</v>
      </c>
    </row>
    <row r="639" spans="1:6" x14ac:dyDescent="0.25">
      <c r="A639" s="70">
        <v>44461</v>
      </c>
      <c r="B639" s="71" t="s">
        <v>16591</v>
      </c>
      <c r="C639" s="71" t="s">
        <v>192</v>
      </c>
      <c r="D639" s="71" t="s">
        <v>6</v>
      </c>
      <c r="E639" s="71">
        <v>8</v>
      </c>
      <c r="F639" s="71" t="s">
        <v>10</v>
      </c>
    </row>
    <row r="640" spans="1:6" x14ac:dyDescent="0.25">
      <c r="A640" s="70">
        <v>44462</v>
      </c>
      <c r="B640" s="71" t="s">
        <v>16591</v>
      </c>
      <c r="C640" s="71">
        <v>29500539</v>
      </c>
      <c r="D640" s="71" t="s">
        <v>6</v>
      </c>
      <c r="E640" s="71">
        <v>57</v>
      </c>
      <c r="F640" s="71" t="s">
        <v>22</v>
      </c>
    </row>
    <row r="641" spans="1:6" x14ac:dyDescent="0.25">
      <c r="A641" s="70">
        <v>44462</v>
      </c>
      <c r="B641" s="71" t="s">
        <v>16591</v>
      </c>
      <c r="C641" s="71">
        <v>29500594</v>
      </c>
      <c r="D641" s="71" t="s">
        <v>8</v>
      </c>
      <c r="E641" s="71">
        <v>431</v>
      </c>
      <c r="F641" s="71" t="s">
        <v>144</v>
      </c>
    </row>
    <row r="642" spans="1:6" x14ac:dyDescent="0.25">
      <c r="A642" s="70">
        <v>44462</v>
      </c>
      <c r="B642" s="71" t="s">
        <v>16591</v>
      </c>
      <c r="C642" s="71">
        <v>29500886</v>
      </c>
      <c r="D642" s="71" t="s">
        <v>9</v>
      </c>
      <c r="E642" s="71">
        <v>28</v>
      </c>
      <c r="F642" s="71" t="s">
        <v>17</v>
      </c>
    </row>
    <row r="643" spans="1:6" x14ac:dyDescent="0.25">
      <c r="A643" s="70">
        <v>44462</v>
      </c>
      <c r="B643" s="71" t="s">
        <v>16591</v>
      </c>
      <c r="C643" s="71">
        <v>29500917</v>
      </c>
      <c r="D643" s="71" t="s">
        <v>6</v>
      </c>
      <c r="E643" s="71">
        <v>32</v>
      </c>
      <c r="F643" s="71" t="s">
        <v>97</v>
      </c>
    </row>
    <row r="644" spans="1:6" x14ac:dyDescent="0.25">
      <c r="A644" s="70">
        <v>44462</v>
      </c>
      <c r="B644" s="71" t="s">
        <v>16591</v>
      </c>
      <c r="C644" s="71">
        <v>29501009</v>
      </c>
      <c r="D644" s="71" t="s">
        <v>9</v>
      </c>
      <c r="E644" s="71">
        <v>9</v>
      </c>
      <c r="F644" s="71" t="s">
        <v>17</v>
      </c>
    </row>
    <row r="645" spans="1:6" x14ac:dyDescent="0.25">
      <c r="A645" s="70">
        <v>44462</v>
      </c>
      <c r="B645" s="71" t="s">
        <v>16591</v>
      </c>
      <c r="C645" s="71">
        <v>29501029</v>
      </c>
      <c r="D645" s="71" t="s">
        <v>9</v>
      </c>
      <c r="E645" s="71">
        <v>36</v>
      </c>
      <c r="F645" s="71" t="s">
        <v>17</v>
      </c>
    </row>
    <row r="646" spans="1:6" x14ac:dyDescent="0.25">
      <c r="A646" s="70">
        <v>44462</v>
      </c>
      <c r="B646" s="71" t="s">
        <v>16591</v>
      </c>
      <c r="C646" s="71">
        <v>29501060</v>
      </c>
      <c r="D646" s="71" t="s">
        <v>11</v>
      </c>
      <c r="E646" s="71">
        <v>239</v>
      </c>
      <c r="F646" s="71" t="s">
        <v>20</v>
      </c>
    </row>
    <row r="647" spans="1:6" x14ac:dyDescent="0.25">
      <c r="A647" s="70">
        <v>44462</v>
      </c>
      <c r="B647" s="71" t="s">
        <v>16591</v>
      </c>
      <c r="C647" s="71">
        <v>29501061</v>
      </c>
      <c r="D647" s="71" t="s">
        <v>11</v>
      </c>
      <c r="E647" s="71">
        <v>205</v>
      </c>
      <c r="F647" s="71" t="s">
        <v>20</v>
      </c>
    </row>
    <row r="648" spans="1:6" x14ac:dyDescent="0.25">
      <c r="A648" s="70">
        <v>44462</v>
      </c>
      <c r="B648" s="71" t="s">
        <v>16591</v>
      </c>
      <c r="C648" s="71">
        <v>29501079</v>
      </c>
      <c r="D648" s="71" t="s">
        <v>11</v>
      </c>
      <c r="E648" s="71">
        <v>302</v>
      </c>
      <c r="F648" s="71" t="s">
        <v>20</v>
      </c>
    </row>
    <row r="649" spans="1:6" x14ac:dyDescent="0.25">
      <c r="A649" s="70">
        <v>44462</v>
      </c>
      <c r="B649" s="71" t="s">
        <v>16591</v>
      </c>
      <c r="C649" s="71">
        <v>29501082</v>
      </c>
      <c r="D649" s="71" t="s">
        <v>11</v>
      </c>
      <c r="E649" s="71">
        <v>300</v>
      </c>
      <c r="F649" s="71" t="s">
        <v>20</v>
      </c>
    </row>
    <row r="650" spans="1:6" x14ac:dyDescent="0.25">
      <c r="A650" s="70">
        <v>44462</v>
      </c>
      <c r="B650" s="71" t="s">
        <v>16591</v>
      </c>
      <c r="C650" s="71">
        <v>31000083</v>
      </c>
      <c r="D650" s="71" t="s">
        <v>6</v>
      </c>
      <c r="E650" s="71">
        <v>20.6</v>
      </c>
      <c r="F650" s="71" t="s">
        <v>119</v>
      </c>
    </row>
    <row r="651" spans="1:6" x14ac:dyDescent="0.25">
      <c r="A651" s="70">
        <v>44462</v>
      </c>
      <c r="B651" s="71" t="s">
        <v>16591</v>
      </c>
      <c r="C651" s="71">
        <v>49500034</v>
      </c>
      <c r="D651" s="71" t="s">
        <v>8</v>
      </c>
      <c r="E651" s="71">
        <v>82</v>
      </c>
      <c r="F651" s="71" t="s">
        <v>10</v>
      </c>
    </row>
    <row r="652" spans="1:6" x14ac:dyDescent="0.25">
      <c r="A652" s="70">
        <v>44462</v>
      </c>
      <c r="B652" s="71" t="s">
        <v>16591</v>
      </c>
      <c r="C652" s="71">
        <v>49500084</v>
      </c>
      <c r="D652" s="71" t="s">
        <v>11</v>
      </c>
      <c r="E652" s="71">
        <v>284</v>
      </c>
      <c r="F652" s="71" t="s">
        <v>20</v>
      </c>
    </row>
    <row r="653" spans="1:6" x14ac:dyDescent="0.25">
      <c r="A653" s="70">
        <v>44462</v>
      </c>
      <c r="B653" s="71" t="s">
        <v>16591</v>
      </c>
      <c r="C653" s="71">
        <v>49500089</v>
      </c>
      <c r="D653" s="71" t="s">
        <v>8</v>
      </c>
      <c r="E653" s="71">
        <v>171</v>
      </c>
      <c r="F653" s="71" t="s">
        <v>21</v>
      </c>
    </row>
    <row r="654" spans="1:6" x14ac:dyDescent="0.25">
      <c r="A654" s="70">
        <v>44462</v>
      </c>
      <c r="B654" s="71" t="s">
        <v>16591</v>
      </c>
      <c r="C654" s="71">
        <v>49500090</v>
      </c>
      <c r="D654" s="71" t="s">
        <v>8</v>
      </c>
      <c r="E654" s="71">
        <v>213</v>
      </c>
      <c r="F654" s="71" t="s">
        <v>21</v>
      </c>
    </row>
    <row r="655" spans="1:6" x14ac:dyDescent="0.25">
      <c r="A655" s="70">
        <v>44462</v>
      </c>
      <c r="B655" s="71" t="s">
        <v>16591</v>
      </c>
      <c r="C655" s="71">
        <v>49500091</v>
      </c>
      <c r="D655" s="71" t="s">
        <v>8</v>
      </c>
      <c r="E655" s="71">
        <v>345</v>
      </c>
      <c r="F655" s="71" t="s">
        <v>21</v>
      </c>
    </row>
    <row r="656" spans="1:6" x14ac:dyDescent="0.25">
      <c r="A656" s="70">
        <v>44462</v>
      </c>
      <c r="B656" s="71" t="s">
        <v>16591</v>
      </c>
      <c r="C656" s="71">
        <v>49500092</v>
      </c>
      <c r="D656" s="71" t="s">
        <v>11</v>
      </c>
      <c r="E656" s="71">
        <v>243</v>
      </c>
      <c r="F656" s="71" t="s">
        <v>20</v>
      </c>
    </row>
    <row r="657" spans="1:6" x14ac:dyDescent="0.25">
      <c r="A657" s="70">
        <v>44462</v>
      </c>
      <c r="B657" s="71" t="s">
        <v>16591</v>
      </c>
      <c r="C657" s="71">
        <v>49500144</v>
      </c>
      <c r="D657" s="71" t="s">
        <v>11</v>
      </c>
      <c r="E657" s="71">
        <v>102</v>
      </c>
      <c r="F657" s="71" t="s">
        <v>20</v>
      </c>
    </row>
    <row r="658" spans="1:6" x14ac:dyDescent="0.25">
      <c r="A658" s="70">
        <v>44462</v>
      </c>
      <c r="B658" s="71" t="s">
        <v>16591</v>
      </c>
      <c r="C658" s="71" t="s">
        <v>85</v>
      </c>
      <c r="D658" s="71" t="s">
        <v>9</v>
      </c>
      <c r="E658" s="71">
        <v>46</v>
      </c>
      <c r="F658" s="71" t="s">
        <v>116</v>
      </c>
    </row>
    <row r="659" spans="1:6" x14ac:dyDescent="0.25">
      <c r="A659" s="70">
        <v>44462</v>
      </c>
      <c r="B659" s="71" t="s">
        <v>16591</v>
      </c>
      <c r="C659" s="71" t="s">
        <v>86</v>
      </c>
      <c r="D659" s="71" t="s">
        <v>6</v>
      </c>
      <c r="E659" s="71">
        <v>40.4</v>
      </c>
      <c r="F659" s="71" t="s">
        <v>119</v>
      </c>
    </row>
    <row r="660" spans="1:6" x14ac:dyDescent="0.25">
      <c r="A660" s="70">
        <v>44462</v>
      </c>
      <c r="B660" s="71" t="s">
        <v>16591</v>
      </c>
      <c r="C660" s="71" t="s">
        <v>86</v>
      </c>
      <c r="D660" s="71" t="s">
        <v>6</v>
      </c>
      <c r="E660" s="71">
        <v>113</v>
      </c>
      <c r="F660" s="71" t="s">
        <v>116</v>
      </c>
    </row>
    <row r="661" spans="1:6" x14ac:dyDescent="0.25">
      <c r="A661" s="70">
        <v>44462</v>
      </c>
      <c r="B661" s="71" t="s">
        <v>16591</v>
      </c>
      <c r="C661" s="71" t="s">
        <v>194</v>
      </c>
      <c r="D661" s="71" t="s">
        <v>10</v>
      </c>
      <c r="E661" s="71">
        <v>84</v>
      </c>
      <c r="F661" s="71" t="s">
        <v>139</v>
      </c>
    </row>
    <row r="662" spans="1:6" x14ac:dyDescent="0.25">
      <c r="A662" s="70">
        <v>44462</v>
      </c>
      <c r="B662" s="71" t="s">
        <v>16591</v>
      </c>
      <c r="C662" s="71" t="s">
        <v>90</v>
      </c>
      <c r="D662" s="71" t="s">
        <v>10</v>
      </c>
      <c r="E662" s="71">
        <v>9</v>
      </c>
      <c r="F662" s="71" t="s">
        <v>91</v>
      </c>
    </row>
    <row r="663" spans="1:6" x14ac:dyDescent="0.25">
      <c r="A663" s="70">
        <v>44462</v>
      </c>
      <c r="B663" s="71" t="s">
        <v>16591</v>
      </c>
      <c r="C663" s="71" t="s">
        <v>190</v>
      </c>
      <c r="D663" s="71" t="s">
        <v>8</v>
      </c>
      <c r="E663" s="71">
        <v>206</v>
      </c>
      <c r="F663" s="71" t="s">
        <v>109</v>
      </c>
    </row>
    <row r="664" spans="1:6" x14ac:dyDescent="0.25">
      <c r="A664" s="70">
        <v>44462</v>
      </c>
      <c r="B664" s="71" t="s">
        <v>16591</v>
      </c>
      <c r="C664" s="71" t="s">
        <v>190</v>
      </c>
      <c r="D664" s="71" t="s">
        <v>8</v>
      </c>
      <c r="E664" s="71">
        <v>70.599999999999994</v>
      </c>
      <c r="F664" s="71" t="s">
        <v>109</v>
      </c>
    </row>
    <row r="665" spans="1:6" x14ac:dyDescent="0.25">
      <c r="A665" s="70">
        <v>44462</v>
      </c>
      <c r="B665" s="71" t="s">
        <v>16591</v>
      </c>
      <c r="C665" s="71" t="s">
        <v>93</v>
      </c>
      <c r="D665" s="71" t="s">
        <v>10</v>
      </c>
      <c r="E665" s="71">
        <v>22.5</v>
      </c>
      <c r="F665" s="71" t="s">
        <v>94</v>
      </c>
    </row>
    <row r="666" spans="1:6" x14ac:dyDescent="0.25">
      <c r="A666" s="70">
        <v>44462</v>
      </c>
      <c r="B666" s="71" t="s">
        <v>16591</v>
      </c>
      <c r="C666" s="71" t="s">
        <v>93</v>
      </c>
      <c r="D666" s="71" t="s">
        <v>10</v>
      </c>
      <c r="E666" s="71">
        <v>30.5</v>
      </c>
      <c r="F666" s="71" t="s">
        <v>94</v>
      </c>
    </row>
    <row r="667" spans="1:6" x14ac:dyDescent="0.25">
      <c r="A667" s="70">
        <v>44462</v>
      </c>
      <c r="B667" s="71" t="s">
        <v>16591</v>
      </c>
      <c r="C667" s="71" t="s">
        <v>108</v>
      </c>
      <c r="D667" s="71" t="s">
        <v>10</v>
      </c>
      <c r="E667" s="71">
        <v>97.5</v>
      </c>
      <c r="F667" s="71" t="s">
        <v>108</v>
      </c>
    </row>
    <row r="668" spans="1:6" x14ac:dyDescent="0.25">
      <c r="A668" s="70">
        <v>44463</v>
      </c>
      <c r="B668" s="71" t="s">
        <v>16591</v>
      </c>
      <c r="C668" s="71">
        <v>29500613</v>
      </c>
      <c r="D668" s="71" t="s">
        <v>8</v>
      </c>
      <c r="E668" s="71">
        <v>77</v>
      </c>
      <c r="F668" s="71" t="s">
        <v>21</v>
      </c>
    </row>
    <row r="669" spans="1:6" x14ac:dyDescent="0.25">
      <c r="A669" s="70">
        <v>44463</v>
      </c>
      <c r="B669" s="71" t="s">
        <v>16591</v>
      </c>
      <c r="C669" s="71">
        <v>29500816</v>
      </c>
      <c r="D669" s="71" t="s">
        <v>6</v>
      </c>
      <c r="E669" s="71">
        <v>85.5</v>
      </c>
      <c r="F669" s="71" t="s">
        <v>22</v>
      </c>
    </row>
    <row r="670" spans="1:6" x14ac:dyDescent="0.25">
      <c r="A670" s="70">
        <v>44463</v>
      </c>
      <c r="B670" s="71" t="s">
        <v>16591</v>
      </c>
      <c r="C670" s="71">
        <v>29500917</v>
      </c>
      <c r="D670" s="71" t="s">
        <v>6</v>
      </c>
      <c r="E670" s="71">
        <v>27</v>
      </c>
      <c r="F670" s="71" t="s">
        <v>97</v>
      </c>
    </row>
    <row r="671" spans="1:6" x14ac:dyDescent="0.25">
      <c r="A671" s="70">
        <v>44463</v>
      </c>
      <c r="B671" s="71" t="s">
        <v>16591</v>
      </c>
      <c r="C671" s="71">
        <v>29500945</v>
      </c>
      <c r="D671" s="71" t="s">
        <v>6</v>
      </c>
      <c r="E671" s="71">
        <v>26.5</v>
      </c>
      <c r="F671" s="71" t="s">
        <v>22</v>
      </c>
    </row>
    <row r="672" spans="1:6" x14ac:dyDescent="0.25">
      <c r="A672" s="70">
        <v>44463</v>
      </c>
      <c r="B672" s="71" t="s">
        <v>16591</v>
      </c>
      <c r="C672" s="71">
        <v>31000083</v>
      </c>
      <c r="D672" s="71" t="s">
        <v>6</v>
      </c>
      <c r="E672" s="71">
        <v>28.5</v>
      </c>
      <c r="F672" s="71" t="s">
        <v>119</v>
      </c>
    </row>
    <row r="673" spans="1:6" x14ac:dyDescent="0.25">
      <c r="A673" s="70">
        <v>44463</v>
      </c>
      <c r="B673" s="71" t="s">
        <v>16591</v>
      </c>
      <c r="C673" s="71">
        <v>32000049</v>
      </c>
      <c r="D673" s="71" t="s">
        <v>6</v>
      </c>
      <c r="E673" s="71">
        <v>22</v>
      </c>
      <c r="F673" s="71" t="s">
        <v>119</v>
      </c>
    </row>
    <row r="674" spans="1:6" x14ac:dyDescent="0.25">
      <c r="A674" s="70">
        <v>44463</v>
      </c>
      <c r="B674" s="71" t="s">
        <v>16591</v>
      </c>
      <c r="C674" s="71">
        <v>57000277</v>
      </c>
      <c r="D674" s="71" t="s">
        <v>10</v>
      </c>
      <c r="E674" s="71">
        <v>3546</v>
      </c>
      <c r="F674" s="71" t="s">
        <v>102</v>
      </c>
    </row>
    <row r="675" spans="1:6" x14ac:dyDescent="0.25">
      <c r="A675" s="70">
        <v>44463</v>
      </c>
      <c r="B675" s="71" t="s">
        <v>16591</v>
      </c>
      <c r="C675" s="71" t="s">
        <v>104</v>
      </c>
      <c r="D675" s="71" t="s">
        <v>7</v>
      </c>
      <c r="E675" s="71">
        <v>60</v>
      </c>
      <c r="F675" s="71" t="s">
        <v>26</v>
      </c>
    </row>
    <row r="676" spans="1:6" x14ac:dyDescent="0.25">
      <c r="A676" s="70">
        <v>44463</v>
      </c>
      <c r="B676" s="71" t="s">
        <v>16591</v>
      </c>
      <c r="C676" s="71" t="s">
        <v>83</v>
      </c>
      <c r="D676" s="71" t="s">
        <v>8</v>
      </c>
      <c r="E676" s="71">
        <v>33</v>
      </c>
      <c r="F676" s="71" t="s">
        <v>116</v>
      </c>
    </row>
    <row r="677" spans="1:6" x14ac:dyDescent="0.25">
      <c r="A677" s="70">
        <v>44463</v>
      </c>
      <c r="B677" s="71" t="s">
        <v>16591</v>
      </c>
      <c r="C677" s="71" t="s">
        <v>83</v>
      </c>
      <c r="D677" s="71" t="s">
        <v>8</v>
      </c>
      <c r="E677" s="71">
        <v>91.5</v>
      </c>
      <c r="F677" s="71" t="s">
        <v>116</v>
      </c>
    </row>
    <row r="678" spans="1:6" x14ac:dyDescent="0.25">
      <c r="A678" s="70">
        <v>44463</v>
      </c>
      <c r="B678" s="71" t="s">
        <v>16591</v>
      </c>
      <c r="C678" s="71" t="s">
        <v>85</v>
      </c>
      <c r="D678" s="71" t="s">
        <v>9</v>
      </c>
      <c r="E678" s="71">
        <v>63.5</v>
      </c>
      <c r="F678" s="71" t="s">
        <v>116</v>
      </c>
    </row>
    <row r="679" spans="1:6" x14ac:dyDescent="0.25">
      <c r="A679" s="70">
        <v>44463</v>
      </c>
      <c r="B679" s="71" t="s">
        <v>16591</v>
      </c>
      <c r="C679" s="71" t="s">
        <v>85</v>
      </c>
      <c r="D679" s="71" t="s">
        <v>7</v>
      </c>
      <c r="E679" s="71">
        <v>74</v>
      </c>
      <c r="F679" s="71" t="s">
        <v>116</v>
      </c>
    </row>
    <row r="680" spans="1:6" x14ac:dyDescent="0.25">
      <c r="A680" s="70">
        <v>44463</v>
      </c>
      <c r="B680" s="71" t="s">
        <v>16591</v>
      </c>
      <c r="C680" s="71" t="s">
        <v>86</v>
      </c>
      <c r="D680" s="71" t="s">
        <v>6</v>
      </c>
      <c r="E680" s="71">
        <v>89.5</v>
      </c>
      <c r="F680" s="71" t="s">
        <v>116</v>
      </c>
    </row>
    <row r="681" spans="1:6" x14ac:dyDescent="0.25">
      <c r="A681" s="70">
        <v>44463</v>
      </c>
      <c r="B681" s="71" t="s">
        <v>16591</v>
      </c>
      <c r="C681" s="71" t="s">
        <v>86</v>
      </c>
      <c r="D681" s="71" t="s">
        <v>6</v>
      </c>
      <c r="E681" s="71">
        <v>95</v>
      </c>
      <c r="F681" s="71" t="s">
        <v>116</v>
      </c>
    </row>
    <row r="682" spans="1:6" x14ac:dyDescent="0.25">
      <c r="A682" s="70">
        <v>44463</v>
      </c>
      <c r="B682" s="71" t="s">
        <v>16591</v>
      </c>
      <c r="C682" s="71" t="s">
        <v>194</v>
      </c>
      <c r="D682" s="71" t="s">
        <v>10</v>
      </c>
      <c r="E682" s="71">
        <v>75</v>
      </c>
      <c r="F682" s="71" t="s">
        <v>139</v>
      </c>
    </row>
    <row r="683" spans="1:6" x14ac:dyDescent="0.25">
      <c r="A683" s="70">
        <v>44463</v>
      </c>
      <c r="B683" s="71" t="s">
        <v>16591</v>
      </c>
      <c r="C683" s="71" t="s">
        <v>90</v>
      </c>
      <c r="D683" s="71" t="s">
        <v>10</v>
      </c>
      <c r="E683" s="71">
        <v>7.5</v>
      </c>
      <c r="F683" s="71" t="s">
        <v>91</v>
      </c>
    </row>
    <row r="684" spans="1:6" x14ac:dyDescent="0.25">
      <c r="A684" s="70">
        <v>44463</v>
      </c>
      <c r="B684" s="71" t="s">
        <v>16591</v>
      </c>
      <c r="C684" s="71" t="s">
        <v>190</v>
      </c>
      <c r="D684" s="71" t="s">
        <v>8</v>
      </c>
      <c r="E684" s="71">
        <v>392</v>
      </c>
      <c r="F684" s="71" t="s">
        <v>109</v>
      </c>
    </row>
    <row r="685" spans="1:6" x14ac:dyDescent="0.25">
      <c r="A685" s="70">
        <v>44463</v>
      </c>
      <c r="B685" s="71" t="s">
        <v>16591</v>
      </c>
      <c r="C685" s="71" t="s">
        <v>190</v>
      </c>
      <c r="D685" s="71" t="s">
        <v>8</v>
      </c>
      <c r="E685" s="71">
        <v>148</v>
      </c>
      <c r="F685" s="71" t="s">
        <v>109</v>
      </c>
    </row>
    <row r="686" spans="1:6" x14ac:dyDescent="0.25">
      <c r="A686" s="70">
        <v>44463</v>
      </c>
      <c r="B686" s="71" t="s">
        <v>16591</v>
      </c>
      <c r="C686" s="71" t="s">
        <v>93</v>
      </c>
      <c r="D686" s="71" t="s">
        <v>10</v>
      </c>
      <c r="E686" s="71">
        <v>84</v>
      </c>
      <c r="F686" s="71" t="s">
        <v>94</v>
      </c>
    </row>
    <row r="687" spans="1:6" x14ac:dyDescent="0.25">
      <c r="A687" s="70">
        <v>44463</v>
      </c>
      <c r="B687" s="71" t="s">
        <v>16591</v>
      </c>
      <c r="C687" s="71" t="s">
        <v>93</v>
      </c>
      <c r="D687" s="71" t="s">
        <v>10</v>
      </c>
      <c r="E687" s="71">
        <v>2</v>
      </c>
      <c r="F687" s="71" t="s">
        <v>91</v>
      </c>
    </row>
    <row r="688" spans="1:6" x14ac:dyDescent="0.25">
      <c r="A688" s="70">
        <v>44463</v>
      </c>
      <c r="B688" s="71" t="s">
        <v>16591</v>
      </c>
      <c r="C688" s="71" t="s">
        <v>93</v>
      </c>
      <c r="D688" s="71" t="s">
        <v>10</v>
      </c>
      <c r="E688" s="71">
        <v>2.5</v>
      </c>
      <c r="F688" s="71" t="s">
        <v>91</v>
      </c>
    </row>
    <row r="689" spans="1:6" x14ac:dyDescent="0.25">
      <c r="A689" s="70">
        <v>44466</v>
      </c>
      <c r="B689" s="71" t="s">
        <v>16591</v>
      </c>
      <c r="C689" s="71">
        <v>29500539</v>
      </c>
      <c r="D689" s="71" t="s">
        <v>6</v>
      </c>
      <c r="E689" s="71">
        <v>23</v>
      </c>
      <c r="F689" s="71" t="s">
        <v>22</v>
      </c>
    </row>
    <row r="690" spans="1:6" x14ac:dyDescent="0.25">
      <c r="A690" s="70">
        <v>44466</v>
      </c>
      <c r="B690" s="71" t="s">
        <v>16591</v>
      </c>
      <c r="C690" s="71">
        <v>29500917</v>
      </c>
      <c r="D690" s="71" t="s">
        <v>6</v>
      </c>
      <c r="E690" s="71">
        <v>28</v>
      </c>
      <c r="F690" s="71" t="s">
        <v>97</v>
      </c>
    </row>
    <row r="691" spans="1:6" x14ac:dyDescent="0.25">
      <c r="A691" s="70">
        <v>44466</v>
      </c>
      <c r="B691" s="71" t="s">
        <v>16591</v>
      </c>
      <c r="C691" s="71">
        <v>29500918</v>
      </c>
      <c r="D691" s="71" t="s">
        <v>6</v>
      </c>
      <c r="E691" s="71">
        <v>92</v>
      </c>
      <c r="F691" s="71" t="s">
        <v>22</v>
      </c>
    </row>
    <row r="692" spans="1:6" x14ac:dyDescent="0.25">
      <c r="A692" s="70">
        <v>44466</v>
      </c>
      <c r="B692" s="71" t="s">
        <v>16591</v>
      </c>
      <c r="C692" s="71">
        <v>29501003</v>
      </c>
      <c r="D692" s="71" t="s">
        <v>8</v>
      </c>
      <c r="E692" s="71">
        <v>117</v>
      </c>
      <c r="F692" s="71" t="s">
        <v>109</v>
      </c>
    </row>
    <row r="693" spans="1:6" x14ac:dyDescent="0.25">
      <c r="A693" s="70">
        <v>44466</v>
      </c>
      <c r="B693" s="71" t="s">
        <v>16591</v>
      </c>
      <c r="C693" s="71">
        <v>29501053</v>
      </c>
      <c r="D693" s="71" t="s">
        <v>11</v>
      </c>
      <c r="E693" s="71">
        <v>375</v>
      </c>
      <c r="F693" s="71" t="s">
        <v>20</v>
      </c>
    </row>
    <row r="694" spans="1:6" x14ac:dyDescent="0.25">
      <c r="A694" s="70">
        <v>44466</v>
      </c>
      <c r="B694" s="71" t="s">
        <v>16591</v>
      </c>
      <c r="C694" s="71">
        <v>29501054</v>
      </c>
      <c r="D694" s="71" t="s">
        <v>6</v>
      </c>
      <c r="E694" s="71">
        <v>52</v>
      </c>
      <c r="F694" s="71" t="s">
        <v>22</v>
      </c>
    </row>
    <row r="695" spans="1:6" x14ac:dyDescent="0.25">
      <c r="A695" s="70">
        <v>44466</v>
      </c>
      <c r="B695" s="71" t="s">
        <v>16591</v>
      </c>
      <c r="C695" s="71">
        <v>29501057</v>
      </c>
      <c r="D695" s="71" t="s">
        <v>6</v>
      </c>
      <c r="E695" s="71">
        <v>50</v>
      </c>
      <c r="F695" s="71" t="s">
        <v>22</v>
      </c>
    </row>
    <row r="696" spans="1:6" x14ac:dyDescent="0.25">
      <c r="A696" s="70">
        <v>44466</v>
      </c>
      <c r="B696" s="71" t="s">
        <v>16591</v>
      </c>
      <c r="C696" s="71">
        <v>29501064</v>
      </c>
      <c r="D696" s="71" t="s">
        <v>11</v>
      </c>
      <c r="E696" s="71">
        <v>427</v>
      </c>
      <c r="F696" s="71" t="s">
        <v>20</v>
      </c>
    </row>
    <row r="697" spans="1:6" x14ac:dyDescent="0.25">
      <c r="A697" s="70">
        <v>44466</v>
      </c>
      <c r="B697" s="71" t="s">
        <v>16591</v>
      </c>
      <c r="C697" s="71">
        <v>29501064</v>
      </c>
      <c r="D697" s="71" t="s">
        <v>11</v>
      </c>
      <c r="E697" s="71">
        <v>613</v>
      </c>
      <c r="F697" s="71" t="s">
        <v>20</v>
      </c>
    </row>
    <row r="698" spans="1:6" x14ac:dyDescent="0.25">
      <c r="A698" s="70">
        <v>44466</v>
      </c>
      <c r="B698" s="71" t="s">
        <v>16591</v>
      </c>
      <c r="C698" s="71">
        <v>29501069</v>
      </c>
      <c r="D698" s="71" t="s">
        <v>11</v>
      </c>
      <c r="E698" s="71">
        <v>477</v>
      </c>
      <c r="F698" s="71" t="s">
        <v>20</v>
      </c>
    </row>
    <row r="699" spans="1:6" x14ac:dyDescent="0.25">
      <c r="A699" s="70">
        <v>44466</v>
      </c>
      <c r="B699" s="71" t="s">
        <v>16591</v>
      </c>
      <c r="C699" s="71">
        <v>29501070</v>
      </c>
      <c r="D699" s="71" t="s">
        <v>11</v>
      </c>
      <c r="E699" s="71">
        <v>419</v>
      </c>
      <c r="F699" s="71" t="s">
        <v>20</v>
      </c>
    </row>
    <row r="700" spans="1:6" x14ac:dyDescent="0.25">
      <c r="A700" s="70">
        <v>44466</v>
      </c>
      <c r="B700" s="71" t="s">
        <v>16591</v>
      </c>
      <c r="C700" s="71">
        <v>29501079</v>
      </c>
      <c r="D700" s="71" t="s">
        <v>11</v>
      </c>
      <c r="E700" s="71">
        <v>230</v>
      </c>
      <c r="F700" s="71" t="s">
        <v>20</v>
      </c>
    </row>
    <row r="701" spans="1:6" x14ac:dyDescent="0.25">
      <c r="A701" s="70">
        <v>44466</v>
      </c>
      <c r="B701" s="71" t="s">
        <v>16591</v>
      </c>
      <c r="C701" s="71">
        <v>29600002</v>
      </c>
      <c r="D701" s="71" t="s">
        <v>6</v>
      </c>
      <c r="E701" s="71">
        <v>120</v>
      </c>
      <c r="F701" s="71" t="s">
        <v>22</v>
      </c>
    </row>
    <row r="702" spans="1:6" x14ac:dyDescent="0.25">
      <c r="A702" s="70">
        <v>44466</v>
      </c>
      <c r="B702" s="71" t="s">
        <v>16591</v>
      </c>
      <c r="C702" s="71">
        <v>29600023</v>
      </c>
      <c r="D702" s="71" t="s">
        <v>6</v>
      </c>
      <c r="E702" s="71">
        <v>7</v>
      </c>
      <c r="F702" s="71" t="s">
        <v>22</v>
      </c>
    </row>
    <row r="703" spans="1:6" x14ac:dyDescent="0.25">
      <c r="A703" s="70">
        <v>44466</v>
      </c>
      <c r="B703" s="71" t="s">
        <v>16591</v>
      </c>
      <c r="C703" s="71">
        <v>29600025</v>
      </c>
      <c r="D703" s="71" t="s">
        <v>6</v>
      </c>
      <c r="E703" s="71">
        <v>26</v>
      </c>
      <c r="F703" s="71" t="s">
        <v>22</v>
      </c>
    </row>
    <row r="704" spans="1:6" x14ac:dyDescent="0.25">
      <c r="A704" s="70">
        <v>44466</v>
      </c>
      <c r="B704" s="71" t="s">
        <v>16591</v>
      </c>
      <c r="C704" s="71">
        <v>32000107</v>
      </c>
      <c r="D704" s="71" t="s">
        <v>6</v>
      </c>
      <c r="E704" s="71">
        <v>43.5</v>
      </c>
      <c r="F704" s="71" t="s">
        <v>119</v>
      </c>
    </row>
    <row r="705" spans="1:6" x14ac:dyDescent="0.25">
      <c r="A705" s="70">
        <v>44466</v>
      </c>
      <c r="B705" s="71" t="s">
        <v>16591</v>
      </c>
      <c r="C705" s="71" t="s">
        <v>195</v>
      </c>
      <c r="D705" s="71" t="s">
        <v>8</v>
      </c>
      <c r="E705" s="71">
        <v>120</v>
      </c>
      <c r="F705" s="71" t="s">
        <v>87</v>
      </c>
    </row>
    <row r="706" spans="1:6" x14ac:dyDescent="0.25">
      <c r="A706" s="70">
        <v>44466</v>
      </c>
      <c r="B706" s="71" t="s">
        <v>16591</v>
      </c>
      <c r="C706" s="71" t="s">
        <v>83</v>
      </c>
      <c r="D706" s="71" t="s">
        <v>8</v>
      </c>
      <c r="E706" s="71">
        <v>191</v>
      </c>
      <c r="F706" s="71" t="s">
        <v>116</v>
      </c>
    </row>
    <row r="707" spans="1:6" x14ac:dyDescent="0.25">
      <c r="A707" s="70">
        <v>44466</v>
      </c>
      <c r="B707" s="71" t="s">
        <v>16591</v>
      </c>
      <c r="C707" s="71" t="s">
        <v>85</v>
      </c>
      <c r="D707" s="71" t="s">
        <v>8</v>
      </c>
      <c r="E707" s="71">
        <v>40</v>
      </c>
      <c r="F707" s="71" t="s">
        <v>116</v>
      </c>
    </row>
    <row r="708" spans="1:6" x14ac:dyDescent="0.25">
      <c r="A708" s="70">
        <v>44466</v>
      </c>
      <c r="B708" s="71" t="s">
        <v>16591</v>
      </c>
      <c r="C708" s="71" t="s">
        <v>85</v>
      </c>
      <c r="D708" s="71" t="s">
        <v>7</v>
      </c>
      <c r="E708" s="71">
        <v>130</v>
      </c>
      <c r="F708" s="71" t="s">
        <v>116</v>
      </c>
    </row>
    <row r="709" spans="1:6" x14ac:dyDescent="0.25">
      <c r="A709" s="70">
        <v>44466</v>
      </c>
      <c r="B709" s="71" t="s">
        <v>16591</v>
      </c>
      <c r="C709" s="71" t="s">
        <v>126</v>
      </c>
      <c r="D709" s="71" t="s">
        <v>9</v>
      </c>
      <c r="E709" s="71">
        <v>110</v>
      </c>
      <c r="F709" s="71" t="s">
        <v>520</v>
      </c>
    </row>
    <row r="710" spans="1:6" x14ac:dyDescent="0.25">
      <c r="A710" s="70">
        <v>44466</v>
      </c>
      <c r="B710" s="71" t="s">
        <v>16591</v>
      </c>
      <c r="C710" s="71" t="s">
        <v>126</v>
      </c>
      <c r="D710" s="71" t="s">
        <v>8</v>
      </c>
      <c r="E710" s="71">
        <v>90</v>
      </c>
      <c r="F710" s="71" t="s">
        <v>520</v>
      </c>
    </row>
    <row r="711" spans="1:6" x14ac:dyDescent="0.25">
      <c r="A711" s="70">
        <v>44466</v>
      </c>
      <c r="B711" s="71" t="s">
        <v>16591</v>
      </c>
      <c r="C711" s="71" t="s">
        <v>86</v>
      </c>
      <c r="D711" s="71" t="s">
        <v>6</v>
      </c>
      <c r="E711" s="71">
        <v>132.5</v>
      </c>
      <c r="F711" s="71" t="s">
        <v>116</v>
      </c>
    </row>
    <row r="712" spans="1:6" x14ac:dyDescent="0.25">
      <c r="A712" s="70">
        <v>44466</v>
      </c>
      <c r="B712" s="71" t="s">
        <v>16591</v>
      </c>
      <c r="C712" s="71" t="s">
        <v>190</v>
      </c>
      <c r="D712" s="71" t="s">
        <v>8</v>
      </c>
      <c r="E712" s="71">
        <v>62</v>
      </c>
      <c r="F712" s="71" t="s">
        <v>109</v>
      </c>
    </row>
    <row r="713" spans="1:6" x14ac:dyDescent="0.25">
      <c r="A713" s="70">
        <v>44466</v>
      </c>
      <c r="B713" s="71" t="s">
        <v>16591</v>
      </c>
      <c r="C713" s="71" t="s">
        <v>93</v>
      </c>
      <c r="D713" s="71" t="s">
        <v>10</v>
      </c>
      <c r="E713" s="71">
        <v>3.8</v>
      </c>
      <c r="F713" s="71" t="s">
        <v>91</v>
      </c>
    </row>
    <row r="714" spans="1:6" x14ac:dyDescent="0.25">
      <c r="A714" s="70">
        <v>44466</v>
      </c>
      <c r="B714" s="71" t="s">
        <v>16591</v>
      </c>
      <c r="C714" s="71" t="s">
        <v>196</v>
      </c>
      <c r="D714" s="71" t="s">
        <v>6</v>
      </c>
      <c r="E714" s="71">
        <v>382</v>
      </c>
      <c r="F714" s="71" t="s">
        <v>116</v>
      </c>
    </row>
    <row r="715" spans="1:6" x14ac:dyDescent="0.25">
      <c r="A715" s="70">
        <v>44466</v>
      </c>
      <c r="B715" s="71" t="s">
        <v>16591</v>
      </c>
      <c r="C715" s="71" t="s">
        <v>161</v>
      </c>
      <c r="D715" s="71" t="s">
        <v>8</v>
      </c>
      <c r="E715" s="71">
        <v>80</v>
      </c>
      <c r="F715" s="71" t="s">
        <v>162</v>
      </c>
    </row>
    <row r="716" spans="1:6" x14ac:dyDescent="0.25">
      <c r="A716" s="70">
        <v>44467</v>
      </c>
      <c r="B716" s="71" t="s">
        <v>16591</v>
      </c>
      <c r="C716" s="71">
        <v>29500482</v>
      </c>
      <c r="D716" s="71" t="s">
        <v>9</v>
      </c>
      <c r="E716" s="71">
        <v>11</v>
      </c>
      <c r="F716" s="71" t="s">
        <v>17</v>
      </c>
    </row>
    <row r="717" spans="1:6" x14ac:dyDescent="0.25">
      <c r="A717" s="70">
        <v>44467</v>
      </c>
      <c r="B717" s="71" t="s">
        <v>16591</v>
      </c>
      <c r="C717" s="71">
        <v>29500482</v>
      </c>
      <c r="D717" s="71" t="s">
        <v>9</v>
      </c>
      <c r="E717" s="71">
        <v>7</v>
      </c>
      <c r="F717" s="71" t="s">
        <v>17</v>
      </c>
    </row>
    <row r="718" spans="1:6" x14ac:dyDescent="0.25">
      <c r="A718" s="70">
        <v>44467</v>
      </c>
      <c r="B718" s="71" t="s">
        <v>16591</v>
      </c>
      <c r="C718" s="71">
        <v>29500594</v>
      </c>
      <c r="D718" s="71" t="s">
        <v>8</v>
      </c>
      <c r="E718" s="71">
        <v>541</v>
      </c>
      <c r="F718" s="71" t="s">
        <v>144</v>
      </c>
    </row>
    <row r="719" spans="1:6" x14ac:dyDescent="0.25">
      <c r="A719" s="70">
        <v>44467</v>
      </c>
      <c r="B719" s="71" t="s">
        <v>16591</v>
      </c>
      <c r="C719" s="71">
        <v>29500886</v>
      </c>
      <c r="D719" s="71" t="s">
        <v>9</v>
      </c>
      <c r="E719" s="71">
        <v>15</v>
      </c>
      <c r="F719" s="71" t="s">
        <v>17</v>
      </c>
    </row>
    <row r="720" spans="1:6" x14ac:dyDescent="0.25">
      <c r="A720" s="70">
        <v>44467</v>
      </c>
      <c r="B720" s="71" t="s">
        <v>16591</v>
      </c>
      <c r="C720" s="71">
        <v>29500891</v>
      </c>
      <c r="D720" s="71" t="s">
        <v>9</v>
      </c>
      <c r="E720" s="71">
        <v>11</v>
      </c>
      <c r="F720" s="71" t="s">
        <v>17</v>
      </c>
    </row>
    <row r="721" spans="1:6" x14ac:dyDescent="0.25">
      <c r="A721" s="70">
        <v>44467</v>
      </c>
      <c r="B721" s="71" t="s">
        <v>16591</v>
      </c>
      <c r="C721" s="71">
        <v>29500895</v>
      </c>
      <c r="D721" s="71" t="s">
        <v>9</v>
      </c>
      <c r="E721" s="71">
        <v>12</v>
      </c>
      <c r="F721" s="71" t="s">
        <v>17</v>
      </c>
    </row>
    <row r="722" spans="1:6" x14ac:dyDescent="0.25">
      <c r="A722" s="70">
        <v>44467</v>
      </c>
      <c r="B722" s="71" t="s">
        <v>16591</v>
      </c>
      <c r="C722" s="71">
        <v>29500900</v>
      </c>
      <c r="D722" s="71" t="s">
        <v>9</v>
      </c>
      <c r="E722" s="71">
        <v>8</v>
      </c>
      <c r="F722" s="71" t="s">
        <v>17</v>
      </c>
    </row>
    <row r="723" spans="1:6" x14ac:dyDescent="0.25">
      <c r="A723" s="70">
        <v>44467</v>
      </c>
      <c r="B723" s="71" t="s">
        <v>16591</v>
      </c>
      <c r="C723" s="71">
        <v>29500900</v>
      </c>
      <c r="D723" s="71" t="s">
        <v>9</v>
      </c>
      <c r="E723" s="71">
        <v>3</v>
      </c>
      <c r="F723" s="71" t="s">
        <v>17</v>
      </c>
    </row>
    <row r="724" spans="1:6" x14ac:dyDescent="0.25">
      <c r="A724" s="70">
        <v>44467</v>
      </c>
      <c r="B724" s="71" t="s">
        <v>16591</v>
      </c>
      <c r="C724" s="71">
        <v>29500906</v>
      </c>
      <c r="D724" s="71" t="s">
        <v>9</v>
      </c>
      <c r="E724" s="71">
        <v>8</v>
      </c>
      <c r="F724" s="71" t="s">
        <v>17</v>
      </c>
    </row>
    <row r="725" spans="1:6" x14ac:dyDescent="0.25">
      <c r="A725" s="70">
        <v>44467</v>
      </c>
      <c r="B725" s="71" t="s">
        <v>16591</v>
      </c>
      <c r="C725" s="71">
        <v>29500910</v>
      </c>
      <c r="D725" s="71" t="s">
        <v>9</v>
      </c>
      <c r="E725" s="71">
        <v>10</v>
      </c>
      <c r="F725" s="71" t="s">
        <v>17</v>
      </c>
    </row>
    <row r="726" spans="1:6" x14ac:dyDescent="0.25">
      <c r="A726" s="70">
        <v>44467</v>
      </c>
      <c r="B726" s="71" t="s">
        <v>16591</v>
      </c>
      <c r="C726" s="71">
        <v>29500917</v>
      </c>
      <c r="D726" s="71" t="s">
        <v>6</v>
      </c>
      <c r="E726" s="71">
        <v>84</v>
      </c>
      <c r="F726" s="71" t="s">
        <v>97</v>
      </c>
    </row>
    <row r="727" spans="1:6" x14ac:dyDescent="0.25">
      <c r="A727" s="70">
        <v>44467</v>
      </c>
      <c r="B727" s="71" t="s">
        <v>16591</v>
      </c>
      <c r="C727" s="71">
        <v>29500952</v>
      </c>
      <c r="D727" s="71" t="s">
        <v>9</v>
      </c>
      <c r="E727" s="71">
        <v>13</v>
      </c>
      <c r="F727" s="71" t="s">
        <v>17</v>
      </c>
    </row>
    <row r="728" spans="1:6" x14ac:dyDescent="0.25">
      <c r="A728" s="70">
        <v>44467</v>
      </c>
      <c r="B728" s="71" t="s">
        <v>16591</v>
      </c>
      <c r="C728" s="71">
        <v>29501009</v>
      </c>
      <c r="D728" s="71" t="s">
        <v>9</v>
      </c>
      <c r="E728" s="71">
        <v>3</v>
      </c>
      <c r="F728" s="71" t="s">
        <v>17</v>
      </c>
    </row>
    <row r="729" spans="1:6" x14ac:dyDescent="0.25">
      <c r="A729" s="70">
        <v>44467</v>
      </c>
      <c r="B729" s="71" t="s">
        <v>16591</v>
      </c>
      <c r="C729" s="71">
        <v>29501013</v>
      </c>
      <c r="D729" s="71" t="s">
        <v>9</v>
      </c>
      <c r="E729" s="71">
        <v>3</v>
      </c>
      <c r="F729" s="71" t="s">
        <v>17</v>
      </c>
    </row>
    <row r="730" spans="1:6" x14ac:dyDescent="0.25">
      <c r="A730" s="70">
        <v>44467</v>
      </c>
      <c r="B730" s="71" t="s">
        <v>16591</v>
      </c>
      <c r="C730" s="71">
        <v>29501013</v>
      </c>
      <c r="D730" s="71" t="s">
        <v>9</v>
      </c>
      <c r="E730" s="71">
        <v>3</v>
      </c>
      <c r="F730" s="71" t="s">
        <v>17</v>
      </c>
    </row>
    <row r="731" spans="1:6" x14ac:dyDescent="0.25">
      <c r="A731" s="70">
        <v>44467</v>
      </c>
      <c r="B731" s="71" t="s">
        <v>16591</v>
      </c>
      <c r="C731" s="71">
        <v>29501023</v>
      </c>
      <c r="D731" s="71" t="s">
        <v>9</v>
      </c>
      <c r="E731" s="71">
        <v>57</v>
      </c>
      <c r="F731" s="71" t="s">
        <v>17</v>
      </c>
    </row>
    <row r="732" spans="1:6" x14ac:dyDescent="0.25">
      <c r="A732" s="70">
        <v>44467</v>
      </c>
      <c r="B732" s="71" t="s">
        <v>16591</v>
      </c>
      <c r="C732" s="71">
        <v>29501028</v>
      </c>
      <c r="D732" s="71" t="s">
        <v>9</v>
      </c>
      <c r="E732" s="71">
        <v>25</v>
      </c>
      <c r="F732" s="71" t="s">
        <v>17</v>
      </c>
    </row>
    <row r="733" spans="1:6" x14ac:dyDescent="0.25">
      <c r="A733" s="70">
        <v>44467</v>
      </c>
      <c r="B733" s="71" t="s">
        <v>16591</v>
      </c>
      <c r="C733" s="71">
        <v>29501029</v>
      </c>
      <c r="D733" s="71" t="s">
        <v>9</v>
      </c>
      <c r="E733" s="71">
        <v>20</v>
      </c>
      <c r="F733" s="71" t="s">
        <v>17</v>
      </c>
    </row>
    <row r="734" spans="1:6" x14ac:dyDescent="0.25">
      <c r="A734" s="70">
        <v>44467</v>
      </c>
      <c r="B734" s="71" t="s">
        <v>16591</v>
      </c>
      <c r="C734" s="71">
        <v>29501029</v>
      </c>
      <c r="D734" s="71" t="s">
        <v>9</v>
      </c>
      <c r="E734" s="71">
        <v>7</v>
      </c>
      <c r="F734" s="71" t="s">
        <v>17</v>
      </c>
    </row>
    <row r="735" spans="1:6" x14ac:dyDescent="0.25">
      <c r="A735" s="70">
        <v>44467</v>
      </c>
      <c r="B735" s="71" t="s">
        <v>16591</v>
      </c>
      <c r="C735" s="71">
        <v>29501030</v>
      </c>
      <c r="D735" s="71" t="s">
        <v>9</v>
      </c>
      <c r="E735" s="71">
        <v>2</v>
      </c>
      <c r="F735" s="71" t="s">
        <v>17</v>
      </c>
    </row>
    <row r="736" spans="1:6" x14ac:dyDescent="0.25">
      <c r="A736" s="70">
        <v>44467</v>
      </c>
      <c r="B736" s="71" t="s">
        <v>16591</v>
      </c>
      <c r="C736" s="71">
        <v>29501039</v>
      </c>
      <c r="D736" s="71" t="s">
        <v>9</v>
      </c>
      <c r="E736" s="71">
        <v>54</v>
      </c>
      <c r="F736" s="71" t="s">
        <v>17</v>
      </c>
    </row>
    <row r="737" spans="1:6" x14ac:dyDescent="0.25">
      <c r="A737" s="70">
        <v>44467</v>
      </c>
      <c r="B737" s="71" t="s">
        <v>16591</v>
      </c>
      <c r="C737" s="71">
        <v>29501039</v>
      </c>
      <c r="D737" s="71" t="s">
        <v>9</v>
      </c>
      <c r="E737" s="71">
        <v>260</v>
      </c>
      <c r="F737" s="71" t="s">
        <v>17</v>
      </c>
    </row>
    <row r="738" spans="1:6" x14ac:dyDescent="0.25">
      <c r="A738" s="70">
        <v>44467</v>
      </c>
      <c r="B738" s="71" t="s">
        <v>16591</v>
      </c>
      <c r="C738" s="71">
        <v>29501070</v>
      </c>
      <c r="D738" s="71" t="s">
        <v>11</v>
      </c>
      <c r="E738" s="71">
        <v>85.4</v>
      </c>
      <c r="F738" s="71" t="s">
        <v>20</v>
      </c>
    </row>
    <row r="739" spans="1:6" x14ac:dyDescent="0.25">
      <c r="A739" s="70">
        <v>44467</v>
      </c>
      <c r="B739" s="71" t="s">
        <v>16591</v>
      </c>
      <c r="C739" s="71">
        <v>29501101</v>
      </c>
      <c r="D739" s="71" t="s">
        <v>9</v>
      </c>
      <c r="E739" s="71">
        <v>7</v>
      </c>
      <c r="F739" s="71" t="s">
        <v>17</v>
      </c>
    </row>
    <row r="740" spans="1:6" x14ac:dyDescent="0.25">
      <c r="A740" s="70">
        <v>44467</v>
      </c>
      <c r="B740" s="71" t="s">
        <v>16591</v>
      </c>
      <c r="C740" s="71">
        <v>29900003</v>
      </c>
      <c r="D740" s="71" t="s">
        <v>8</v>
      </c>
      <c r="E740" s="71">
        <v>63</v>
      </c>
      <c r="F740" s="71" t="s">
        <v>21</v>
      </c>
    </row>
    <row r="741" spans="1:6" x14ac:dyDescent="0.25">
      <c r="A741" s="70">
        <v>44467</v>
      </c>
      <c r="B741" s="71" t="s">
        <v>16591</v>
      </c>
      <c r="C741" s="71">
        <v>31000092</v>
      </c>
      <c r="D741" s="71" t="s">
        <v>6</v>
      </c>
      <c r="E741" s="71">
        <v>17.399999999999999</v>
      </c>
      <c r="F741" s="71" t="s">
        <v>520</v>
      </c>
    </row>
    <row r="742" spans="1:6" x14ac:dyDescent="0.25">
      <c r="A742" s="70">
        <v>44467</v>
      </c>
      <c r="B742" s="71" t="s">
        <v>16591</v>
      </c>
      <c r="C742" s="71">
        <v>31900002</v>
      </c>
      <c r="D742" s="71" t="s">
        <v>6</v>
      </c>
      <c r="E742" s="71">
        <v>51</v>
      </c>
      <c r="F742" s="71" t="s">
        <v>521</v>
      </c>
    </row>
    <row r="743" spans="1:6" x14ac:dyDescent="0.25">
      <c r="A743" s="70">
        <v>44467</v>
      </c>
      <c r="B743" s="71" t="s">
        <v>16591</v>
      </c>
      <c r="C743" s="71">
        <v>32000106</v>
      </c>
      <c r="D743" s="71" t="s">
        <v>6</v>
      </c>
      <c r="E743" s="71">
        <v>22.4</v>
      </c>
      <c r="F743" s="71" t="s">
        <v>119</v>
      </c>
    </row>
    <row r="744" spans="1:6" x14ac:dyDescent="0.25">
      <c r="A744" s="70">
        <v>44467</v>
      </c>
      <c r="B744" s="71" t="s">
        <v>16591</v>
      </c>
      <c r="C744" s="71">
        <v>49500088</v>
      </c>
      <c r="D744" s="71" t="s">
        <v>8</v>
      </c>
      <c r="E744" s="71">
        <v>134</v>
      </c>
      <c r="F744" s="71" t="s">
        <v>10</v>
      </c>
    </row>
    <row r="745" spans="1:6" x14ac:dyDescent="0.25">
      <c r="A745" s="70">
        <v>44467</v>
      </c>
      <c r="B745" s="71" t="s">
        <v>16591</v>
      </c>
      <c r="C745" s="71" t="s">
        <v>104</v>
      </c>
      <c r="D745" s="71" t="s">
        <v>7</v>
      </c>
      <c r="E745" s="71">
        <v>75</v>
      </c>
      <c r="F745" s="71" t="s">
        <v>26</v>
      </c>
    </row>
    <row r="746" spans="1:6" x14ac:dyDescent="0.25">
      <c r="A746" s="70">
        <v>44467</v>
      </c>
      <c r="B746" s="71" t="s">
        <v>16591</v>
      </c>
      <c r="C746" s="71" t="s">
        <v>83</v>
      </c>
      <c r="D746" s="71" t="s">
        <v>8</v>
      </c>
      <c r="E746" s="71">
        <v>181</v>
      </c>
      <c r="F746" s="71" t="s">
        <v>116</v>
      </c>
    </row>
    <row r="747" spans="1:6" x14ac:dyDescent="0.25">
      <c r="A747" s="70">
        <v>44467</v>
      </c>
      <c r="B747" s="71" t="s">
        <v>16591</v>
      </c>
      <c r="C747" s="71" t="s">
        <v>158</v>
      </c>
      <c r="D747" s="71" t="s">
        <v>6</v>
      </c>
      <c r="E747" s="71">
        <v>54</v>
      </c>
      <c r="F747" s="71" t="s">
        <v>97</v>
      </c>
    </row>
    <row r="748" spans="1:6" x14ac:dyDescent="0.25">
      <c r="A748" s="70">
        <v>44467</v>
      </c>
      <c r="B748" s="71" t="s">
        <v>16591</v>
      </c>
      <c r="C748" s="71" t="s">
        <v>85</v>
      </c>
      <c r="D748" s="71" t="s">
        <v>9</v>
      </c>
      <c r="E748" s="71">
        <v>19</v>
      </c>
      <c r="F748" s="71" t="s">
        <v>116</v>
      </c>
    </row>
    <row r="749" spans="1:6" x14ac:dyDescent="0.25">
      <c r="A749" s="70">
        <v>44467</v>
      </c>
      <c r="B749" s="71" t="s">
        <v>16591</v>
      </c>
      <c r="C749" s="71" t="s">
        <v>85</v>
      </c>
      <c r="D749" s="71" t="s">
        <v>8</v>
      </c>
      <c r="E749" s="71">
        <v>20</v>
      </c>
      <c r="F749" s="71" t="s">
        <v>116</v>
      </c>
    </row>
    <row r="750" spans="1:6" x14ac:dyDescent="0.25">
      <c r="A750" s="70">
        <v>44467</v>
      </c>
      <c r="B750" s="71" t="s">
        <v>16591</v>
      </c>
      <c r="C750" s="71" t="s">
        <v>85</v>
      </c>
      <c r="D750" s="71" t="s">
        <v>8</v>
      </c>
      <c r="E750" s="71">
        <v>13</v>
      </c>
      <c r="F750" s="71" t="s">
        <v>116</v>
      </c>
    </row>
    <row r="751" spans="1:6" x14ac:dyDescent="0.25">
      <c r="A751" s="70">
        <v>44467</v>
      </c>
      <c r="B751" s="71" t="s">
        <v>16591</v>
      </c>
      <c r="C751" s="71" t="s">
        <v>85</v>
      </c>
      <c r="D751" s="71" t="s">
        <v>7</v>
      </c>
      <c r="E751" s="71">
        <v>69</v>
      </c>
      <c r="F751" s="71" t="s">
        <v>116</v>
      </c>
    </row>
    <row r="752" spans="1:6" x14ac:dyDescent="0.25">
      <c r="A752" s="70">
        <v>44467</v>
      </c>
      <c r="B752" s="71" t="s">
        <v>16591</v>
      </c>
      <c r="C752" s="71" t="s">
        <v>85</v>
      </c>
      <c r="D752" s="71" t="s">
        <v>7</v>
      </c>
      <c r="E752" s="71">
        <v>85.5</v>
      </c>
      <c r="F752" s="71" t="s">
        <v>116</v>
      </c>
    </row>
    <row r="753" spans="1:6" x14ac:dyDescent="0.25">
      <c r="A753" s="70">
        <v>44467</v>
      </c>
      <c r="B753" s="71" t="s">
        <v>16591</v>
      </c>
      <c r="C753" s="71" t="s">
        <v>86</v>
      </c>
      <c r="D753" s="71" t="s">
        <v>6</v>
      </c>
      <c r="E753" s="71">
        <v>141.19999999999999</v>
      </c>
      <c r="F753" s="71" t="s">
        <v>116</v>
      </c>
    </row>
    <row r="754" spans="1:6" x14ac:dyDescent="0.25">
      <c r="A754" s="70">
        <v>44467</v>
      </c>
      <c r="B754" s="71" t="s">
        <v>16591</v>
      </c>
      <c r="C754" s="71" t="s">
        <v>90</v>
      </c>
      <c r="D754" s="71" t="s">
        <v>10</v>
      </c>
      <c r="E754" s="71">
        <v>9</v>
      </c>
      <c r="F754" s="71" t="s">
        <v>91</v>
      </c>
    </row>
    <row r="755" spans="1:6" x14ac:dyDescent="0.25">
      <c r="A755" s="70">
        <v>44467</v>
      </c>
      <c r="B755" s="71" t="s">
        <v>16591</v>
      </c>
      <c r="C755" s="71" t="s">
        <v>90</v>
      </c>
      <c r="D755" s="71" t="s">
        <v>10</v>
      </c>
      <c r="E755" s="71">
        <v>9.4</v>
      </c>
      <c r="F755" s="71" t="s">
        <v>91</v>
      </c>
    </row>
    <row r="756" spans="1:6" x14ac:dyDescent="0.25">
      <c r="A756" s="70">
        <v>44467</v>
      </c>
      <c r="B756" s="71" t="s">
        <v>16591</v>
      </c>
      <c r="C756" s="71" t="s">
        <v>90</v>
      </c>
      <c r="D756" s="71" t="s">
        <v>10</v>
      </c>
      <c r="E756" s="71">
        <v>11</v>
      </c>
      <c r="F756" s="71" t="s">
        <v>91</v>
      </c>
    </row>
    <row r="757" spans="1:6" x14ac:dyDescent="0.25">
      <c r="A757" s="70">
        <v>44467</v>
      </c>
      <c r="B757" s="71" t="s">
        <v>16591</v>
      </c>
      <c r="C757" s="71" t="s">
        <v>190</v>
      </c>
      <c r="D757" s="71" t="s">
        <v>8</v>
      </c>
      <c r="E757" s="71">
        <v>57</v>
      </c>
      <c r="F757" s="71" t="s">
        <v>109</v>
      </c>
    </row>
    <row r="758" spans="1:6" x14ac:dyDescent="0.25">
      <c r="A758" s="70">
        <v>44467</v>
      </c>
      <c r="B758" s="71" t="s">
        <v>16591</v>
      </c>
      <c r="C758" s="71" t="s">
        <v>93</v>
      </c>
      <c r="D758" s="71" t="s">
        <v>10</v>
      </c>
      <c r="E758" s="71">
        <v>2.6</v>
      </c>
      <c r="F758" s="71" t="s">
        <v>91</v>
      </c>
    </row>
    <row r="759" spans="1:6" x14ac:dyDescent="0.25">
      <c r="A759" s="70">
        <v>44467</v>
      </c>
      <c r="B759" s="71" t="s">
        <v>16591</v>
      </c>
      <c r="C759" s="71" t="s">
        <v>93</v>
      </c>
      <c r="D759" s="71" t="s">
        <v>10</v>
      </c>
      <c r="E759" s="71">
        <v>28</v>
      </c>
      <c r="F759" s="71" t="s">
        <v>94</v>
      </c>
    </row>
    <row r="760" spans="1:6" x14ac:dyDescent="0.25">
      <c r="A760" s="70">
        <v>44467</v>
      </c>
      <c r="B760" s="71" t="s">
        <v>16591</v>
      </c>
      <c r="C760" s="71" t="s">
        <v>93</v>
      </c>
      <c r="D760" s="71" t="s">
        <v>10</v>
      </c>
      <c r="E760" s="71">
        <v>188.8</v>
      </c>
      <c r="F760" s="71" t="s">
        <v>94</v>
      </c>
    </row>
    <row r="761" spans="1:6" x14ac:dyDescent="0.25">
      <c r="A761" s="70">
        <v>44468</v>
      </c>
      <c r="B761" s="71" t="s">
        <v>16591</v>
      </c>
      <c r="C761" s="71">
        <v>29500529</v>
      </c>
      <c r="D761" s="71" t="s">
        <v>8</v>
      </c>
      <c r="E761" s="71">
        <v>283</v>
      </c>
      <c r="F761" s="71" t="s">
        <v>197</v>
      </c>
    </row>
    <row r="762" spans="1:6" x14ac:dyDescent="0.25">
      <c r="A762" s="70">
        <v>44468</v>
      </c>
      <c r="B762" s="71" t="s">
        <v>16591</v>
      </c>
      <c r="C762" s="71">
        <v>29500539</v>
      </c>
      <c r="D762" s="71" t="s">
        <v>6</v>
      </c>
      <c r="E762" s="71">
        <v>22</v>
      </c>
      <c r="F762" s="71" t="s">
        <v>21</v>
      </c>
    </row>
    <row r="763" spans="1:6" x14ac:dyDescent="0.25">
      <c r="A763" s="70">
        <v>44468</v>
      </c>
      <c r="B763" s="71" t="s">
        <v>16591</v>
      </c>
      <c r="C763" s="71">
        <v>29500594</v>
      </c>
      <c r="D763" s="71" t="s">
        <v>8</v>
      </c>
      <c r="E763" s="71">
        <v>72.400000000000006</v>
      </c>
      <c r="F763" s="71" t="s">
        <v>144</v>
      </c>
    </row>
    <row r="764" spans="1:6" x14ac:dyDescent="0.25">
      <c r="A764" s="70">
        <v>44468</v>
      </c>
      <c r="B764" s="71" t="s">
        <v>16591</v>
      </c>
      <c r="C764" s="71">
        <v>29500620</v>
      </c>
      <c r="D764" s="71" t="s">
        <v>8</v>
      </c>
      <c r="E764" s="71">
        <v>242</v>
      </c>
      <c r="F764" s="71" t="s">
        <v>197</v>
      </c>
    </row>
    <row r="765" spans="1:6" x14ac:dyDescent="0.25">
      <c r="A765" s="70">
        <v>44468</v>
      </c>
      <c r="B765" s="71" t="s">
        <v>16591</v>
      </c>
      <c r="C765" s="71">
        <v>29500823</v>
      </c>
      <c r="D765" s="71" t="s">
        <v>6</v>
      </c>
      <c r="E765" s="71">
        <v>89</v>
      </c>
      <c r="F765" s="71" t="s">
        <v>22</v>
      </c>
    </row>
    <row r="766" spans="1:6" x14ac:dyDescent="0.25">
      <c r="A766" s="70">
        <v>44468</v>
      </c>
      <c r="B766" s="71" t="s">
        <v>16591</v>
      </c>
      <c r="C766" s="71">
        <v>29500823</v>
      </c>
      <c r="D766" s="71" t="s">
        <v>6</v>
      </c>
      <c r="E766" s="71">
        <v>96</v>
      </c>
      <c r="F766" s="71" t="s">
        <v>22</v>
      </c>
    </row>
    <row r="767" spans="1:6" x14ac:dyDescent="0.25">
      <c r="A767" s="70">
        <v>44468</v>
      </c>
      <c r="B767" s="71" t="s">
        <v>16591</v>
      </c>
      <c r="C767" s="71">
        <v>29500823</v>
      </c>
      <c r="D767" s="71" t="s">
        <v>7</v>
      </c>
      <c r="E767" s="71">
        <v>41.4</v>
      </c>
      <c r="F767" s="71" t="s">
        <v>87</v>
      </c>
    </row>
    <row r="768" spans="1:6" x14ac:dyDescent="0.25">
      <c r="A768" s="70">
        <v>44468</v>
      </c>
      <c r="B768" s="71" t="s">
        <v>16591</v>
      </c>
      <c r="C768" s="71">
        <v>29500885</v>
      </c>
      <c r="D768" s="71" t="s">
        <v>9</v>
      </c>
      <c r="E768" s="71">
        <v>280</v>
      </c>
      <c r="F768" s="71" t="s">
        <v>17</v>
      </c>
    </row>
    <row r="769" spans="1:6" x14ac:dyDescent="0.25">
      <c r="A769" s="70">
        <v>44468</v>
      </c>
      <c r="B769" s="71" t="s">
        <v>16591</v>
      </c>
      <c r="C769" s="71">
        <v>29500891</v>
      </c>
      <c r="D769" s="71" t="s">
        <v>9</v>
      </c>
      <c r="E769" s="71">
        <v>4</v>
      </c>
      <c r="F769" s="71" t="s">
        <v>17</v>
      </c>
    </row>
    <row r="770" spans="1:6" x14ac:dyDescent="0.25">
      <c r="A770" s="70">
        <v>44468</v>
      </c>
      <c r="B770" s="71" t="s">
        <v>16591</v>
      </c>
      <c r="C770" s="71">
        <v>29500910</v>
      </c>
      <c r="D770" s="71" t="s">
        <v>9</v>
      </c>
      <c r="E770" s="71">
        <v>50</v>
      </c>
      <c r="F770" s="71" t="s">
        <v>17</v>
      </c>
    </row>
    <row r="771" spans="1:6" x14ac:dyDescent="0.25">
      <c r="A771" s="70">
        <v>44468</v>
      </c>
      <c r="B771" s="71" t="s">
        <v>16591</v>
      </c>
      <c r="C771" s="71">
        <v>29500913</v>
      </c>
      <c r="D771" s="71" t="s">
        <v>9</v>
      </c>
      <c r="E771" s="71">
        <v>16</v>
      </c>
      <c r="F771" s="71" t="s">
        <v>17</v>
      </c>
    </row>
    <row r="772" spans="1:6" x14ac:dyDescent="0.25">
      <c r="A772" s="70">
        <v>44468</v>
      </c>
      <c r="B772" s="71" t="s">
        <v>16591</v>
      </c>
      <c r="C772" s="71">
        <v>29500917</v>
      </c>
      <c r="D772" s="71" t="s">
        <v>6</v>
      </c>
      <c r="E772" s="71">
        <v>71</v>
      </c>
      <c r="F772" s="71" t="s">
        <v>97</v>
      </c>
    </row>
    <row r="773" spans="1:6" x14ac:dyDescent="0.25">
      <c r="A773" s="70">
        <v>44468</v>
      </c>
      <c r="B773" s="71" t="s">
        <v>16591</v>
      </c>
      <c r="C773" s="71">
        <v>29501009</v>
      </c>
      <c r="D773" s="71" t="s">
        <v>9</v>
      </c>
      <c r="E773" s="71">
        <v>7</v>
      </c>
      <c r="F773" s="71" t="s">
        <v>17</v>
      </c>
    </row>
    <row r="774" spans="1:6" x14ac:dyDescent="0.25">
      <c r="A774" s="70">
        <v>44468</v>
      </c>
      <c r="B774" s="71" t="s">
        <v>16591</v>
      </c>
      <c r="C774" s="71">
        <v>29501028</v>
      </c>
      <c r="D774" s="71" t="s">
        <v>9</v>
      </c>
      <c r="E774" s="71">
        <v>17</v>
      </c>
      <c r="F774" s="71" t="s">
        <v>17</v>
      </c>
    </row>
    <row r="775" spans="1:6" x14ac:dyDescent="0.25">
      <c r="A775" s="70">
        <v>44468</v>
      </c>
      <c r="B775" s="71" t="s">
        <v>16591</v>
      </c>
      <c r="C775" s="71">
        <v>29501055</v>
      </c>
      <c r="D775" s="71" t="s">
        <v>8</v>
      </c>
      <c r="E775" s="71">
        <v>370</v>
      </c>
      <c r="F775" s="71" t="s">
        <v>21</v>
      </c>
    </row>
    <row r="776" spans="1:6" x14ac:dyDescent="0.25">
      <c r="A776" s="70">
        <v>44468</v>
      </c>
      <c r="B776" s="71" t="s">
        <v>16591</v>
      </c>
      <c r="C776" s="71">
        <v>31900001</v>
      </c>
      <c r="D776" s="71" t="s">
        <v>6</v>
      </c>
      <c r="E776" s="71">
        <v>29.2</v>
      </c>
      <c r="F776" s="71" t="s">
        <v>521</v>
      </c>
    </row>
    <row r="777" spans="1:6" x14ac:dyDescent="0.25">
      <c r="A777" s="70">
        <v>44468</v>
      </c>
      <c r="B777" s="71" t="s">
        <v>16591</v>
      </c>
      <c r="C777" s="71">
        <v>31900001</v>
      </c>
      <c r="D777" s="71" t="s">
        <v>6</v>
      </c>
      <c r="E777" s="71">
        <v>29.8</v>
      </c>
      <c r="F777" s="71" t="s">
        <v>521</v>
      </c>
    </row>
    <row r="778" spans="1:6" x14ac:dyDescent="0.25">
      <c r="A778" s="70">
        <v>44468</v>
      </c>
      <c r="B778" s="71" t="s">
        <v>16591</v>
      </c>
      <c r="C778" s="71">
        <v>31900001</v>
      </c>
      <c r="D778" s="71" t="s">
        <v>6</v>
      </c>
      <c r="E778" s="71">
        <v>24.6</v>
      </c>
      <c r="F778" s="71" t="s">
        <v>521</v>
      </c>
    </row>
    <row r="779" spans="1:6" x14ac:dyDescent="0.25">
      <c r="A779" s="70">
        <v>44468</v>
      </c>
      <c r="B779" s="71" t="s">
        <v>16591</v>
      </c>
      <c r="C779" s="71">
        <v>31900001</v>
      </c>
      <c r="D779" s="71" t="s">
        <v>6</v>
      </c>
      <c r="E779" s="71">
        <v>10.8</v>
      </c>
      <c r="F779" s="71" t="s">
        <v>521</v>
      </c>
    </row>
    <row r="780" spans="1:6" x14ac:dyDescent="0.25">
      <c r="A780" s="70">
        <v>44468</v>
      </c>
      <c r="B780" s="71" t="s">
        <v>16591</v>
      </c>
      <c r="C780" s="71">
        <v>32000049</v>
      </c>
      <c r="D780" s="71" t="s">
        <v>6</v>
      </c>
      <c r="E780" s="71">
        <v>21</v>
      </c>
      <c r="F780" s="71" t="s">
        <v>119</v>
      </c>
    </row>
    <row r="781" spans="1:6" x14ac:dyDescent="0.25">
      <c r="A781" s="70">
        <v>44468</v>
      </c>
      <c r="B781" s="71" t="s">
        <v>16591</v>
      </c>
      <c r="C781" s="71">
        <v>49500052</v>
      </c>
      <c r="D781" s="71" t="s">
        <v>6</v>
      </c>
      <c r="E781" s="71">
        <v>56</v>
      </c>
      <c r="F781" s="71" t="s">
        <v>29</v>
      </c>
    </row>
    <row r="782" spans="1:6" x14ac:dyDescent="0.25">
      <c r="A782" s="70">
        <v>44468</v>
      </c>
      <c r="B782" s="71" t="s">
        <v>16591</v>
      </c>
      <c r="C782" s="71" t="s">
        <v>85</v>
      </c>
      <c r="D782" s="71" t="s">
        <v>6</v>
      </c>
      <c r="E782" s="71">
        <v>85.8</v>
      </c>
      <c r="F782" s="71" t="s">
        <v>116</v>
      </c>
    </row>
    <row r="783" spans="1:6" x14ac:dyDescent="0.25">
      <c r="A783" s="70">
        <v>44468</v>
      </c>
      <c r="B783" s="71" t="s">
        <v>16591</v>
      </c>
      <c r="C783" s="71" t="s">
        <v>85</v>
      </c>
      <c r="D783" s="71" t="s">
        <v>8</v>
      </c>
      <c r="E783" s="71">
        <v>9</v>
      </c>
      <c r="F783" s="71" t="s">
        <v>21</v>
      </c>
    </row>
    <row r="784" spans="1:6" x14ac:dyDescent="0.25">
      <c r="A784" s="70">
        <v>44468</v>
      </c>
      <c r="B784" s="71" t="s">
        <v>16591</v>
      </c>
      <c r="C784" s="71" t="s">
        <v>86</v>
      </c>
      <c r="D784" s="71" t="s">
        <v>6</v>
      </c>
      <c r="E784" s="71">
        <v>100</v>
      </c>
      <c r="F784" s="71" t="s">
        <v>116</v>
      </c>
    </row>
    <row r="785" spans="1:6" x14ac:dyDescent="0.25">
      <c r="A785" s="70">
        <v>44468</v>
      </c>
      <c r="B785" s="71" t="s">
        <v>16591</v>
      </c>
      <c r="C785" s="71" t="s">
        <v>107</v>
      </c>
      <c r="D785" s="71" t="s">
        <v>6</v>
      </c>
      <c r="E785" s="71">
        <v>62</v>
      </c>
      <c r="F785" s="71" t="s">
        <v>116</v>
      </c>
    </row>
    <row r="786" spans="1:6" x14ac:dyDescent="0.25">
      <c r="A786" s="70">
        <v>44468</v>
      </c>
      <c r="B786" s="71" t="s">
        <v>16591</v>
      </c>
      <c r="C786" s="71" t="s">
        <v>199</v>
      </c>
      <c r="D786" s="71" t="s">
        <v>6</v>
      </c>
      <c r="E786" s="71">
        <v>20</v>
      </c>
      <c r="F786" s="71" t="s">
        <v>119</v>
      </c>
    </row>
    <row r="787" spans="1:6" x14ac:dyDescent="0.25">
      <c r="A787" s="70">
        <v>44468</v>
      </c>
      <c r="B787" s="71" t="s">
        <v>16591</v>
      </c>
      <c r="C787" s="71" t="s">
        <v>199</v>
      </c>
      <c r="D787" s="71" t="s">
        <v>6</v>
      </c>
      <c r="E787" s="71">
        <v>10</v>
      </c>
      <c r="F787" s="71" t="s">
        <v>119</v>
      </c>
    </row>
    <row r="788" spans="1:6" x14ac:dyDescent="0.25">
      <c r="A788" s="70">
        <v>44468</v>
      </c>
      <c r="B788" s="71" t="s">
        <v>16591</v>
      </c>
      <c r="C788" s="71" t="s">
        <v>200</v>
      </c>
      <c r="D788" s="71" t="s">
        <v>6</v>
      </c>
      <c r="E788" s="71">
        <v>20</v>
      </c>
      <c r="F788" s="71" t="s">
        <v>119</v>
      </c>
    </row>
    <row r="789" spans="1:6" x14ac:dyDescent="0.25">
      <c r="A789" s="70">
        <v>44468</v>
      </c>
      <c r="B789" s="71" t="s">
        <v>16591</v>
      </c>
      <c r="C789" s="71" t="s">
        <v>190</v>
      </c>
      <c r="D789" s="71" t="s">
        <v>8</v>
      </c>
      <c r="E789" s="71">
        <v>322</v>
      </c>
      <c r="F789" s="71" t="s">
        <v>109</v>
      </c>
    </row>
    <row r="790" spans="1:6" x14ac:dyDescent="0.25">
      <c r="A790" s="70">
        <v>44468</v>
      </c>
      <c r="B790" s="71" t="s">
        <v>16591</v>
      </c>
      <c r="C790" s="71" t="s">
        <v>190</v>
      </c>
      <c r="D790" s="71" t="s">
        <v>8</v>
      </c>
      <c r="E790" s="71">
        <v>61</v>
      </c>
      <c r="F790" s="71" t="s">
        <v>109</v>
      </c>
    </row>
    <row r="791" spans="1:6" x14ac:dyDescent="0.25">
      <c r="A791" s="70">
        <v>44468</v>
      </c>
      <c r="B791" s="71" t="s">
        <v>16591</v>
      </c>
      <c r="C791" s="71" t="s">
        <v>93</v>
      </c>
      <c r="D791" s="71" t="s">
        <v>10</v>
      </c>
      <c r="E791" s="71">
        <v>2</v>
      </c>
      <c r="F791" s="71" t="s">
        <v>91</v>
      </c>
    </row>
    <row r="792" spans="1:6" x14ac:dyDescent="0.25">
      <c r="A792" s="70">
        <v>44468</v>
      </c>
      <c r="B792" s="71" t="s">
        <v>16591</v>
      </c>
      <c r="C792" s="71" t="s">
        <v>93</v>
      </c>
      <c r="D792" s="71" t="s">
        <v>10</v>
      </c>
      <c r="E792" s="71">
        <v>56.6</v>
      </c>
      <c r="F792" s="71" t="s">
        <v>94</v>
      </c>
    </row>
    <row r="793" spans="1:6" x14ac:dyDescent="0.25">
      <c r="A793" s="70">
        <v>44468</v>
      </c>
      <c r="B793" s="71" t="s">
        <v>16591</v>
      </c>
      <c r="C793" s="71" t="s">
        <v>161</v>
      </c>
      <c r="D793" s="71" t="s">
        <v>8</v>
      </c>
      <c r="E793" s="71">
        <v>20</v>
      </c>
      <c r="F793" s="71" t="s">
        <v>10</v>
      </c>
    </row>
    <row r="794" spans="1:6" x14ac:dyDescent="0.25">
      <c r="A794" s="70">
        <v>44469</v>
      </c>
      <c r="B794" s="71" t="s">
        <v>16591</v>
      </c>
      <c r="C794" s="71">
        <v>29500539</v>
      </c>
      <c r="D794" s="71" t="s">
        <v>6</v>
      </c>
      <c r="E794" s="71">
        <v>20</v>
      </c>
      <c r="F794" s="71" t="s">
        <v>22</v>
      </c>
    </row>
    <row r="795" spans="1:6" x14ac:dyDescent="0.25">
      <c r="A795" s="70">
        <v>44469</v>
      </c>
      <c r="B795" s="71" t="s">
        <v>16591</v>
      </c>
      <c r="C795" s="71">
        <v>29500622</v>
      </c>
      <c r="D795" s="71" t="s">
        <v>8</v>
      </c>
      <c r="E795" s="71">
        <v>12</v>
      </c>
      <c r="F795" s="71" t="s">
        <v>109</v>
      </c>
    </row>
    <row r="796" spans="1:6" x14ac:dyDescent="0.25">
      <c r="A796" s="70">
        <v>44469</v>
      </c>
      <c r="B796" s="71" t="s">
        <v>16591</v>
      </c>
      <c r="C796" s="71">
        <v>29500816</v>
      </c>
      <c r="D796" s="71" t="s">
        <v>6</v>
      </c>
      <c r="E796" s="71">
        <v>91</v>
      </c>
      <c r="F796" s="71" t="s">
        <v>22</v>
      </c>
    </row>
    <row r="797" spans="1:6" x14ac:dyDescent="0.25">
      <c r="A797" s="70">
        <v>44469</v>
      </c>
      <c r="B797" s="71" t="s">
        <v>16591</v>
      </c>
      <c r="C797" s="71">
        <v>29500816</v>
      </c>
      <c r="D797" s="71" t="s">
        <v>6</v>
      </c>
      <c r="E797" s="71">
        <v>22</v>
      </c>
      <c r="F797" s="71" t="s">
        <v>201</v>
      </c>
    </row>
    <row r="798" spans="1:6" x14ac:dyDescent="0.25">
      <c r="A798" s="70">
        <v>44469</v>
      </c>
      <c r="B798" s="71" t="s">
        <v>16591</v>
      </c>
      <c r="C798" s="71">
        <v>29500886</v>
      </c>
      <c r="D798" s="71" t="s">
        <v>9</v>
      </c>
      <c r="E798" s="71">
        <v>16</v>
      </c>
      <c r="F798" s="71" t="s">
        <v>17</v>
      </c>
    </row>
    <row r="799" spans="1:6" x14ac:dyDescent="0.25">
      <c r="A799" s="70">
        <v>44469</v>
      </c>
      <c r="B799" s="71" t="s">
        <v>16591</v>
      </c>
      <c r="C799" s="71">
        <v>29500917</v>
      </c>
      <c r="D799" s="71" t="s">
        <v>6</v>
      </c>
      <c r="E799" s="71">
        <v>44</v>
      </c>
      <c r="F799" s="71" t="s">
        <v>97</v>
      </c>
    </row>
    <row r="800" spans="1:6" x14ac:dyDescent="0.25">
      <c r="A800" s="70">
        <v>44469</v>
      </c>
      <c r="B800" s="71" t="s">
        <v>16591</v>
      </c>
      <c r="C800" s="71">
        <v>29500917</v>
      </c>
      <c r="D800" s="71" t="s">
        <v>6</v>
      </c>
      <c r="E800" s="71">
        <v>46</v>
      </c>
      <c r="F800" s="71" t="s">
        <v>97</v>
      </c>
    </row>
    <row r="801" spans="1:6" x14ac:dyDescent="0.25">
      <c r="A801" s="70">
        <v>44469</v>
      </c>
      <c r="B801" s="71" t="s">
        <v>16591</v>
      </c>
      <c r="C801" s="71">
        <v>29500943</v>
      </c>
      <c r="D801" s="71" t="s">
        <v>6</v>
      </c>
      <c r="E801" s="71">
        <v>25</v>
      </c>
      <c r="F801" s="71" t="s">
        <v>22</v>
      </c>
    </row>
    <row r="802" spans="1:6" x14ac:dyDescent="0.25">
      <c r="A802" s="70">
        <v>44469</v>
      </c>
      <c r="B802" s="71" t="s">
        <v>16591</v>
      </c>
      <c r="C802" s="71">
        <v>29500947</v>
      </c>
      <c r="D802" s="71" t="s">
        <v>6</v>
      </c>
      <c r="E802" s="71">
        <v>15</v>
      </c>
      <c r="F802" s="71" t="s">
        <v>22</v>
      </c>
    </row>
    <row r="803" spans="1:6" x14ac:dyDescent="0.25">
      <c r="A803" s="70">
        <v>44469</v>
      </c>
      <c r="B803" s="71" t="s">
        <v>16591</v>
      </c>
      <c r="C803" s="71">
        <v>29500948</v>
      </c>
      <c r="D803" s="71" t="s">
        <v>6</v>
      </c>
      <c r="E803" s="71">
        <v>100</v>
      </c>
      <c r="F803" s="71" t="s">
        <v>22</v>
      </c>
    </row>
    <row r="804" spans="1:6" x14ac:dyDescent="0.25">
      <c r="A804" s="70">
        <v>44469</v>
      </c>
      <c r="B804" s="71" t="s">
        <v>16591</v>
      </c>
      <c r="C804" s="71">
        <v>29501021</v>
      </c>
      <c r="D804" s="71" t="s">
        <v>6</v>
      </c>
      <c r="E804" s="71">
        <v>25</v>
      </c>
      <c r="F804" s="71" t="s">
        <v>21</v>
      </c>
    </row>
    <row r="805" spans="1:6" x14ac:dyDescent="0.25">
      <c r="A805" s="70">
        <v>44469</v>
      </c>
      <c r="B805" s="71" t="s">
        <v>16591</v>
      </c>
      <c r="C805" s="71">
        <v>29501029</v>
      </c>
      <c r="D805" s="71" t="s">
        <v>9</v>
      </c>
      <c r="E805" s="71">
        <v>9</v>
      </c>
      <c r="F805" s="71" t="s">
        <v>17</v>
      </c>
    </row>
    <row r="806" spans="1:6" x14ac:dyDescent="0.25">
      <c r="A806" s="70">
        <v>44469</v>
      </c>
      <c r="B806" s="71" t="s">
        <v>16591</v>
      </c>
      <c r="C806" s="71">
        <v>29600004</v>
      </c>
      <c r="D806" s="71" t="s">
        <v>6</v>
      </c>
      <c r="E806" s="71">
        <v>195</v>
      </c>
      <c r="F806" s="71" t="s">
        <v>22</v>
      </c>
    </row>
    <row r="807" spans="1:6" x14ac:dyDescent="0.25">
      <c r="A807" s="70">
        <v>44469</v>
      </c>
      <c r="B807" s="71" t="s">
        <v>16591</v>
      </c>
      <c r="C807" s="71">
        <v>29600017</v>
      </c>
      <c r="D807" s="71" t="s">
        <v>6</v>
      </c>
      <c r="E807" s="71">
        <v>66.8</v>
      </c>
      <c r="F807" s="71" t="s">
        <v>22</v>
      </c>
    </row>
    <row r="808" spans="1:6" x14ac:dyDescent="0.25">
      <c r="A808" s="70">
        <v>44469</v>
      </c>
      <c r="B808" s="71" t="s">
        <v>16591</v>
      </c>
      <c r="C808" s="71">
        <v>29600017</v>
      </c>
      <c r="D808" s="71" t="s">
        <v>8</v>
      </c>
      <c r="E808" s="71">
        <v>72</v>
      </c>
      <c r="F808" s="71" t="s">
        <v>10</v>
      </c>
    </row>
    <row r="809" spans="1:6" x14ac:dyDescent="0.25">
      <c r="A809" s="70">
        <v>44469</v>
      </c>
      <c r="B809" s="71" t="s">
        <v>16591</v>
      </c>
      <c r="C809" s="71">
        <v>29900003</v>
      </c>
      <c r="D809" s="71" t="s">
        <v>8</v>
      </c>
      <c r="E809" s="71">
        <v>24</v>
      </c>
      <c r="F809" s="71" t="s">
        <v>21</v>
      </c>
    </row>
    <row r="810" spans="1:6" x14ac:dyDescent="0.25">
      <c r="A810" s="70">
        <v>44469</v>
      </c>
      <c r="B810" s="71" t="s">
        <v>16591</v>
      </c>
      <c r="C810" s="71">
        <v>49500034</v>
      </c>
      <c r="D810" s="71" t="s">
        <v>6</v>
      </c>
      <c r="E810" s="71">
        <v>16</v>
      </c>
      <c r="F810" s="71" t="s">
        <v>201</v>
      </c>
    </row>
    <row r="811" spans="1:6" x14ac:dyDescent="0.25">
      <c r="A811" s="70">
        <v>44469</v>
      </c>
      <c r="B811" s="71" t="s">
        <v>16591</v>
      </c>
      <c r="C811" s="71" t="s">
        <v>204</v>
      </c>
      <c r="D811" s="71" t="s">
        <v>6</v>
      </c>
      <c r="E811" s="71">
        <v>18</v>
      </c>
      <c r="F811" s="71" t="s">
        <v>36</v>
      </c>
    </row>
    <row r="812" spans="1:6" x14ac:dyDescent="0.25">
      <c r="A812" s="70">
        <v>44469</v>
      </c>
      <c r="B812" s="71" t="s">
        <v>16591</v>
      </c>
      <c r="C812" s="71" t="s">
        <v>204</v>
      </c>
      <c r="D812" s="71" t="s">
        <v>6</v>
      </c>
      <c r="E812" s="71">
        <v>304</v>
      </c>
      <c r="F812" s="71" t="s">
        <v>36</v>
      </c>
    </row>
    <row r="813" spans="1:6" x14ac:dyDescent="0.25">
      <c r="A813" s="70">
        <v>44469</v>
      </c>
      <c r="B813" s="71" t="s">
        <v>16591</v>
      </c>
      <c r="C813" s="71" t="s">
        <v>83</v>
      </c>
      <c r="D813" s="71" t="s">
        <v>8</v>
      </c>
      <c r="E813" s="71">
        <v>10</v>
      </c>
      <c r="F813" s="71" t="s">
        <v>116</v>
      </c>
    </row>
    <row r="814" spans="1:6" x14ac:dyDescent="0.25">
      <c r="A814" s="70">
        <v>44469</v>
      </c>
      <c r="B814" s="71" t="s">
        <v>16591</v>
      </c>
      <c r="C814" s="71" t="s">
        <v>83</v>
      </c>
      <c r="D814" s="71" t="s">
        <v>11</v>
      </c>
      <c r="E814" s="71">
        <v>128</v>
      </c>
      <c r="F814" s="71" t="s">
        <v>20</v>
      </c>
    </row>
    <row r="815" spans="1:6" x14ac:dyDescent="0.25">
      <c r="A815" s="70">
        <v>44469</v>
      </c>
      <c r="B815" s="71" t="s">
        <v>16591</v>
      </c>
      <c r="C815" s="71" t="s">
        <v>83</v>
      </c>
      <c r="D815" s="71" t="s">
        <v>8</v>
      </c>
      <c r="E815" s="71">
        <v>22</v>
      </c>
      <c r="F815" s="71" t="s">
        <v>116</v>
      </c>
    </row>
    <row r="816" spans="1:6" x14ac:dyDescent="0.25">
      <c r="A816" s="70">
        <v>44469</v>
      </c>
      <c r="B816" s="71" t="s">
        <v>16591</v>
      </c>
      <c r="C816" s="71" t="s">
        <v>85</v>
      </c>
      <c r="D816" s="71" t="s">
        <v>7</v>
      </c>
      <c r="E816" s="71">
        <v>12</v>
      </c>
      <c r="F816" s="71" t="s">
        <v>116</v>
      </c>
    </row>
    <row r="817" spans="1:6" x14ac:dyDescent="0.25">
      <c r="A817" s="70">
        <v>44469</v>
      </c>
      <c r="B817" s="71" t="s">
        <v>16591</v>
      </c>
      <c r="C817" s="71" t="s">
        <v>85</v>
      </c>
      <c r="D817" s="71" t="s">
        <v>9</v>
      </c>
      <c r="E817" s="71">
        <v>24</v>
      </c>
      <c r="F817" s="71" t="s">
        <v>116</v>
      </c>
    </row>
    <row r="818" spans="1:6" x14ac:dyDescent="0.25">
      <c r="A818" s="70">
        <v>44469</v>
      </c>
      <c r="B818" s="71" t="s">
        <v>16591</v>
      </c>
      <c r="C818" s="71" t="s">
        <v>85</v>
      </c>
      <c r="D818" s="71" t="s">
        <v>8</v>
      </c>
      <c r="E818" s="71">
        <v>11</v>
      </c>
      <c r="F818" s="71" t="s">
        <v>116</v>
      </c>
    </row>
    <row r="819" spans="1:6" x14ac:dyDescent="0.25">
      <c r="A819" s="70">
        <v>44469</v>
      </c>
      <c r="B819" s="71" t="s">
        <v>16591</v>
      </c>
      <c r="C819" s="71" t="s">
        <v>85</v>
      </c>
      <c r="D819" s="71" t="s">
        <v>7</v>
      </c>
      <c r="E819" s="71">
        <v>78</v>
      </c>
      <c r="F819" s="71" t="s">
        <v>116</v>
      </c>
    </row>
    <row r="820" spans="1:6" x14ac:dyDescent="0.25">
      <c r="A820" s="70">
        <v>44469</v>
      </c>
      <c r="B820" s="71" t="s">
        <v>16591</v>
      </c>
      <c r="C820" s="71" t="s">
        <v>86</v>
      </c>
      <c r="D820" s="71" t="s">
        <v>6</v>
      </c>
      <c r="E820" s="71">
        <v>97.5</v>
      </c>
      <c r="F820" s="71" t="s">
        <v>116</v>
      </c>
    </row>
    <row r="821" spans="1:6" x14ac:dyDescent="0.25">
      <c r="A821" s="70">
        <v>44469</v>
      </c>
      <c r="B821" s="71" t="s">
        <v>16591</v>
      </c>
      <c r="C821" s="71" t="s">
        <v>86</v>
      </c>
      <c r="D821" s="71" t="s">
        <v>6</v>
      </c>
      <c r="E821" s="71">
        <v>484</v>
      </c>
      <c r="F821" s="71" t="s">
        <v>116</v>
      </c>
    </row>
    <row r="822" spans="1:6" x14ac:dyDescent="0.25">
      <c r="A822" s="70">
        <v>44469</v>
      </c>
      <c r="B822" s="71" t="s">
        <v>16591</v>
      </c>
      <c r="C822" s="71" t="s">
        <v>90</v>
      </c>
      <c r="D822" s="71" t="s">
        <v>10</v>
      </c>
      <c r="E822" s="71">
        <v>5</v>
      </c>
      <c r="F822" s="71" t="s">
        <v>91</v>
      </c>
    </row>
    <row r="823" spans="1:6" x14ac:dyDescent="0.25">
      <c r="A823" s="70">
        <v>44469</v>
      </c>
      <c r="B823" s="71" t="s">
        <v>16591</v>
      </c>
      <c r="C823" s="71" t="s">
        <v>200</v>
      </c>
      <c r="D823" s="71" t="s">
        <v>6</v>
      </c>
      <c r="E823" s="71">
        <v>10</v>
      </c>
      <c r="F823" s="71" t="s">
        <v>119</v>
      </c>
    </row>
    <row r="824" spans="1:6" x14ac:dyDescent="0.25">
      <c r="A824" s="70">
        <v>44469</v>
      </c>
      <c r="B824" s="71" t="s">
        <v>16591</v>
      </c>
      <c r="C824" s="71" t="s">
        <v>93</v>
      </c>
      <c r="D824" s="71" t="s">
        <v>10</v>
      </c>
      <c r="E824" s="71">
        <v>2.1</v>
      </c>
      <c r="F824" s="71" t="s">
        <v>91</v>
      </c>
    </row>
    <row r="825" spans="1:6" x14ac:dyDescent="0.25">
      <c r="A825" s="70">
        <v>44469</v>
      </c>
      <c r="B825" s="71" t="s">
        <v>16591</v>
      </c>
      <c r="C825" s="71" t="s">
        <v>93</v>
      </c>
      <c r="D825" s="71" t="s">
        <v>10</v>
      </c>
      <c r="E825" s="71">
        <v>70</v>
      </c>
      <c r="F825" s="71" t="s">
        <v>94</v>
      </c>
    </row>
    <row r="826" spans="1:6" x14ac:dyDescent="0.25">
      <c r="A826" s="70">
        <v>44469</v>
      </c>
      <c r="B826" s="71" t="s">
        <v>16591</v>
      </c>
      <c r="C826" s="71" t="s">
        <v>196</v>
      </c>
      <c r="D826" s="71" t="s">
        <v>8</v>
      </c>
      <c r="E826" s="71">
        <v>12</v>
      </c>
      <c r="F826" s="71" t="s">
        <v>116</v>
      </c>
    </row>
    <row r="827" spans="1:6" x14ac:dyDescent="0.25">
      <c r="A827" s="70">
        <v>44469</v>
      </c>
      <c r="B827" s="71" t="s">
        <v>16591</v>
      </c>
      <c r="C827" s="71" t="s">
        <v>161</v>
      </c>
      <c r="D827" s="71" t="s">
        <v>8</v>
      </c>
      <c r="E827" s="71">
        <v>18</v>
      </c>
      <c r="F827" s="71" t="s">
        <v>162</v>
      </c>
    </row>
    <row r="828" spans="1:6" x14ac:dyDescent="0.25">
      <c r="A828" s="70">
        <v>44469</v>
      </c>
      <c r="B828" s="71" t="s">
        <v>16591</v>
      </c>
      <c r="C828" s="71" t="s">
        <v>206</v>
      </c>
      <c r="D828" s="71" t="s">
        <v>8</v>
      </c>
      <c r="E828" s="71">
        <v>275</v>
      </c>
      <c r="F828" s="71" t="s">
        <v>10</v>
      </c>
    </row>
    <row r="829" spans="1:6" x14ac:dyDescent="0.25">
      <c r="A829" s="70">
        <v>44469</v>
      </c>
      <c r="B829" s="71" t="s">
        <v>16591</v>
      </c>
      <c r="C829" s="71" t="s">
        <v>207</v>
      </c>
      <c r="D829" s="71" t="s">
        <v>8</v>
      </c>
      <c r="E829" s="71">
        <v>50</v>
      </c>
      <c r="F829" s="71" t="s">
        <v>116</v>
      </c>
    </row>
    <row r="830" spans="1:6" x14ac:dyDescent="0.25">
      <c r="A830" s="70">
        <v>44470</v>
      </c>
      <c r="B830" s="71" t="s">
        <v>16591</v>
      </c>
      <c r="C830" s="71" t="s">
        <v>208</v>
      </c>
      <c r="D830" s="71" t="s">
        <v>6</v>
      </c>
      <c r="E830" s="71">
        <v>10</v>
      </c>
      <c r="F830" s="71" t="s">
        <v>119</v>
      </c>
    </row>
    <row r="831" spans="1:6" x14ac:dyDescent="0.25">
      <c r="A831" s="70">
        <v>44470</v>
      </c>
      <c r="B831" s="71" t="s">
        <v>16591</v>
      </c>
      <c r="C831" s="71" t="s">
        <v>209</v>
      </c>
      <c r="D831" s="71" t="s">
        <v>6</v>
      </c>
      <c r="E831" s="71">
        <v>10</v>
      </c>
      <c r="F831" s="71" t="s">
        <v>119</v>
      </c>
    </row>
    <row r="832" spans="1:6" x14ac:dyDescent="0.25">
      <c r="A832" s="70">
        <v>44470</v>
      </c>
      <c r="B832" s="71" t="s">
        <v>16591</v>
      </c>
      <c r="C832" s="71" t="s">
        <v>93</v>
      </c>
      <c r="D832" s="71" t="s">
        <v>10</v>
      </c>
      <c r="E832" s="71">
        <v>10</v>
      </c>
      <c r="F832" s="71" t="s">
        <v>94</v>
      </c>
    </row>
    <row r="833" spans="1:6" x14ac:dyDescent="0.25">
      <c r="A833" s="70">
        <v>44470</v>
      </c>
      <c r="B833" s="71" t="s">
        <v>16591</v>
      </c>
      <c r="C833" s="71" t="s">
        <v>108</v>
      </c>
      <c r="D833" s="71" t="s">
        <v>10</v>
      </c>
      <c r="E833" s="71">
        <v>70</v>
      </c>
      <c r="F833" s="71" t="s">
        <v>108</v>
      </c>
    </row>
    <row r="834" spans="1:6" x14ac:dyDescent="0.25">
      <c r="A834" s="70">
        <v>44470</v>
      </c>
      <c r="B834" s="71" t="s">
        <v>16591</v>
      </c>
      <c r="C834" s="71" t="s">
        <v>108</v>
      </c>
      <c r="D834" s="71" t="s">
        <v>10</v>
      </c>
      <c r="E834" s="71">
        <v>163</v>
      </c>
      <c r="F834" s="71" t="s">
        <v>108</v>
      </c>
    </row>
    <row r="835" spans="1:6" x14ac:dyDescent="0.25">
      <c r="A835" s="70">
        <v>44470</v>
      </c>
      <c r="B835" s="71" t="s">
        <v>16591</v>
      </c>
      <c r="C835" s="71" t="s">
        <v>210</v>
      </c>
      <c r="D835" s="71" t="s">
        <v>10</v>
      </c>
      <c r="E835" s="71">
        <v>20</v>
      </c>
      <c r="F835" s="71" t="s">
        <v>94</v>
      </c>
    </row>
    <row r="836" spans="1:6" x14ac:dyDescent="0.25">
      <c r="A836" s="70">
        <v>44473</v>
      </c>
      <c r="B836" s="71" t="s">
        <v>16591</v>
      </c>
      <c r="C836" s="71">
        <v>29500498</v>
      </c>
      <c r="D836" s="71" t="s">
        <v>6</v>
      </c>
      <c r="E836" s="71">
        <v>641</v>
      </c>
      <c r="F836" s="71" t="s">
        <v>22</v>
      </c>
    </row>
    <row r="837" spans="1:6" x14ac:dyDescent="0.25">
      <c r="A837" s="70">
        <v>44473</v>
      </c>
      <c r="B837" s="71" t="s">
        <v>16591</v>
      </c>
      <c r="C837" s="71">
        <v>29500528</v>
      </c>
      <c r="D837" s="71" t="s">
        <v>8</v>
      </c>
      <c r="E837" s="71">
        <v>178</v>
      </c>
      <c r="F837" s="71" t="s">
        <v>21</v>
      </c>
    </row>
    <row r="838" spans="1:6" x14ac:dyDescent="0.25">
      <c r="A838" s="70">
        <v>44473</v>
      </c>
      <c r="B838" s="71" t="s">
        <v>16591</v>
      </c>
      <c r="C838" s="71">
        <v>29500565</v>
      </c>
      <c r="D838" s="71" t="s">
        <v>8</v>
      </c>
      <c r="E838" s="71">
        <v>547</v>
      </c>
      <c r="F838" s="71" t="s">
        <v>10</v>
      </c>
    </row>
    <row r="839" spans="1:6" x14ac:dyDescent="0.25">
      <c r="A839" s="70">
        <v>44473</v>
      </c>
      <c r="B839" s="71" t="s">
        <v>16591</v>
      </c>
      <c r="C839" s="71">
        <v>29500887</v>
      </c>
      <c r="D839" s="71" t="s">
        <v>9</v>
      </c>
      <c r="E839" s="71">
        <v>2</v>
      </c>
      <c r="F839" s="71" t="s">
        <v>36</v>
      </c>
    </row>
    <row r="840" spans="1:6" x14ac:dyDescent="0.25">
      <c r="A840" s="70">
        <v>44473</v>
      </c>
      <c r="B840" s="71" t="s">
        <v>16591</v>
      </c>
      <c r="C840" s="71">
        <v>29500892</v>
      </c>
      <c r="D840" s="71" t="s">
        <v>9</v>
      </c>
      <c r="E840" s="71">
        <v>15</v>
      </c>
      <c r="F840" s="71" t="s">
        <v>36</v>
      </c>
    </row>
    <row r="841" spans="1:6" x14ac:dyDescent="0.25">
      <c r="A841" s="70">
        <v>44473</v>
      </c>
      <c r="B841" s="71" t="s">
        <v>16591</v>
      </c>
      <c r="C841" s="71">
        <v>29500906</v>
      </c>
      <c r="D841" s="71" t="s">
        <v>9</v>
      </c>
      <c r="E841" s="71">
        <v>9</v>
      </c>
      <c r="F841" s="71" t="s">
        <v>36</v>
      </c>
    </row>
    <row r="842" spans="1:6" x14ac:dyDescent="0.25">
      <c r="A842" s="70">
        <v>44473</v>
      </c>
      <c r="B842" s="71" t="s">
        <v>16591</v>
      </c>
      <c r="C842" s="71">
        <v>29500910</v>
      </c>
      <c r="D842" s="71" t="s">
        <v>9</v>
      </c>
      <c r="E842" s="71">
        <v>12</v>
      </c>
      <c r="F842" s="71" t="s">
        <v>36</v>
      </c>
    </row>
    <row r="843" spans="1:6" x14ac:dyDescent="0.25">
      <c r="A843" s="70">
        <v>44473</v>
      </c>
      <c r="B843" s="71" t="s">
        <v>16591</v>
      </c>
      <c r="C843" s="71">
        <v>29500917</v>
      </c>
      <c r="D843" s="71" t="s">
        <v>6</v>
      </c>
      <c r="E843" s="71">
        <v>28</v>
      </c>
      <c r="F843" s="71" t="s">
        <v>97</v>
      </c>
    </row>
    <row r="844" spans="1:6" x14ac:dyDescent="0.25">
      <c r="A844" s="70">
        <v>44473</v>
      </c>
      <c r="B844" s="71" t="s">
        <v>16591</v>
      </c>
      <c r="C844" s="71">
        <v>29500917</v>
      </c>
      <c r="D844" s="71" t="s">
        <v>6</v>
      </c>
      <c r="E844" s="71">
        <v>62</v>
      </c>
      <c r="F844" s="71" t="s">
        <v>97</v>
      </c>
    </row>
    <row r="845" spans="1:6" x14ac:dyDescent="0.25">
      <c r="A845" s="70">
        <v>44473</v>
      </c>
      <c r="B845" s="71" t="s">
        <v>16591</v>
      </c>
      <c r="C845" s="71">
        <v>29500918</v>
      </c>
      <c r="D845" s="71" t="s">
        <v>6</v>
      </c>
      <c r="E845" s="71">
        <v>97</v>
      </c>
      <c r="F845" s="71" t="s">
        <v>22</v>
      </c>
    </row>
    <row r="846" spans="1:6" x14ac:dyDescent="0.25">
      <c r="A846" s="70">
        <v>44473</v>
      </c>
      <c r="B846" s="71" t="s">
        <v>16591</v>
      </c>
      <c r="C846" s="71">
        <v>29500939</v>
      </c>
      <c r="D846" s="71" t="s">
        <v>6</v>
      </c>
      <c r="E846" s="71">
        <v>33</v>
      </c>
      <c r="F846" s="71" t="s">
        <v>24</v>
      </c>
    </row>
    <row r="847" spans="1:6" x14ac:dyDescent="0.25">
      <c r="A847" s="70">
        <v>44473</v>
      </c>
      <c r="B847" s="71" t="s">
        <v>16591</v>
      </c>
      <c r="C847" s="71">
        <v>29500945</v>
      </c>
      <c r="D847" s="71" t="s">
        <v>6</v>
      </c>
      <c r="E847" s="71">
        <v>75</v>
      </c>
      <c r="F847" s="71" t="s">
        <v>22</v>
      </c>
    </row>
    <row r="848" spans="1:6" x14ac:dyDescent="0.25">
      <c r="A848" s="70">
        <v>44473</v>
      </c>
      <c r="B848" s="71" t="s">
        <v>16591</v>
      </c>
      <c r="C848" s="71">
        <v>29500946</v>
      </c>
      <c r="D848" s="71" t="s">
        <v>6</v>
      </c>
      <c r="E848" s="71">
        <v>52</v>
      </c>
      <c r="F848" s="71" t="s">
        <v>22</v>
      </c>
    </row>
    <row r="849" spans="1:6" x14ac:dyDescent="0.25">
      <c r="A849" s="70">
        <v>44473</v>
      </c>
      <c r="B849" s="71" t="s">
        <v>16591</v>
      </c>
      <c r="C849" s="71">
        <v>29501003</v>
      </c>
      <c r="D849" s="71" t="s">
        <v>8</v>
      </c>
      <c r="E849" s="71">
        <v>117</v>
      </c>
      <c r="F849" s="71" t="s">
        <v>109</v>
      </c>
    </row>
    <row r="850" spans="1:6" x14ac:dyDescent="0.25">
      <c r="A850" s="70">
        <v>44473</v>
      </c>
      <c r="B850" s="71" t="s">
        <v>16591</v>
      </c>
      <c r="C850" s="71">
        <v>29501009</v>
      </c>
      <c r="D850" s="71" t="s">
        <v>9</v>
      </c>
      <c r="E850" s="71">
        <v>13</v>
      </c>
      <c r="F850" s="71" t="s">
        <v>36</v>
      </c>
    </row>
    <row r="851" spans="1:6" x14ac:dyDescent="0.25">
      <c r="A851" s="70">
        <v>44473</v>
      </c>
      <c r="B851" s="71" t="s">
        <v>16591</v>
      </c>
      <c r="C851" s="71">
        <v>29501020</v>
      </c>
      <c r="D851" s="71" t="s">
        <v>9</v>
      </c>
      <c r="E851" s="71">
        <v>6</v>
      </c>
      <c r="F851" s="71" t="s">
        <v>36</v>
      </c>
    </row>
    <row r="852" spans="1:6" x14ac:dyDescent="0.25">
      <c r="A852" s="70">
        <v>44473</v>
      </c>
      <c r="B852" s="71" t="s">
        <v>16591</v>
      </c>
      <c r="C852" s="71">
        <v>29501023</v>
      </c>
      <c r="D852" s="71" t="s">
        <v>9</v>
      </c>
      <c r="E852" s="71">
        <v>432</v>
      </c>
      <c r="F852" s="71" t="s">
        <v>36</v>
      </c>
    </row>
    <row r="853" spans="1:6" x14ac:dyDescent="0.25">
      <c r="A853" s="70">
        <v>44473</v>
      </c>
      <c r="B853" s="71" t="s">
        <v>16591</v>
      </c>
      <c r="C853" s="71">
        <v>29501028</v>
      </c>
      <c r="D853" s="71" t="s">
        <v>9</v>
      </c>
      <c r="E853" s="71">
        <v>6</v>
      </c>
      <c r="F853" s="71" t="s">
        <v>36</v>
      </c>
    </row>
    <row r="854" spans="1:6" x14ac:dyDescent="0.25">
      <c r="A854" s="70">
        <v>44473</v>
      </c>
      <c r="B854" s="71" t="s">
        <v>16591</v>
      </c>
      <c r="C854" s="71">
        <v>29501032</v>
      </c>
      <c r="D854" s="71" t="s">
        <v>8</v>
      </c>
      <c r="E854" s="71">
        <v>29</v>
      </c>
      <c r="F854" s="71" t="s">
        <v>87</v>
      </c>
    </row>
    <row r="855" spans="1:6" x14ac:dyDescent="0.25">
      <c r="A855" s="70">
        <v>44473</v>
      </c>
      <c r="B855" s="71" t="s">
        <v>16591</v>
      </c>
      <c r="C855" s="71">
        <v>29501055</v>
      </c>
      <c r="D855" s="71" t="s">
        <v>8</v>
      </c>
      <c r="E855" s="71">
        <v>195</v>
      </c>
      <c r="F855" s="71" t="s">
        <v>21</v>
      </c>
    </row>
    <row r="856" spans="1:6" x14ac:dyDescent="0.25">
      <c r="A856" s="70">
        <v>44473</v>
      </c>
      <c r="B856" s="71" t="s">
        <v>16591</v>
      </c>
      <c r="C856" s="71">
        <v>29501070</v>
      </c>
      <c r="D856" s="71" t="s">
        <v>11</v>
      </c>
      <c r="E856" s="71">
        <v>386</v>
      </c>
      <c r="F856" s="71" t="s">
        <v>20</v>
      </c>
    </row>
    <row r="857" spans="1:6" x14ac:dyDescent="0.25">
      <c r="A857" s="70">
        <v>44473</v>
      </c>
      <c r="B857" s="71" t="s">
        <v>16591</v>
      </c>
      <c r="C857" s="71">
        <v>49500143</v>
      </c>
      <c r="D857" s="71" t="s">
        <v>8</v>
      </c>
      <c r="E857" s="71">
        <v>289</v>
      </c>
      <c r="F857" s="71" t="s">
        <v>21</v>
      </c>
    </row>
    <row r="858" spans="1:6" x14ac:dyDescent="0.25">
      <c r="A858" s="70">
        <v>44473</v>
      </c>
      <c r="B858" s="71" t="s">
        <v>16591</v>
      </c>
      <c r="C858" s="71">
        <v>49500147</v>
      </c>
      <c r="D858" s="71" t="s">
        <v>8</v>
      </c>
      <c r="E858" s="71">
        <v>1266</v>
      </c>
      <c r="F858" s="71" t="s">
        <v>21</v>
      </c>
    </row>
    <row r="859" spans="1:6" x14ac:dyDescent="0.25">
      <c r="A859" s="70">
        <v>44473</v>
      </c>
      <c r="B859" s="71" t="s">
        <v>16591</v>
      </c>
      <c r="C859" s="71">
        <v>59500051</v>
      </c>
      <c r="D859" s="71" t="s">
        <v>11</v>
      </c>
      <c r="E859" s="71">
        <v>684</v>
      </c>
      <c r="F859" s="71" t="s">
        <v>23</v>
      </c>
    </row>
    <row r="860" spans="1:6" x14ac:dyDescent="0.25">
      <c r="A860" s="70">
        <v>44473</v>
      </c>
      <c r="B860" s="71" t="s">
        <v>16591</v>
      </c>
      <c r="C860" s="71" t="s">
        <v>85</v>
      </c>
      <c r="D860" s="71" t="s">
        <v>8</v>
      </c>
      <c r="E860" s="71">
        <v>47</v>
      </c>
      <c r="F860" s="71" t="s">
        <v>116</v>
      </c>
    </row>
    <row r="861" spans="1:6" x14ac:dyDescent="0.25">
      <c r="A861" s="70">
        <v>44473</v>
      </c>
      <c r="B861" s="71" t="s">
        <v>16591</v>
      </c>
      <c r="C861" s="71" t="s">
        <v>85</v>
      </c>
      <c r="D861" s="71" t="s">
        <v>6</v>
      </c>
      <c r="E861" s="71">
        <v>180</v>
      </c>
      <c r="F861" s="71" t="s">
        <v>116</v>
      </c>
    </row>
    <row r="862" spans="1:6" x14ac:dyDescent="0.25">
      <c r="A862" s="70">
        <v>44473</v>
      </c>
      <c r="B862" s="71" t="s">
        <v>16591</v>
      </c>
      <c r="C862" s="71" t="s">
        <v>85</v>
      </c>
      <c r="D862" s="71" t="s">
        <v>10</v>
      </c>
      <c r="E862" s="71">
        <v>14</v>
      </c>
      <c r="F862" s="71" t="s">
        <v>91</v>
      </c>
    </row>
    <row r="863" spans="1:6" x14ac:dyDescent="0.25">
      <c r="A863" s="70">
        <v>44473</v>
      </c>
      <c r="B863" s="71" t="s">
        <v>16591</v>
      </c>
      <c r="C863" s="71" t="s">
        <v>85</v>
      </c>
      <c r="D863" s="71" t="s">
        <v>6</v>
      </c>
      <c r="E863" s="71">
        <v>20</v>
      </c>
      <c r="F863" s="71" t="s">
        <v>119</v>
      </c>
    </row>
    <row r="864" spans="1:6" x14ac:dyDescent="0.25">
      <c r="A864" s="70">
        <v>44473</v>
      </c>
      <c r="B864" s="71" t="s">
        <v>16591</v>
      </c>
      <c r="C864" s="71" t="s">
        <v>85</v>
      </c>
      <c r="D864" s="71" t="s">
        <v>7</v>
      </c>
      <c r="E864" s="71">
        <v>86</v>
      </c>
      <c r="F864" s="71" t="s">
        <v>116</v>
      </c>
    </row>
    <row r="865" spans="1:6" x14ac:dyDescent="0.25">
      <c r="A865" s="70">
        <v>44473</v>
      </c>
      <c r="B865" s="71" t="s">
        <v>16591</v>
      </c>
      <c r="C865" s="71" t="s">
        <v>85</v>
      </c>
      <c r="D865" s="71" t="s">
        <v>8</v>
      </c>
      <c r="E865" s="71">
        <v>65</v>
      </c>
      <c r="F865" s="71" t="s">
        <v>19</v>
      </c>
    </row>
    <row r="866" spans="1:6" x14ac:dyDescent="0.25">
      <c r="A866" s="70">
        <v>44473</v>
      </c>
      <c r="B866" s="71" t="s">
        <v>16591</v>
      </c>
      <c r="C866" s="71" t="s">
        <v>85</v>
      </c>
      <c r="D866" s="71" t="s">
        <v>10</v>
      </c>
      <c r="E866" s="71">
        <v>26</v>
      </c>
      <c r="F866" s="71" t="s">
        <v>115</v>
      </c>
    </row>
    <row r="867" spans="1:6" x14ac:dyDescent="0.25">
      <c r="A867" s="70">
        <v>44473</v>
      </c>
      <c r="B867" s="71" t="s">
        <v>16591</v>
      </c>
      <c r="C867" s="71" t="s">
        <v>93</v>
      </c>
      <c r="D867" s="71" t="s">
        <v>10</v>
      </c>
      <c r="E867" s="71">
        <v>4</v>
      </c>
      <c r="F867" s="71" t="s">
        <v>94</v>
      </c>
    </row>
    <row r="868" spans="1:6" x14ac:dyDescent="0.25">
      <c r="A868" s="70">
        <v>44473</v>
      </c>
      <c r="B868" s="71" t="s">
        <v>16591</v>
      </c>
      <c r="C868" s="71" t="s">
        <v>161</v>
      </c>
      <c r="D868" s="71" t="s">
        <v>8</v>
      </c>
      <c r="E868" s="71">
        <v>8</v>
      </c>
      <c r="F868" s="71" t="s">
        <v>162</v>
      </c>
    </row>
    <row r="869" spans="1:6" x14ac:dyDescent="0.25">
      <c r="A869" s="70">
        <v>44473</v>
      </c>
      <c r="B869" s="71" t="s">
        <v>16591</v>
      </c>
      <c r="C869" s="71" t="s">
        <v>108</v>
      </c>
      <c r="D869" s="71" t="s">
        <v>10</v>
      </c>
      <c r="E869" s="71">
        <v>49.7</v>
      </c>
      <c r="F869" s="71" t="s">
        <v>108</v>
      </c>
    </row>
    <row r="870" spans="1:6" x14ac:dyDescent="0.25">
      <c r="A870" s="70">
        <v>44473</v>
      </c>
      <c r="B870" s="71" t="s">
        <v>16591</v>
      </c>
      <c r="C870" s="71" t="s">
        <v>108</v>
      </c>
      <c r="D870" s="71" t="s">
        <v>10</v>
      </c>
      <c r="E870" s="71">
        <v>93</v>
      </c>
      <c r="F870" s="71" t="s">
        <v>108</v>
      </c>
    </row>
    <row r="871" spans="1:6" x14ac:dyDescent="0.25">
      <c r="A871" s="70">
        <v>44473</v>
      </c>
      <c r="B871" s="71" t="s">
        <v>16591</v>
      </c>
      <c r="C871" s="71" t="s">
        <v>122</v>
      </c>
      <c r="D871" s="71" t="s">
        <v>6</v>
      </c>
      <c r="E871" s="71">
        <v>21</v>
      </c>
      <c r="F871" s="71" t="s">
        <v>97</v>
      </c>
    </row>
    <row r="872" spans="1:6" x14ac:dyDescent="0.25">
      <c r="A872" s="70">
        <v>44473</v>
      </c>
      <c r="B872" s="71" t="s">
        <v>16591</v>
      </c>
      <c r="C872" s="71" t="s">
        <v>124</v>
      </c>
      <c r="D872" s="71" t="s">
        <v>8</v>
      </c>
      <c r="E872" s="71">
        <v>52</v>
      </c>
      <c r="F872" s="71" t="s">
        <v>109</v>
      </c>
    </row>
    <row r="873" spans="1:6" x14ac:dyDescent="0.25">
      <c r="A873" s="70">
        <v>44473</v>
      </c>
      <c r="B873" s="71" t="s">
        <v>16591</v>
      </c>
      <c r="C873" s="71" t="s">
        <v>124</v>
      </c>
      <c r="D873" s="71" t="s">
        <v>8</v>
      </c>
      <c r="E873" s="71">
        <v>82</v>
      </c>
      <c r="F873" s="71" t="s">
        <v>116</v>
      </c>
    </row>
    <row r="874" spans="1:6" x14ac:dyDescent="0.25">
      <c r="A874" s="70">
        <v>44473</v>
      </c>
      <c r="B874" s="71" t="s">
        <v>16591</v>
      </c>
      <c r="C874" s="71" t="s">
        <v>212</v>
      </c>
      <c r="D874" s="71" t="s">
        <v>8</v>
      </c>
      <c r="E874" s="71">
        <v>9</v>
      </c>
      <c r="F874" s="71" t="s">
        <v>21</v>
      </c>
    </row>
    <row r="875" spans="1:6" x14ac:dyDescent="0.25">
      <c r="A875" s="70">
        <v>44473</v>
      </c>
      <c r="B875" s="71" t="s">
        <v>16591</v>
      </c>
      <c r="C875" s="71" t="s">
        <v>213</v>
      </c>
      <c r="D875" s="71" t="s">
        <v>8</v>
      </c>
      <c r="E875" s="71">
        <v>22</v>
      </c>
      <c r="F875" s="71" t="s">
        <v>116</v>
      </c>
    </row>
    <row r="876" spans="1:6" x14ac:dyDescent="0.25">
      <c r="A876" s="70">
        <v>44474</v>
      </c>
      <c r="B876" s="71" t="s">
        <v>16591</v>
      </c>
      <c r="C876" s="71">
        <v>29500613</v>
      </c>
      <c r="D876" s="71" t="s">
        <v>8</v>
      </c>
      <c r="E876" s="71">
        <v>11</v>
      </c>
      <c r="F876" s="71" t="s">
        <v>116</v>
      </c>
    </row>
    <row r="877" spans="1:6" x14ac:dyDescent="0.25">
      <c r="A877" s="70">
        <v>44474</v>
      </c>
      <c r="B877" s="71" t="s">
        <v>16591</v>
      </c>
      <c r="C877" s="71">
        <v>29500891</v>
      </c>
      <c r="D877" s="71" t="s">
        <v>9</v>
      </c>
      <c r="E877" s="71">
        <v>8</v>
      </c>
      <c r="F877" s="71" t="s">
        <v>36</v>
      </c>
    </row>
    <row r="878" spans="1:6" x14ac:dyDescent="0.25">
      <c r="A878" s="70">
        <v>44474</v>
      </c>
      <c r="B878" s="71" t="s">
        <v>16591</v>
      </c>
      <c r="C878" s="71">
        <v>29500908</v>
      </c>
      <c r="D878" s="71" t="s">
        <v>9</v>
      </c>
      <c r="E878" s="71">
        <v>22</v>
      </c>
      <c r="F878" s="71" t="s">
        <v>36</v>
      </c>
    </row>
    <row r="879" spans="1:6" x14ac:dyDescent="0.25">
      <c r="A879" s="70">
        <v>44474</v>
      </c>
      <c r="B879" s="71" t="s">
        <v>16591</v>
      </c>
      <c r="C879" s="71">
        <v>29500917</v>
      </c>
      <c r="D879" s="71" t="s">
        <v>6</v>
      </c>
      <c r="E879" s="71">
        <v>49</v>
      </c>
      <c r="F879" s="71" t="s">
        <v>97</v>
      </c>
    </row>
    <row r="880" spans="1:6" x14ac:dyDescent="0.25">
      <c r="A880" s="70">
        <v>44474</v>
      </c>
      <c r="B880" s="71" t="s">
        <v>16591</v>
      </c>
      <c r="C880" s="71">
        <v>29500917</v>
      </c>
      <c r="D880" s="71" t="s">
        <v>6</v>
      </c>
      <c r="E880" s="71">
        <v>61</v>
      </c>
      <c r="F880" s="71" t="s">
        <v>97</v>
      </c>
    </row>
    <row r="881" spans="1:6" x14ac:dyDescent="0.25">
      <c r="A881" s="70">
        <v>44474</v>
      </c>
      <c r="B881" s="71" t="s">
        <v>16591</v>
      </c>
      <c r="C881" s="71">
        <v>29500947</v>
      </c>
      <c r="D881" s="71" t="s">
        <v>6</v>
      </c>
      <c r="E881" s="71">
        <v>18</v>
      </c>
      <c r="F881" s="71" t="s">
        <v>22</v>
      </c>
    </row>
    <row r="882" spans="1:6" x14ac:dyDescent="0.25">
      <c r="A882" s="70">
        <v>44474</v>
      </c>
      <c r="B882" s="71" t="s">
        <v>16591</v>
      </c>
      <c r="C882" s="71">
        <v>29501039</v>
      </c>
      <c r="D882" s="71" t="s">
        <v>9</v>
      </c>
      <c r="E882" s="71">
        <v>133</v>
      </c>
      <c r="F882" s="71" t="s">
        <v>36</v>
      </c>
    </row>
    <row r="883" spans="1:6" x14ac:dyDescent="0.25">
      <c r="A883" s="70">
        <v>44474</v>
      </c>
      <c r="B883" s="71" t="s">
        <v>16591</v>
      </c>
      <c r="C883" s="71">
        <v>29501078</v>
      </c>
      <c r="D883" s="71" t="s">
        <v>6</v>
      </c>
      <c r="E883" s="71">
        <v>24</v>
      </c>
      <c r="F883" s="71" t="s">
        <v>22</v>
      </c>
    </row>
    <row r="884" spans="1:6" x14ac:dyDescent="0.25">
      <c r="A884" s="70">
        <v>44474</v>
      </c>
      <c r="B884" s="71" t="s">
        <v>16591</v>
      </c>
      <c r="C884" s="71">
        <v>29501101</v>
      </c>
      <c r="D884" s="71" t="s">
        <v>9</v>
      </c>
      <c r="E884" s="71">
        <v>55</v>
      </c>
      <c r="F884" s="71" t="s">
        <v>36</v>
      </c>
    </row>
    <row r="885" spans="1:6" x14ac:dyDescent="0.25">
      <c r="A885" s="70">
        <v>44474</v>
      </c>
      <c r="B885" s="71" t="s">
        <v>16591</v>
      </c>
      <c r="C885" s="71">
        <v>29600025</v>
      </c>
      <c r="D885" s="71" t="s">
        <v>6</v>
      </c>
      <c r="E885" s="71">
        <v>77.599999999999994</v>
      </c>
      <c r="F885" s="71" t="s">
        <v>22</v>
      </c>
    </row>
    <row r="886" spans="1:6" x14ac:dyDescent="0.25">
      <c r="A886" s="70">
        <v>44474</v>
      </c>
      <c r="B886" s="71" t="s">
        <v>16591</v>
      </c>
      <c r="C886" s="71">
        <v>29600027</v>
      </c>
      <c r="D886" s="71" t="s">
        <v>6</v>
      </c>
      <c r="E886" s="71">
        <v>23</v>
      </c>
      <c r="F886" s="71" t="s">
        <v>22</v>
      </c>
    </row>
    <row r="887" spans="1:6" x14ac:dyDescent="0.25">
      <c r="A887" s="70">
        <v>44474</v>
      </c>
      <c r="B887" s="71" t="s">
        <v>16591</v>
      </c>
      <c r="C887" s="71">
        <v>49500196</v>
      </c>
      <c r="D887" s="71" t="s">
        <v>9</v>
      </c>
      <c r="E887" s="71">
        <v>325</v>
      </c>
      <c r="F887" s="71" t="s">
        <v>21</v>
      </c>
    </row>
    <row r="888" spans="1:6" x14ac:dyDescent="0.25">
      <c r="A888" s="70">
        <v>44474</v>
      </c>
      <c r="B888" s="71" t="s">
        <v>16591</v>
      </c>
      <c r="C888" s="71" t="s">
        <v>104</v>
      </c>
      <c r="D888" s="71" t="s">
        <v>7</v>
      </c>
      <c r="E888" s="71">
        <v>15</v>
      </c>
      <c r="F888" s="71" t="s">
        <v>26</v>
      </c>
    </row>
    <row r="889" spans="1:6" x14ac:dyDescent="0.25">
      <c r="A889" s="70">
        <v>44474</v>
      </c>
      <c r="B889" s="71" t="s">
        <v>16591</v>
      </c>
      <c r="C889" s="71" t="s">
        <v>214</v>
      </c>
      <c r="D889" s="71" t="s">
        <v>6</v>
      </c>
      <c r="E889" s="71">
        <v>56</v>
      </c>
      <c r="F889" s="71" t="s">
        <v>88</v>
      </c>
    </row>
    <row r="890" spans="1:6" x14ac:dyDescent="0.25">
      <c r="A890" s="70">
        <v>44474</v>
      </c>
      <c r="B890" s="71" t="s">
        <v>16591</v>
      </c>
      <c r="C890" s="71" t="s">
        <v>83</v>
      </c>
      <c r="D890" s="71" t="s">
        <v>6</v>
      </c>
      <c r="E890" s="71">
        <v>36.200000000000003</v>
      </c>
      <c r="F890" s="71" t="s">
        <v>22</v>
      </c>
    </row>
    <row r="891" spans="1:6" x14ac:dyDescent="0.25">
      <c r="A891" s="70">
        <v>44474</v>
      </c>
      <c r="B891" s="71" t="s">
        <v>16591</v>
      </c>
      <c r="C891" s="71" t="s">
        <v>83</v>
      </c>
      <c r="D891" s="71" t="s">
        <v>8</v>
      </c>
      <c r="E891" s="71">
        <v>12</v>
      </c>
      <c r="F891" s="71" t="s">
        <v>116</v>
      </c>
    </row>
    <row r="892" spans="1:6" x14ac:dyDescent="0.25">
      <c r="A892" s="70">
        <v>44474</v>
      </c>
      <c r="B892" s="71" t="s">
        <v>16591</v>
      </c>
      <c r="C892" s="71" t="s">
        <v>85</v>
      </c>
      <c r="D892" s="71" t="s">
        <v>8</v>
      </c>
      <c r="E892" s="71">
        <v>78.599999999999994</v>
      </c>
      <c r="F892" s="71" t="s">
        <v>116</v>
      </c>
    </row>
    <row r="893" spans="1:6" x14ac:dyDescent="0.25">
      <c r="A893" s="70">
        <v>44474</v>
      </c>
      <c r="B893" s="71" t="s">
        <v>16591</v>
      </c>
      <c r="C893" s="71" t="s">
        <v>85</v>
      </c>
      <c r="D893" s="71" t="s">
        <v>8</v>
      </c>
      <c r="E893" s="71">
        <v>10</v>
      </c>
      <c r="F893" s="71" t="s">
        <v>116</v>
      </c>
    </row>
    <row r="894" spans="1:6" x14ac:dyDescent="0.25">
      <c r="A894" s="70">
        <v>44474</v>
      </c>
      <c r="B894" s="71" t="s">
        <v>16591</v>
      </c>
      <c r="C894" s="71" t="s">
        <v>85</v>
      </c>
      <c r="D894" s="71" t="s">
        <v>8</v>
      </c>
      <c r="E894" s="71">
        <v>20</v>
      </c>
      <c r="F894" s="71" t="s">
        <v>116</v>
      </c>
    </row>
    <row r="895" spans="1:6" x14ac:dyDescent="0.25">
      <c r="A895" s="70">
        <v>44474</v>
      </c>
      <c r="B895" s="71" t="s">
        <v>16591</v>
      </c>
      <c r="C895" s="71" t="s">
        <v>85</v>
      </c>
      <c r="D895" s="71" t="s">
        <v>6</v>
      </c>
      <c r="E895" s="71">
        <v>122</v>
      </c>
      <c r="F895" s="71" t="s">
        <v>116</v>
      </c>
    </row>
    <row r="896" spans="1:6" x14ac:dyDescent="0.25">
      <c r="A896" s="70">
        <v>44474</v>
      </c>
      <c r="B896" s="71" t="s">
        <v>16591</v>
      </c>
      <c r="C896" s="71" t="s">
        <v>85</v>
      </c>
      <c r="D896" s="71" t="s">
        <v>10</v>
      </c>
      <c r="E896" s="71">
        <v>9.8000000000000007</v>
      </c>
      <c r="F896" s="71" t="s">
        <v>91</v>
      </c>
    </row>
    <row r="897" spans="1:6" x14ac:dyDescent="0.25">
      <c r="A897" s="70">
        <v>44474</v>
      </c>
      <c r="B897" s="71" t="s">
        <v>16591</v>
      </c>
      <c r="C897" s="71" t="s">
        <v>85</v>
      </c>
      <c r="D897" s="71" t="s">
        <v>7</v>
      </c>
      <c r="E897" s="71">
        <v>86</v>
      </c>
      <c r="F897" s="71" t="s">
        <v>116</v>
      </c>
    </row>
    <row r="898" spans="1:6" x14ac:dyDescent="0.25">
      <c r="A898" s="70">
        <v>44474</v>
      </c>
      <c r="B898" s="71" t="s">
        <v>16591</v>
      </c>
      <c r="C898" s="71" t="s">
        <v>85</v>
      </c>
      <c r="D898" s="71" t="s">
        <v>10</v>
      </c>
      <c r="E898" s="71">
        <v>7.5</v>
      </c>
      <c r="F898" s="71" t="s">
        <v>91</v>
      </c>
    </row>
    <row r="899" spans="1:6" x14ac:dyDescent="0.25">
      <c r="A899" s="70">
        <v>44474</v>
      </c>
      <c r="B899" s="71" t="s">
        <v>16591</v>
      </c>
      <c r="C899" s="71" t="s">
        <v>85</v>
      </c>
      <c r="D899" s="71" t="s">
        <v>7</v>
      </c>
      <c r="E899" s="71">
        <v>70</v>
      </c>
      <c r="F899" s="71" t="s">
        <v>116</v>
      </c>
    </row>
    <row r="900" spans="1:6" x14ac:dyDescent="0.25">
      <c r="A900" s="70">
        <v>44474</v>
      </c>
      <c r="B900" s="71" t="s">
        <v>16591</v>
      </c>
      <c r="C900" s="71" t="s">
        <v>85</v>
      </c>
      <c r="D900" s="71" t="s">
        <v>6</v>
      </c>
      <c r="E900" s="71">
        <v>90</v>
      </c>
      <c r="F900" s="71" t="s">
        <v>520</v>
      </c>
    </row>
    <row r="901" spans="1:6" x14ac:dyDescent="0.25">
      <c r="A901" s="70">
        <v>44474</v>
      </c>
      <c r="B901" s="71" t="s">
        <v>16591</v>
      </c>
      <c r="C901" s="71" t="s">
        <v>85</v>
      </c>
      <c r="D901" s="71" t="s">
        <v>6</v>
      </c>
      <c r="E901" s="71">
        <v>35.6</v>
      </c>
      <c r="F901" s="71" t="s">
        <v>520</v>
      </c>
    </row>
    <row r="902" spans="1:6" x14ac:dyDescent="0.25">
      <c r="A902" s="70">
        <v>44474</v>
      </c>
      <c r="B902" s="71" t="s">
        <v>16591</v>
      </c>
      <c r="C902" s="71" t="s">
        <v>85</v>
      </c>
      <c r="D902" s="71" t="s">
        <v>10</v>
      </c>
      <c r="E902" s="71">
        <v>15</v>
      </c>
      <c r="F902" s="71" t="s">
        <v>94</v>
      </c>
    </row>
    <row r="903" spans="1:6" x14ac:dyDescent="0.25">
      <c r="A903" s="70">
        <v>44474</v>
      </c>
      <c r="B903" s="71" t="s">
        <v>16591</v>
      </c>
      <c r="C903" s="71" t="s">
        <v>85</v>
      </c>
      <c r="D903" s="71" t="s">
        <v>10</v>
      </c>
      <c r="E903" s="71">
        <v>80</v>
      </c>
      <c r="F903" s="71" t="s">
        <v>94</v>
      </c>
    </row>
    <row r="904" spans="1:6" x14ac:dyDescent="0.25">
      <c r="A904" s="70">
        <v>44474</v>
      </c>
      <c r="B904" s="71" t="s">
        <v>16591</v>
      </c>
      <c r="C904" s="71" t="s">
        <v>85</v>
      </c>
      <c r="D904" s="71" t="s">
        <v>10</v>
      </c>
      <c r="E904" s="71">
        <v>6.8</v>
      </c>
      <c r="F904" s="71" t="s">
        <v>94</v>
      </c>
    </row>
    <row r="905" spans="1:6" x14ac:dyDescent="0.25">
      <c r="A905" s="70">
        <v>44474</v>
      </c>
      <c r="B905" s="71" t="s">
        <v>16591</v>
      </c>
      <c r="C905" s="71" t="s">
        <v>215</v>
      </c>
      <c r="D905" s="71" t="s">
        <v>6</v>
      </c>
      <c r="E905" s="71">
        <v>10</v>
      </c>
      <c r="F905" s="71" t="s">
        <v>119</v>
      </c>
    </row>
    <row r="906" spans="1:6" x14ac:dyDescent="0.25">
      <c r="A906" s="70">
        <v>44474</v>
      </c>
      <c r="B906" s="71" t="s">
        <v>16591</v>
      </c>
      <c r="C906" s="71" t="s">
        <v>216</v>
      </c>
      <c r="D906" s="71" t="s">
        <v>6</v>
      </c>
      <c r="E906" s="71">
        <v>10</v>
      </c>
      <c r="F906" s="71" t="s">
        <v>119</v>
      </c>
    </row>
    <row r="907" spans="1:6" x14ac:dyDescent="0.25">
      <c r="A907" s="70">
        <v>44474</v>
      </c>
      <c r="B907" s="71" t="s">
        <v>16591</v>
      </c>
      <c r="C907" s="71" t="s">
        <v>216</v>
      </c>
      <c r="D907" s="71" t="s">
        <v>6</v>
      </c>
      <c r="E907" s="71">
        <v>10</v>
      </c>
      <c r="F907" s="71" t="s">
        <v>119</v>
      </c>
    </row>
    <row r="908" spans="1:6" x14ac:dyDescent="0.25">
      <c r="A908" s="70">
        <v>44474</v>
      </c>
      <c r="B908" s="71" t="s">
        <v>16591</v>
      </c>
      <c r="C908" s="71" t="s">
        <v>216</v>
      </c>
      <c r="D908" s="71" t="s">
        <v>6</v>
      </c>
      <c r="E908" s="71">
        <v>10</v>
      </c>
      <c r="F908" s="71" t="s">
        <v>119</v>
      </c>
    </row>
    <row r="909" spans="1:6" x14ac:dyDescent="0.25">
      <c r="A909" s="70">
        <v>44474</v>
      </c>
      <c r="B909" s="71" t="s">
        <v>16591</v>
      </c>
      <c r="C909" s="71" t="s">
        <v>217</v>
      </c>
      <c r="D909" s="71" t="s">
        <v>6</v>
      </c>
      <c r="E909" s="71">
        <v>31</v>
      </c>
      <c r="F909" s="71" t="s">
        <v>102</v>
      </c>
    </row>
    <row r="910" spans="1:6" x14ac:dyDescent="0.25">
      <c r="A910" s="70">
        <v>44474</v>
      </c>
      <c r="B910" s="71" t="s">
        <v>16591</v>
      </c>
      <c r="C910" s="71" t="s">
        <v>218</v>
      </c>
      <c r="D910" s="71" t="s">
        <v>11</v>
      </c>
      <c r="E910" s="71">
        <v>20</v>
      </c>
      <c r="F910" s="71" t="s">
        <v>23</v>
      </c>
    </row>
    <row r="911" spans="1:6" x14ac:dyDescent="0.25">
      <c r="A911" s="70">
        <v>44474</v>
      </c>
      <c r="B911" s="71" t="s">
        <v>16591</v>
      </c>
      <c r="C911" s="71" t="s">
        <v>219</v>
      </c>
      <c r="D911" s="71" t="s">
        <v>6</v>
      </c>
      <c r="E911" s="71">
        <v>21</v>
      </c>
      <c r="F911" s="71" t="s">
        <v>520</v>
      </c>
    </row>
    <row r="912" spans="1:6" x14ac:dyDescent="0.25">
      <c r="A912" s="70">
        <v>44475</v>
      </c>
      <c r="B912" s="71" t="s">
        <v>16591</v>
      </c>
      <c r="C912" s="71">
        <v>29500719</v>
      </c>
      <c r="D912" s="71" t="s">
        <v>8</v>
      </c>
      <c r="E912" s="71">
        <v>60</v>
      </c>
      <c r="F912" s="71" t="s">
        <v>29</v>
      </c>
    </row>
    <row r="913" spans="1:6" x14ac:dyDescent="0.25">
      <c r="A913" s="70">
        <v>44475</v>
      </c>
      <c r="B913" s="71" t="s">
        <v>16591</v>
      </c>
      <c r="C913" s="71">
        <v>29500860</v>
      </c>
      <c r="D913" s="71" t="s">
        <v>6</v>
      </c>
      <c r="E913" s="71">
        <v>7</v>
      </c>
      <c r="F913" s="71" t="s">
        <v>22</v>
      </c>
    </row>
    <row r="914" spans="1:6" x14ac:dyDescent="0.25">
      <c r="A914" s="70">
        <v>44475</v>
      </c>
      <c r="B914" s="71" t="s">
        <v>16591</v>
      </c>
      <c r="C914" s="71">
        <v>29500886</v>
      </c>
      <c r="D914" s="71" t="s">
        <v>9</v>
      </c>
      <c r="E914" s="71">
        <v>5</v>
      </c>
      <c r="F914" s="71" t="s">
        <v>36</v>
      </c>
    </row>
    <row r="915" spans="1:6" x14ac:dyDescent="0.25">
      <c r="A915" s="70">
        <v>44475</v>
      </c>
      <c r="B915" s="71" t="s">
        <v>16591</v>
      </c>
      <c r="C915" s="71">
        <v>29500917</v>
      </c>
      <c r="D915" s="71" t="s">
        <v>6</v>
      </c>
      <c r="E915" s="71">
        <v>21</v>
      </c>
      <c r="F915" s="71" t="s">
        <v>97</v>
      </c>
    </row>
    <row r="916" spans="1:6" x14ac:dyDescent="0.25">
      <c r="A916" s="70">
        <v>44475</v>
      </c>
      <c r="B916" s="71" t="s">
        <v>16591</v>
      </c>
      <c r="C916" s="71">
        <v>29500917</v>
      </c>
      <c r="D916" s="71" t="s">
        <v>6</v>
      </c>
      <c r="E916" s="71">
        <v>13</v>
      </c>
      <c r="F916" s="71" t="s">
        <v>97</v>
      </c>
    </row>
    <row r="917" spans="1:6" x14ac:dyDescent="0.25">
      <c r="A917" s="70">
        <v>44475</v>
      </c>
      <c r="B917" s="71" t="s">
        <v>16591</v>
      </c>
      <c r="C917" s="71">
        <v>29500917</v>
      </c>
      <c r="D917" s="71" t="s">
        <v>6</v>
      </c>
      <c r="E917" s="71">
        <v>6</v>
      </c>
      <c r="F917" s="71" t="s">
        <v>97</v>
      </c>
    </row>
    <row r="918" spans="1:6" x14ac:dyDescent="0.25">
      <c r="A918" s="70">
        <v>44475</v>
      </c>
      <c r="B918" s="71" t="s">
        <v>16591</v>
      </c>
      <c r="C918" s="71">
        <v>29500917</v>
      </c>
      <c r="D918" s="71" t="s">
        <v>6</v>
      </c>
      <c r="E918" s="71">
        <v>25</v>
      </c>
      <c r="F918" s="71" t="s">
        <v>97</v>
      </c>
    </row>
    <row r="919" spans="1:6" x14ac:dyDescent="0.25">
      <c r="A919" s="70">
        <v>44475</v>
      </c>
      <c r="B919" s="71" t="s">
        <v>16591</v>
      </c>
      <c r="C919" s="71">
        <v>29500952</v>
      </c>
      <c r="D919" s="71" t="s">
        <v>9</v>
      </c>
      <c r="E919" s="71">
        <v>8</v>
      </c>
      <c r="F919" s="71" t="s">
        <v>36</v>
      </c>
    </row>
    <row r="920" spans="1:6" x14ac:dyDescent="0.25">
      <c r="A920" s="70">
        <v>44475</v>
      </c>
      <c r="B920" s="71" t="s">
        <v>16591</v>
      </c>
      <c r="C920" s="71">
        <v>29501002</v>
      </c>
      <c r="D920" s="71" t="s">
        <v>6</v>
      </c>
      <c r="E920" s="71">
        <v>16</v>
      </c>
      <c r="F920" s="71" t="s">
        <v>22</v>
      </c>
    </row>
    <row r="921" spans="1:6" x14ac:dyDescent="0.25">
      <c r="A921" s="70">
        <v>44475</v>
      </c>
      <c r="B921" s="71" t="s">
        <v>16591</v>
      </c>
      <c r="C921" s="71">
        <v>29501029</v>
      </c>
      <c r="D921" s="71" t="s">
        <v>9</v>
      </c>
      <c r="E921" s="71">
        <v>1</v>
      </c>
      <c r="F921" s="71" t="s">
        <v>36</v>
      </c>
    </row>
    <row r="922" spans="1:6" x14ac:dyDescent="0.25">
      <c r="A922" s="70">
        <v>44475</v>
      </c>
      <c r="B922" s="71" t="s">
        <v>16591</v>
      </c>
      <c r="C922" s="71">
        <v>29501030</v>
      </c>
      <c r="D922" s="71" t="s">
        <v>9</v>
      </c>
      <c r="E922" s="71">
        <v>3</v>
      </c>
      <c r="F922" s="71" t="s">
        <v>36</v>
      </c>
    </row>
    <row r="923" spans="1:6" x14ac:dyDescent="0.25">
      <c r="A923" s="70">
        <v>44475</v>
      </c>
      <c r="B923" s="71" t="s">
        <v>16591</v>
      </c>
      <c r="C923" s="71">
        <v>29501036</v>
      </c>
      <c r="D923" s="71" t="s">
        <v>9</v>
      </c>
      <c r="E923" s="71">
        <v>7</v>
      </c>
      <c r="F923" s="71" t="s">
        <v>36</v>
      </c>
    </row>
    <row r="924" spans="1:6" x14ac:dyDescent="0.25">
      <c r="A924" s="70">
        <v>44475</v>
      </c>
      <c r="B924" s="71" t="s">
        <v>16591</v>
      </c>
      <c r="C924" s="71">
        <v>29501039</v>
      </c>
      <c r="D924" s="71" t="s">
        <v>9</v>
      </c>
      <c r="E924" s="71">
        <v>17</v>
      </c>
      <c r="F924" s="71" t="s">
        <v>36</v>
      </c>
    </row>
    <row r="925" spans="1:6" x14ac:dyDescent="0.25">
      <c r="A925" s="70">
        <v>44475</v>
      </c>
      <c r="B925" s="71" t="s">
        <v>16591</v>
      </c>
      <c r="C925" s="71">
        <v>29501067</v>
      </c>
      <c r="D925" s="71" t="s">
        <v>6</v>
      </c>
      <c r="E925" s="71">
        <v>120</v>
      </c>
      <c r="F925" s="71" t="s">
        <v>22</v>
      </c>
    </row>
    <row r="926" spans="1:6" x14ac:dyDescent="0.25">
      <c r="A926" s="70">
        <v>44475</v>
      </c>
      <c r="B926" s="71" t="s">
        <v>16591</v>
      </c>
      <c r="C926" s="71">
        <v>29501101</v>
      </c>
      <c r="D926" s="71" t="s">
        <v>9</v>
      </c>
      <c r="E926" s="71">
        <v>15</v>
      </c>
      <c r="F926" s="71" t="s">
        <v>36</v>
      </c>
    </row>
    <row r="927" spans="1:6" x14ac:dyDescent="0.25">
      <c r="A927" s="70">
        <v>44475</v>
      </c>
      <c r="B927" s="71" t="s">
        <v>16591</v>
      </c>
      <c r="C927" s="71">
        <v>49500171</v>
      </c>
      <c r="D927" s="71" t="s">
        <v>6</v>
      </c>
      <c r="E927" s="71">
        <v>130</v>
      </c>
      <c r="F927" s="71" t="s">
        <v>24</v>
      </c>
    </row>
    <row r="928" spans="1:6" x14ac:dyDescent="0.25">
      <c r="A928" s="70">
        <v>44475</v>
      </c>
      <c r="B928" s="71" t="s">
        <v>16591</v>
      </c>
      <c r="C928" s="71" t="s">
        <v>104</v>
      </c>
      <c r="D928" s="71" t="s">
        <v>7</v>
      </c>
      <c r="E928" s="71">
        <v>15</v>
      </c>
      <c r="F928" s="71" t="s">
        <v>26</v>
      </c>
    </row>
    <row r="929" spans="1:6" x14ac:dyDescent="0.25">
      <c r="A929" s="70">
        <v>44475</v>
      </c>
      <c r="B929" s="71" t="s">
        <v>16591</v>
      </c>
      <c r="C929" s="71" t="s">
        <v>85</v>
      </c>
      <c r="D929" s="71" t="s">
        <v>6</v>
      </c>
      <c r="E929" s="71">
        <v>405</v>
      </c>
      <c r="F929" s="71" t="s">
        <v>116</v>
      </c>
    </row>
    <row r="930" spans="1:6" x14ac:dyDescent="0.25">
      <c r="A930" s="70">
        <v>44475</v>
      </c>
      <c r="B930" s="71" t="s">
        <v>16591</v>
      </c>
      <c r="C930" s="71" t="s">
        <v>85</v>
      </c>
      <c r="D930" s="71" t="s">
        <v>8</v>
      </c>
      <c r="E930" s="71">
        <v>22</v>
      </c>
      <c r="F930" s="71" t="s">
        <v>116</v>
      </c>
    </row>
    <row r="931" spans="1:6" x14ac:dyDescent="0.25">
      <c r="A931" s="70">
        <v>44475</v>
      </c>
      <c r="B931" s="71" t="s">
        <v>16591</v>
      </c>
      <c r="C931" s="71" t="s">
        <v>85</v>
      </c>
      <c r="D931" s="71" t="s">
        <v>9</v>
      </c>
      <c r="E931" s="71">
        <v>19.399999999999999</v>
      </c>
      <c r="F931" s="71" t="s">
        <v>116</v>
      </c>
    </row>
    <row r="932" spans="1:6" x14ac:dyDescent="0.25">
      <c r="A932" s="70">
        <v>44475</v>
      </c>
      <c r="B932" s="71" t="s">
        <v>16591</v>
      </c>
      <c r="C932" s="71" t="s">
        <v>85</v>
      </c>
      <c r="D932" s="71" t="s">
        <v>7</v>
      </c>
      <c r="E932" s="71">
        <v>69.900000000000006</v>
      </c>
      <c r="F932" s="71" t="s">
        <v>116</v>
      </c>
    </row>
    <row r="933" spans="1:6" x14ac:dyDescent="0.25">
      <c r="A933" s="70">
        <v>44475</v>
      </c>
      <c r="B933" s="71" t="s">
        <v>16591</v>
      </c>
      <c r="C933" s="71" t="s">
        <v>85</v>
      </c>
      <c r="D933" s="71" t="s">
        <v>10</v>
      </c>
      <c r="E933" s="71">
        <v>11</v>
      </c>
      <c r="F933" s="71" t="s">
        <v>91</v>
      </c>
    </row>
    <row r="934" spans="1:6" x14ac:dyDescent="0.25">
      <c r="A934" s="70">
        <v>44475</v>
      </c>
      <c r="B934" s="71" t="s">
        <v>16591</v>
      </c>
      <c r="C934" s="71" t="s">
        <v>85</v>
      </c>
      <c r="D934" s="71" t="s">
        <v>6</v>
      </c>
      <c r="E934" s="71">
        <v>97</v>
      </c>
      <c r="F934" s="71" t="s">
        <v>520</v>
      </c>
    </row>
    <row r="935" spans="1:6" x14ac:dyDescent="0.25">
      <c r="A935" s="70">
        <v>44475</v>
      </c>
      <c r="B935" s="71" t="s">
        <v>16591</v>
      </c>
      <c r="C935" s="71" t="s">
        <v>220</v>
      </c>
      <c r="D935" s="71" t="s">
        <v>6</v>
      </c>
      <c r="E935" s="71">
        <v>60</v>
      </c>
      <c r="F935" s="71" t="s">
        <v>119</v>
      </c>
    </row>
    <row r="936" spans="1:6" x14ac:dyDescent="0.25">
      <c r="A936" s="70">
        <v>44475</v>
      </c>
      <c r="B936" s="71" t="s">
        <v>16591</v>
      </c>
      <c r="C936" s="71" t="s">
        <v>221</v>
      </c>
      <c r="D936" s="71" t="s">
        <v>6</v>
      </c>
      <c r="E936" s="71">
        <v>10</v>
      </c>
      <c r="F936" s="71" t="s">
        <v>119</v>
      </c>
    </row>
    <row r="937" spans="1:6" x14ac:dyDescent="0.25">
      <c r="A937" s="70">
        <v>44475</v>
      </c>
      <c r="B937" s="71" t="s">
        <v>16591</v>
      </c>
      <c r="C937" s="71" t="s">
        <v>222</v>
      </c>
      <c r="D937" s="71" t="s">
        <v>6</v>
      </c>
      <c r="E937" s="71">
        <v>10</v>
      </c>
      <c r="F937" s="71" t="s">
        <v>119</v>
      </c>
    </row>
    <row r="938" spans="1:6" x14ac:dyDescent="0.25">
      <c r="A938" s="70">
        <v>44475</v>
      </c>
      <c r="B938" s="71" t="s">
        <v>16591</v>
      </c>
      <c r="C938" s="71" t="s">
        <v>93</v>
      </c>
      <c r="D938" s="71" t="s">
        <v>10</v>
      </c>
      <c r="E938" s="71">
        <v>5.6</v>
      </c>
      <c r="F938" s="71" t="s">
        <v>94</v>
      </c>
    </row>
    <row r="939" spans="1:6" x14ac:dyDescent="0.25">
      <c r="A939" s="70">
        <v>44475</v>
      </c>
      <c r="B939" s="71" t="s">
        <v>16591</v>
      </c>
      <c r="C939" s="71" t="s">
        <v>108</v>
      </c>
      <c r="D939" s="71" t="s">
        <v>10</v>
      </c>
      <c r="E939" s="71">
        <v>7</v>
      </c>
      <c r="F939" s="71" t="s">
        <v>108</v>
      </c>
    </row>
    <row r="940" spans="1:6" x14ac:dyDescent="0.25">
      <c r="A940" s="70">
        <v>44475</v>
      </c>
      <c r="B940" s="71" t="s">
        <v>16591</v>
      </c>
      <c r="C940" s="71" t="s">
        <v>108</v>
      </c>
      <c r="D940" s="71" t="s">
        <v>10</v>
      </c>
      <c r="E940" s="71">
        <v>29.2</v>
      </c>
      <c r="F940" s="71" t="s">
        <v>108</v>
      </c>
    </row>
    <row r="941" spans="1:6" x14ac:dyDescent="0.25">
      <c r="A941" s="70">
        <v>44476</v>
      </c>
      <c r="B941" s="71" t="s">
        <v>16591</v>
      </c>
      <c r="C941" s="71">
        <v>23500062</v>
      </c>
      <c r="D941" s="71" t="s">
        <v>8</v>
      </c>
      <c r="E941" s="71">
        <v>436.6</v>
      </c>
      <c r="F941" s="71" t="s">
        <v>30</v>
      </c>
    </row>
    <row r="942" spans="1:6" x14ac:dyDescent="0.25">
      <c r="A942" s="70">
        <v>44476</v>
      </c>
      <c r="B942" s="71" t="s">
        <v>16591</v>
      </c>
      <c r="C942" s="71">
        <v>23500062</v>
      </c>
      <c r="D942" s="71" t="s">
        <v>8</v>
      </c>
      <c r="E942" s="71">
        <v>427</v>
      </c>
      <c r="F942" s="71" t="s">
        <v>30</v>
      </c>
    </row>
    <row r="943" spans="1:6" x14ac:dyDescent="0.25">
      <c r="A943" s="70">
        <v>44476</v>
      </c>
      <c r="B943" s="71" t="s">
        <v>16591</v>
      </c>
      <c r="C943" s="71">
        <v>29500531</v>
      </c>
      <c r="D943" s="71" t="s">
        <v>6</v>
      </c>
      <c r="E943" s="71">
        <v>22</v>
      </c>
      <c r="F943" s="71" t="s">
        <v>22</v>
      </c>
    </row>
    <row r="944" spans="1:6" x14ac:dyDescent="0.25">
      <c r="A944" s="70">
        <v>44476</v>
      </c>
      <c r="B944" s="71" t="s">
        <v>16591</v>
      </c>
      <c r="C944" s="71">
        <v>29500620</v>
      </c>
      <c r="D944" s="71" t="s">
        <v>6</v>
      </c>
      <c r="E944" s="71">
        <v>20</v>
      </c>
      <c r="F944" s="71" t="s">
        <v>22</v>
      </c>
    </row>
    <row r="945" spans="1:6" x14ac:dyDescent="0.25">
      <c r="A945" s="70">
        <v>44476</v>
      </c>
      <c r="B945" s="71" t="s">
        <v>16591</v>
      </c>
      <c r="C945" s="71">
        <v>29501010</v>
      </c>
      <c r="D945" s="71" t="s">
        <v>9</v>
      </c>
      <c r="E945" s="71">
        <v>20</v>
      </c>
      <c r="F945" s="71" t="s">
        <v>36</v>
      </c>
    </row>
    <row r="946" spans="1:6" x14ac:dyDescent="0.25">
      <c r="A946" s="70">
        <v>44476</v>
      </c>
      <c r="B946" s="71" t="s">
        <v>16591</v>
      </c>
      <c r="C946" s="71">
        <v>29501013</v>
      </c>
      <c r="D946" s="71" t="s">
        <v>9</v>
      </c>
      <c r="E946" s="71">
        <v>10</v>
      </c>
      <c r="F946" s="71" t="s">
        <v>36</v>
      </c>
    </row>
    <row r="947" spans="1:6" x14ac:dyDescent="0.25">
      <c r="A947" s="70">
        <v>44476</v>
      </c>
      <c r="B947" s="71" t="s">
        <v>16591</v>
      </c>
      <c r="C947" s="71">
        <v>29501073</v>
      </c>
      <c r="D947" s="71" t="s">
        <v>11</v>
      </c>
      <c r="E947" s="71">
        <v>70</v>
      </c>
      <c r="F947" s="71" t="s">
        <v>20</v>
      </c>
    </row>
    <row r="948" spans="1:6" x14ac:dyDescent="0.25">
      <c r="A948" s="70">
        <v>44476</v>
      </c>
      <c r="B948" s="71" t="s">
        <v>16591</v>
      </c>
      <c r="C948" s="71">
        <v>29501081</v>
      </c>
      <c r="D948" s="71" t="s">
        <v>11</v>
      </c>
      <c r="E948" s="71">
        <v>220</v>
      </c>
      <c r="F948" s="71" t="s">
        <v>20</v>
      </c>
    </row>
    <row r="949" spans="1:6" x14ac:dyDescent="0.25">
      <c r="A949" s="70">
        <v>44476</v>
      </c>
      <c r="B949" s="71" t="s">
        <v>16591</v>
      </c>
      <c r="C949" s="71">
        <v>31000217</v>
      </c>
      <c r="D949" s="71" t="s">
        <v>8</v>
      </c>
      <c r="E949" s="71">
        <v>245</v>
      </c>
      <c r="F949" s="71" t="s">
        <v>30</v>
      </c>
    </row>
    <row r="950" spans="1:6" x14ac:dyDescent="0.25">
      <c r="A950" s="70">
        <v>44476</v>
      </c>
      <c r="B950" s="71" t="s">
        <v>16591</v>
      </c>
      <c r="C950" s="71">
        <v>32000106</v>
      </c>
      <c r="D950" s="71" t="s">
        <v>6</v>
      </c>
      <c r="E950" s="71">
        <v>328</v>
      </c>
      <c r="F950" s="71" t="s">
        <v>119</v>
      </c>
    </row>
    <row r="951" spans="1:6" x14ac:dyDescent="0.25">
      <c r="A951" s="70">
        <v>44476</v>
      </c>
      <c r="B951" s="71" t="s">
        <v>16591</v>
      </c>
      <c r="C951" s="71" t="s">
        <v>104</v>
      </c>
      <c r="D951" s="71" t="s">
        <v>7</v>
      </c>
      <c r="E951" s="71">
        <v>49.5</v>
      </c>
      <c r="F951" s="71" t="s">
        <v>26</v>
      </c>
    </row>
    <row r="952" spans="1:6" x14ac:dyDescent="0.25">
      <c r="A952" s="70">
        <v>44476</v>
      </c>
      <c r="B952" s="71" t="s">
        <v>16591</v>
      </c>
      <c r="C952" s="71" t="s">
        <v>83</v>
      </c>
      <c r="D952" s="71" t="s">
        <v>8</v>
      </c>
      <c r="E952" s="71">
        <v>16</v>
      </c>
      <c r="F952" s="71" t="s">
        <v>116</v>
      </c>
    </row>
    <row r="953" spans="1:6" x14ac:dyDescent="0.25">
      <c r="A953" s="70">
        <v>44476</v>
      </c>
      <c r="B953" s="71" t="s">
        <v>16591</v>
      </c>
      <c r="C953" s="71" t="s">
        <v>85</v>
      </c>
      <c r="D953" s="71" t="s">
        <v>6</v>
      </c>
      <c r="E953" s="71">
        <v>328</v>
      </c>
      <c r="F953" s="71" t="s">
        <v>116</v>
      </c>
    </row>
    <row r="954" spans="1:6" x14ac:dyDescent="0.25">
      <c r="A954" s="70">
        <v>44476</v>
      </c>
      <c r="B954" s="71" t="s">
        <v>16591</v>
      </c>
      <c r="C954" s="71" t="s">
        <v>85</v>
      </c>
      <c r="D954" s="71" t="s">
        <v>9</v>
      </c>
      <c r="E954" s="71">
        <v>18</v>
      </c>
      <c r="F954" s="71" t="s">
        <v>116</v>
      </c>
    </row>
    <row r="955" spans="1:6" x14ac:dyDescent="0.25">
      <c r="A955" s="70">
        <v>44476</v>
      </c>
      <c r="B955" s="71" t="s">
        <v>16591</v>
      </c>
      <c r="C955" s="71" t="s">
        <v>85</v>
      </c>
      <c r="D955" s="71" t="s">
        <v>8</v>
      </c>
      <c r="E955" s="71">
        <v>17</v>
      </c>
      <c r="F955" s="71" t="s">
        <v>116</v>
      </c>
    </row>
    <row r="956" spans="1:6" x14ac:dyDescent="0.25">
      <c r="A956" s="70">
        <v>44476</v>
      </c>
      <c r="B956" s="71" t="s">
        <v>16591</v>
      </c>
      <c r="C956" s="71" t="s">
        <v>85</v>
      </c>
      <c r="D956" s="71" t="s">
        <v>8</v>
      </c>
      <c r="E956" s="71">
        <v>22</v>
      </c>
      <c r="F956" s="71" t="s">
        <v>116</v>
      </c>
    </row>
    <row r="957" spans="1:6" x14ac:dyDescent="0.25">
      <c r="A957" s="70">
        <v>44476</v>
      </c>
      <c r="B957" s="71" t="s">
        <v>16591</v>
      </c>
      <c r="C957" s="71" t="s">
        <v>85</v>
      </c>
      <c r="D957" s="71" t="s">
        <v>8</v>
      </c>
      <c r="E957" s="71">
        <v>14</v>
      </c>
      <c r="F957" s="71" t="s">
        <v>116</v>
      </c>
    </row>
    <row r="958" spans="1:6" x14ac:dyDescent="0.25">
      <c r="A958" s="70">
        <v>44476</v>
      </c>
      <c r="B958" s="71" t="s">
        <v>16591</v>
      </c>
      <c r="C958" s="71" t="s">
        <v>85</v>
      </c>
      <c r="D958" s="71" t="s">
        <v>8</v>
      </c>
      <c r="E958" s="71">
        <v>10</v>
      </c>
      <c r="F958" s="71" t="s">
        <v>116</v>
      </c>
    </row>
    <row r="959" spans="1:6" x14ac:dyDescent="0.25">
      <c r="A959" s="70">
        <v>44476</v>
      </c>
      <c r="B959" s="71" t="s">
        <v>16591</v>
      </c>
      <c r="C959" s="71" t="s">
        <v>85</v>
      </c>
      <c r="D959" s="71" t="s">
        <v>10</v>
      </c>
      <c r="E959" s="71">
        <v>45</v>
      </c>
      <c r="F959" s="71" t="s">
        <v>31</v>
      </c>
    </row>
    <row r="960" spans="1:6" x14ac:dyDescent="0.25">
      <c r="A960" s="70">
        <v>44476</v>
      </c>
      <c r="B960" s="71" t="s">
        <v>16591</v>
      </c>
      <c r="C960" s="71" t="s">
        <v>85</v>
      </c>
      <c r="D960" s="71" t="s">
        <v>7</v>
      </c>
      <c r="E960" s="71">
        <v>15</v>
      </c>
      <c r="F960" s="71" t="s">
        <v>26</v>
      </c>
    </row>
    <row r="961" spans="1:6" x14ac:dyDescent="0.25">
      <c r="A961" s="70">
        <v>44476</v>
      </c>
      <c r="B961" s="71" t="s">
        <v>16591</v>
      </c>
      <c r="C961" s="71" t="s">
        <v>85</v>
      </c>
      <c r="D961" s="71" t="s">
        <v>6</v>
      </c>
      <c r="E961" s="71">
        <v>153</v>
      </c>
      <c r="F961" s="71" t="s">
        <v>520</v>
      </c>
    </row>
    <row r="962" spans="1:6" x14ac:dyDescent="0.25">
      <c r="A962" s="70">
        <v>44476</v>
      </c>
      <c r="B962" s="71" t="s">
        <v>16591</v>
      </c>
      <c r="C962" s="71" t="s">
        <v>85</v>
      </c>
      <c r="D962" s="71" t="s">
        <v>10</v>
      </c>
      <c r="E962" s="71">
        <v>150</v>
      </c>
      <c r="F962" s="71" t="s">
        <v>94</v>
      </c>
    </row>
    <row r="963" spans="1:6" x14ac:dyDescent="0.25">
      <c r="A963" s="70">
        <v>44477</v>
      </c>
      <c r="B963" s="71" t="s">
        <v>16591</v>
      </c>
      <c r="C963" s="71">
        <v>29500613</v>
      </c>
      <c r="D963" s="71" t="s">
        <v>8</v>
      </c>
      <c r="E963" s="71">
        <v>40</v>
      </c>
      <c r="F963" s="71" t="s">
        <v>116</v>
      </c>
    </row>
    <row r="964" spans="1:6" x14ac:dyDescent="0.25">
      <c r="A964" s="70">
        <v>44477</v>
      </c>
      <c r="B964" s="71" t="s">
        <v>16591</v>
      </c>
      <c r="C964" s="71">
        <v>29500887</v>
      </c>
      <c r="D964" s="71" t="s">
        <v>9</v>
      </c>
      <c r="E964" s="71">
        <v>26</v>
      </c>
      <c r="F964" s="71" t="s">
        <v>36</v>
      </c>
    </row>
    <row r="965" spans="1:6" x14ac:dyDescent="0.25">
      <c r="A965" s="70">
        <v>44477</v>
      </c>
      <c r="B965" s="71" t="s">
        <v>16591</v>
      </c>
      <c r="C965" s="71">
        <v>29500887</v>
      </c>
      <c r="D965" s="71" t="s">
        <v>9</v>
      </c>
      <c r="E965" s="71">
        <v>62.4</v>
      </c>
      <c r="F965" s="71" t="s">
        <v>44</v>
      </c>
    </row>
    <row r="966" spans="1:6" x14ac:dyDescent="0.25">
      <c r="A966" s="70">
        <v>44477</v>
      </c>
      <c r="B966" s="71" t="s">
        <v>16591</v>
      </c>
      <c r="C966" s="71">
        <v>29500917</v>
      </c>
      <c r="D966" s="71" t="s">
        <v>6</v>
      </c>
      <c r="E966" s="71">
        <v>28</v>
      </c>
      <c r="F966" s="71" t="s">
        <v>97</v>
      </c>
    </row>
    <row r="967" spans="1:6" x14ac:dyDescent="0.25">
      <c r="A967" s="70">
        <v>44477</v>
      </c>
      <c r="B967" s="71" t="s">
        <v>16591</v>
      </c>
      <c r="C967" s="71">
        <v>29501003</v>
      </c>
      <c r="D967" s="71" t="s">
        <v>8</v>
      </c>
      <c r="E967" s="71">
        <v>240</v>
      </c>
      <c r="F967" s="71" t="s">
        <v>109</v>
      </c>
    </row>
    <row r="968" spans="1:6" x14ac:dyDescent="0.25">
      <c r="A968" s="70">
        <v>44477</v>
      </c>
      <c r="B968" s="71" t="s">
        <v>16591</v>
      </c>
      <c r="C968" s="71">
        <v>29501032</v>
      </c>
      <c r="D968" s="71" t="s">
        <v>8</v>
      </c>
      <c r="E968" s="71">
        <v>55</v>
      </c>
      <c r="F968" s="71" t="s">
        <v>87</v>
      </c>
    </row>
    <row r="969" spans="1:6" x14ac:dyDescent="0.25">
      <c r="A969" s="70">
        <v>44477</v>
      </c>
      <c r="B969" s="71" t="s">
        <v>16591</v>
      </c>
      <c r="C969" s="71">
        <v>29600003</v>
      </c>
      <c r="D969" s="71" t="s">
        <v>6</v>
      </c>
      <c r="E969" s="71">
        <v>130</v>
      </c>
      <c r="F969" s="71" t="s">
        <v>19</v>
      </c>
    </row>
    <row r="970" spans="1:6" x14ac:dyDescent="0.25">
      <c r="A970" s="70">
        <v>44477</v>
      </c>
      <c r="B970" s="71" t="s">
        <v>16591</v>
      </c>
      <c r="C970" s="71" t="s">
        <v>85</v>
      </c>
      <c r="D970" s="71" t="s">
        <v>8</v>
      </c>
      <c r="E970" s="71">
        <v>63</v>
      </c>
      <c r="F970" s="71" t="s">
        <v>116</v>
      </c>
    </row>
    <row r="971" spans="1:6" x14ac:dyDescent="0.25">
      <c r="A971" s="70">
        <v>44477</v>
      </c>
      <c r="B971" s="71" t="s">
        <v>16591</v>
      </c>
      <c r="C971" s="71" t="s">
        <v>85</v>
      </c>
      <c r="D971" s="71" t="s">
        <v>8</v>
      </c>
      <c r="E971" s="71">
        <v>33</v>
      </c>
      <c r="F971" s="71" t="s">
        <v>116</v>
      </c>
    </row>
    <row r="972" spans="1:6" x14ac:dyDescent="0.25">
      <c r="A972" s="70">
        <v>44477</v>
      </c>
      <c r="B972" s="71" t="s">
        <v>16591</v>
      </c>
      <c r="C972" s="71" t="s">
        <v>85</v>
      </c>
      <c r="D972" s="71" t="s">
        <v>10</v>
      </c>
      <c r="E972" s="71">
        <v>15.5</v>
      </c>
      <c r="F972" s="71" t="s">
        <v>91</v>
      </c>
    </row>
    <row r="973" spans="1:6" x14ac:dyDescent="0.25">
      <c r="A973" s="70">
        <v>44477</v>
      </c>
      <c r="B973" s="71" t="s">
        <v>16591</v>
      </c>
      <c r="C973" s="71" t="s">
        <v>225</v>
      </c>
      <c r="D973" s="71" t="s">
        <v>10</v>
      </c>
      <c r="E973" s="71">
        <v>73</v>
      </c>
      <c r="F973" s="71" t="s">
        <v>91</v>
      </c>
    </row>
    <row r="974" spans="1:6" x14ac:dyDescent="0.25">
      <c r="A974" s="70">
        <v>44477</v>
      </c>
      <c r="B974" s="71" t="s">
        <v>16591</v>
      </c>
      <c r="C974" s="71" t="s">
        <v>85</v>
      </c>
      <c r="D974" s="71" t="s">
        <v>10</v>
      </c>
      <c r="E974" s="71">
        <v>3</v>
      </c>
      <c r="F974" s="71" t="s">
        <v>93</v>
      </c>
    </row>
    <row r="975" spans="1:6" x14ac:dyDescent="0.25">
      <c r="A975" s="70">
        <v>44477</v>
      </c>
      <c r="B975" s="71" t="s">
        <v>16591</v>
      </c>
      <c r="C975" s="71" t="s">
        <v>85</v>
      </c>
      <c r="D975" s="71" t="s">
        <v>10</v>
      </c>
      <c r="E975" s="71">
        <v>56</v>
      </c>
      <c r="F975" s="71" t="s">
        <v>226</v>
      </c>
    </row>
    <row r="976" spans="1:6" x14ac:dyDescent="0.25">
      <c r="A976" s="70">
        <v>44477</v>
      </c>
      <c r="B976" s="71" t="s">
        <v>16591</v>
      </c>
      <c r="C976" s="71" t="s">
        <v>85</v>
      </c>
      <c r="D976" s="71" t="s">
        <v>10</v>
      </c>
      <c r="E976" s="71">
        <v>6.5</v>
      </c>
      <c r="F976" s="71" t="s">
        <v>91</v>
      </c>
    </row>
    <row r="977" spans="1:6" x14ac:dyDescent="0.25">
      <c r="A977" s="70">
        <v>44477</v>
      </c>
      <c r="B977" s="71" t="s">
        <v>16591</v>
      </c>
      <c r="C977" s="71" t="s">
        <v>225</v>
      </c>
      <c r="D977" s="71" t="s">
        <v>10</v>
      </c>
      <c r="E977" s="71">
        <v>86</v>
      </c>
      <c r="F977" s="71" t="s">
        <v>226</v>
      </c>
    </row>
    <row r="978" spans="1:6" x14ac:dyDescent="0.25">
      <c r="A978" s="70">
        <v>44477</v>
      </c>
      <c r="B978" s="71" t="s">
        <v>16591</v>
      </c>
      <c r="C978" s="71" t="s">
        <v>228</v>
      </c>
      <c r="D978" s="71" t="s">
        <v>8</v>
      </c>
      <c r="E978" s="71">
        <v>20.2</v>
      </c>
      <c r="F978" s="71" t="s">
        <v>116</v>
      </c>
    </row>
    <row r="979" spans="1:6" x14ac:dyDescent="0.25">
      <c r="A979" s="70">
        <v>44477</v>
      </c>
      <c r="B979" s="71" t="s">
        <v>16591</v>
      </c>
      <c r="C979" s="71" t="s">
        <v>93</v>
      </c>
      <c r="D979" s="71" t="s">
        <v>10</v>
      </c>
      <c r="E979" s="71">
        <v>1</v>
      </c>
      <c r="F979" s="71" t="s">
        <v>226</v>
      </c>
    </row>
    <row r="980" spans="1:6" x14ac:dyDescent="0.25">
      <c r="A980" s="70">
        <v>44477</v>
      </c>
      <c r="B980" s="71" t="s">
        <v>16591</v>
      </c>
      <c r="C980" s="71" t="s">
        <v>93</v>
      </c>
      <c r="D980" s="71" t="s">
        <v>10</v>
      </c>
      <c r="E980" s="71">
        <v>3.2</v>
      </c>
      <c r="F980" s="71" t="s">
        <v>91</v>
      </c>
    </row>
    <row r="981" spans="1:6" x14ac:dyDescent="0.25">
      <c r="A981" s="70">
        <v>44477</v>
      </c>
      <c r="B981" s="71" t="s">
        <v>16591</v>
      </c>
      <c r="C981" s="71" t="s">
        <v>111</v>
      </c>
      <c r="D981" s="71" t="s">
        <v>6</v>
      </c>
      <c r="E981" s="71">
        <v>80</v>
      </c>
      <c r="F981" s="71" t="s">
        <v>36</v>
      </c>
    </row>
    <row r="982" spans="1:6" x14ac:dyDescent="0.25">
      <c r="A982" s="70">
        <v>44477</v>
      </c>
      <c r="B982" s="71" t="s">
        <v>16591</v>
      </c>
      <c r="C982" s="71" t="s">
        <v>108</v>
      </c>
      <c r="D982" s="71" t="s">
        <v>10</v>
      </c>
      <c r="E982" s="71">
        <v>53.6</v>
      </c>
      <c r="F982" s="71" t="s">
        <v>108</v>
      </c>
    </row>
    <row r="983" spans="1:6" x14ac:dyDescent="0.25">
      <c r="A983" s="70">
        <v>44477</v>
      </c>
      <c r="B983" s="71" t="s">
        <v>16591</v>
      </c>
      <c r="C983" s="71" t="s">
        <v>108</v>
      </c>
      <c r="D983" s="71" t="s">
        <v>10</v>
      </c>
      <c r="E983" s="71">
        <v>62.6</v>
      </c>
      <c r="F983" s="71" t="s">
        <v>108</v>
      </c>
    </row>
    <row r="984" spans="1:6" x14ac:dyDescent="0.25">
      <c r="A984" s="70">
        <v>44477</v>
      </c>
      <c r="B984" s="71" t="s">
        <v>16591</v>
      </c>
      <c r="C984" s="71" t="s">
        <v>108</v>
      </c>
      <c r="D984" s="71" t="s">
        <v>10</v>
      </c>
      <c r="E984" s="71">
        <v>127</v>
      </c>
      <c r="F984" s="71" t="s">
        <v>108</v>
      </c>
    </row>
    <row r="985" spans="1:6" x14ac:dyDescent="0.25">
      <c r="A985" s="70">
        <v>44477</v>
      </c>
      <c r="B985" s="71" t="s">
        <v>16591</v>
      </c>
      <c r="C985" s="71" t="s">
        <v>122</v>
      </c>
      <c r="D985" s="71" t="s">
        <v>8</v>
      </c>
      <c r="E985" s="71">
        <v>46</v>
      </c>
      <c r="F985" s="71" t="s">
        <v>116</v>
      </c>
    </row>
    <row r="986" spans="1:6" x14ac:dyDescent="0.25">
      <c r="A986" s="70">
        <v>44477</v>
      </c>
      <c r="B986" s="71" t="s">
        <v>16591</v>
      </c>
      <c r="C986" s="71" t="s">
        <v>229</v>
      </c>
      <c r="D986" s="71" t="s">
        <v>8</v>
      </c>
      <c r="E986" s="71">
        <v>14.8</v>
      </c>
      <c r="F986" s="71" t="s">
        <v>116</v>
      </c>
    </row>
    <row r="987" spans="1:6" x14ac:dyDescent="0.25">
      <c r="A987" s="70">
        <v>44480</v>
      </c>
      <c r="B987" s="71" t="s">
        <v>16591</v>
      </c>
      <c r="C987" s="71">
        <v>29500719</v>
      </c>
      <c r="D987" s="71" t="s">
        <v>8</v>
      </c>
      <c r="E987" s="71">
        <v>292</v>
      </c>
      <c r="F987" s="71" t="s">
        <v>100</v>
      </c>
    </row>
    <row r="988" spans="1:6" x14ac:dyDescent="0.25">
      <c r="A988" s="70">
        <v>44480</v>
      </c>
      <c r="B988" s="71" t="s">
        <v>16591</v>
      </c>
      <c r="C988" s="71">
        <v>29500879</v>
      </c>
      <c r="D988" s="71" t="s">
        <v>8</v>
      </c>
      <c r="E988" s="71">
        <v>29</v>
      </c>
      <c r="F988" s="71" t="s">
        <v>116</v>
      </c>
    </row>
    <row r="989" spans="1:6" x14ac:dyDescent="0.25">
      <c r="A989" s="70">
        <v>44480</v>
      </c>
      <c r="B989" s="71" t="s">
        <v>16591</v>
      </c>
      <c r="C989" s="71">
        <v>29500891</v>
      </c>
      <c r="D989" s="71" t="s">
        <v>9</v>
      </c>
      <c r="E989" s="71">
        <v>9</v>
      </c>
      <c r="F989" s="71" t="s">
        <v>17</v>
      </c>
    </row>
    <row r="990" spans="1:6" x14ac:dyDescent="0.25">
      <c r="A990" s="70">
        <v>44480</v>
      </c>
      <c r="B990" s="71" t="s">
        <v>16591</v>
      </c>
      <c r="C990" s="71">
        <v>29500893</v>
      </c>
      <c r="D990" s="71" t="s">
        <v>9</v>
      </c>
      <c r="E990" s="71">
        <v>102</v>
      </c>
      <c r="F990" s="71" t="s">
        <v>28</v>
      </c>
    </row>
    <row r="991" spans="1:6" x14ac:dyDescent="0.25">
      <c r="A991" s="70">
        <v>44480</v>
      </c>
      <c r="B991" s="71" t="s">
        <v>16591</v>
      </c>
      <c r="C991" s="71">
        <v>29500893</v>
      </c>
      <c r="D991" s="71" t="s">
        <v>9</v>
      </c>
      <c r="E991" s="71">
        <v>154</v>
      </c>
      <c r="F991" s="71" t="s">
        <v>17</v>
      </c>
    </row>
    <row r="992" spans="1:6" x14ac:dyDescent="0.25">
      <c r="A992" s="70">
        <v>44480</v>
      </c>
      <c r="B992" s="71" t="s">
        <v>16591</v>
      </c>
      <c r="C992" s="71">
        <v>29500894</v>
      </c>
      <c r="D992" s="71" t="s">
        <v>9</v>
      </c>
      <c r="E992" s="71">
        <v>452</v>
      </c>
      <c r="F992" s="71" t="s">
        <v>28</v>
      </c>
    </row>
    <row r="993" spans="1:6" x14ac:dyDescent="0.25">
      <c r="A993" s="70">
        <v>44480</v>
      </c>
      <c r="B993" s="71" t="s">
        <v>16591</v>
      </c>
      <c r="C993" s="71">
        <v>29500904</v>
      </c>
      <c r="D993" s="71" t="s">
        <v>9</v>
      </c>
      <c r="E993" s="71">
        <v>419</v>
      </c>
      <c r="F993" s="71" t="s">
        <v>17</v>
      </c>
    </row>
    <row r="994" spans="1:6" x14ac:dyDescent="0.25">
      <c r="A994" s="70">
        <v>44480</v>
      </c>
      <c r="B994" s="71" t="s">
        <v>16591</v>
      </c>
      <c r="C994" s="71">
        <v>29500906</v>
      </c>
      <c r="D994" s="71" t="s">
        <v>9</v>
      </c>
      <c r="E994" s="71">
        <v>8</v>
      </c>
      <c r="F994" s="71" t="s">
        <v>17</v>
      </c>
    </row>
    <row r="995" spans="1:6" x14ac:dyDescent="0.25">
      <c r="A995" s="70">
        <v>44480</v>
      </c>
      <c r="B995" s="71" t="s">
        <v>16591</v>
      </c>
      <c r="C995" s="71">
        <v>29500908</v>
      </c>
      <c r="D995" s="71" t="s">
        <v>9</v>
      </c>
      <c r="E995" s="71">
        <v>327</v>
      </c>
      <c r="F995" s="71" t="s">
        <v>17</v>
      </c>
    </row>
    <row r="996" spans="1:6" x14ac:dyDescent="0.25">
      <c r="A996" s="70">
        <v>44480</v>
      </c>
      <c r="B996" s="71" t="s">
        <v>16591</v>
      </c>
      <c r="C996" s="71">
        <v>29500910</v>
      </c>
      <c r="D996" s="71" t="s">
        <v>9</v>
      </c>
      <c r="E996" s="71">
        <v>24</v>
      </c>
      <c r="F996" s="71" t="s">
        <v>17</v>
      </c>
    </row>
    <row r="997" spans="1:6" x14ac:dyDescent="0.25">
      <c r="A997" s="70">
        <v>44480</v>
      </c>
      <c r="B997" s="71" t="s">
        <v>16591</v>
      </c>
      <c r="C997" s="71">
        <v>29500917</v>
      </c>
      <c r="D997" s="71" t="s">
        <v>6</v>
      </c>
      <c r="E997" s="71">
        <v>53</v>
      </c>
      <c r="F997" s="71" t="s">
        <v>97</v>
      </c>
    </row>
    <row r="998" spans="1:6" x14ac:dyDescent="0.25">
      <c r="A998" s="70">
        <v>44480</v>
      </c>
      <c r="B998" s="71" t="s">
        <v>16591</v>
      </c>
      <c r="C998" s="71">
        <v>29500917</v>
      </c>
      <c r="D998" s="71" t="s">
        <v>6</v>
      </c>
      <c r="E998" s="71">
        <v>6</v>
      </c>
      <c r="F998" s="71" t="s">
        <v>97</v>
      </c>
    </row>
    <row r="999" spans="1:6" x14ac:dyDescent="0.25">
      <c r="A999" s="70">
        <v>44480</v>
      </c>
      <c r="B999" s="71" t="s">
        <v>16591</v>
      </c>
      <c r="C999" s="71">
        <v>29501039</v>
      </c>
      <c r="D999" s="71" t="s">
        <v>9</v>
      </c>
      <c r="E999" s="71">
        <v>55</v>
      </c>
      <c r="F999" s="71" t="s">
        <v>17</v>
      </c>
    </row>
    <row r="1000" spans="1:6" x14ac:dyDescent="0.25">
      <c r="A1000" s="70">
        <v>44480</v>
      </c>
      <c r="B1000" s="71" t="s">
        <v>16591</v>
      </c>
      <c r="C1000" s="71">
        <v>29501039</v>
      </c>
      <c r="D1000" s="71" t="s">
        <v>9</v>
      </c>
      <c r="E1000" s="71">
        <v>21</v>
      </c>
      <c r="F1000" s="71" t="s">
        <v>17</v>
      </c>
    </row>
    <row r="1001" spans="1:6" x14ac:dyDescent="0.25">
      <c r="A1001" s="70">
        <v>44480</v>
      </c>
      <c r="B1001" s="71" t="s">
        <v>16591</v>
      </c>
      <c r="C1001" s="71">
        <v>29501049</v>
      </c>
      <c r="D1001" s="71" t="s">
        <v>9</v>
      </c>
      <c r="E1001" s="71">
        <v>424</v>
      </c>
      <c r="F1001" s="71" t="s">
        <v>28</v>
      </c>
    </row>
    <row r="1002" spans="1:6" x14ac:dyDescent="0.25">
      <c r="A1002" s="70">
        <v>44480</v>
      </c>
      <c r="B1002" s="71" t="s">
        <v>16591</v>
      </c>
      <c r="C1002" s="71">
        <v>29501070</v>
      </c>
      <c r="D1002" s="71" t="s">
        <v>11</v>
      </c>
      <c r="E1002" s="71">
        <v>474</v>
      </c>
      <c r="F1002" s="71" t="s">
        <v>20</v>
      </c>
    </row>
    <row r="1003" spans="1:6" x14ac:dyDescent="0.25">
      <c r="A1003" s="70">
        <v>44480</v>
      </c>
      <c r="B1003" s="71" t="s">
        <v>16591</v>
      </c>
      <c r="C1003" s="71">
        <v>29501099</v>
      </c>
      <c r="D1003" s="71" t="s">
        <v>9</v>
      </c>
      <c r="E1003" s="71">
        <v>45</v>
      </c>
      <c r="F1003" s="71" t="s">
        <v>17</v>
      </c>
    </row>
    <row r="1004" spans="1:6" x14ac:dyDescent="0.25">
      <c r="A1004" s="70">
        <v>44480</v>
      </c>
      <c r="B1004" s="71" t="s">
        <v>16591</v>
      </c>
      <c r="C1004" s="71">
        <v>29600004</v>
      </c>
      <c r="D1004" s="71" t="s">
        <v>6</v>
      </c>
      <c r="E1004" s="71">
        <v>160</v>
      </c>
      <c r="F1004" s="71" t="s">
        <v>528</v>
      </c>
    </row>
    <row r="1005" spans="1:6" x14ac:dyDescent="0.25">
      <c r="A1005" s="70">
        <v>44480</v>
      </c>
      <c r="B1005" s="71" t="s">
        <v>16591</v>
      </c>
      <c r="C1005" s="71">
        <v>29900002</v>
      </c>
      <c r="D1005" s="71" t="s">
        <v>8</v>
      </c>
      <c r="E1005" s="71">
        <v>369</v>
      </c>
      <c r="F1005" s="71" t="s">
        <v>100</v>
      </c>
    </row>
    <row r="1006" spans="1:6" x14ac:dyDescent="0.25">
      <c r="A1006" s="70">
        <v>44480</v>
      </c>
      <c r="B1006" s="71" t="s">
        <v>16591</v>
      </c>
      <c r="C1006" s="71">
        <v>49500192</v>
      </c>
      <c r="D1006" s="71" t="s">
        <v>9</v>
      </c>
      <c r="E1006" s="71">
        <v>246</v>
      </c>
      <c r="F1006" s="71" t="s">
        <v>28</v>
      </c>
    </row>
    <row r="1007" spans="1:6" x14ac:dyDescent="0.25">
      <c r="A1007" s="70">
        <v>44480</v>
      </c>
      <c r="B1007" s="71" t="s">
        <v>16591</v>
      </c>
      <c r="C1007" s="71" t="s">
        <v>104</v>
      </c>
      <c r="D1007" s="71" t="s">
        <v>7</v>
      </c>
      <c r="E1007" s="71">
        <v>60</v>
      </c>
      <c r="F1007" s="71" t="s">
        <v>26</v>
      </c>
    </row>
    <row r="1008" spans="1:6" x14ac:dyDescent="0.25">
      <c r="A1008" s="70">
        <v>44480</v>
      </c>
      <c r="B1008" s="71" t="s">
        <v>16591</v>
      </c>
      <c r="C1008" s="71" t="s">
        <v>104</v>
      </c>
      <c r="D1008" s="71" t="s">
        <v>7</v>
      </c>
      <c r="E1008" s="71">
        <v>15</v>
      </c>
      <c r="F1008" s="71" t="s">
        <v>116</v>
      </c>
    </row>
    <row r="1009" spans="1:6" x14ac:dyDescent="0.25">
      <c r="A1009" s="70">
        <v>44480</v>
      </c>
      <c r="B1009" s="71" t="s">
        <v>16591</v>
      </c>
      <c r="C1009" s="71" t="s">
        <v>231</v>
      </c>
      <c r="D1009" s="71" t="s">
        <v>6</v>
      </c>
      <c r="E1009" s="71">
        <v>136</v>
      </c>
      <c r="F1009" s="71" t="s">
        <v>232</v>
      </c>
    </row>
    <row r="1010" spans="1:6" x14ac:dyDescent="0.25">
      <c r="A1010" s="70">
        <v>44480</v>
      </c>
      <c r="B1010" s="71" t="s">
        <v>16591</v>
      </c>
      <c r="C1010" s="71" t="s">
        <v>85</v>
      </c>
      <c r="D1010" s="71" t="s">
        <v>8</v>
      </c>
      <c r="E1010" s="71">
        <v>25</v>
      </c>
      <c r="F1010" s="71" t="s">
        <v>116</v>
      </c>
    </row>
    <row r="1011" spans="1:6" x14ac:dyDescent="0.25">
      <c r="A1011" s="70">
        <v>44480</v>
      </c>
      <c r="B1011" s="71" t="s">
        <v>16591</v>
      </c>
      <c r="C1011" s="71" t="s">
        <v>85</v>
      </c>
      <c r="D1011" s="71" t="s">
        <v>9</v>
      </c>
      <c r="E1011" s="71">
        <v>30</v>
      </c>
      <c r="F1011" s="71" t="s">
        <v>116</v>
      </c>
    </row>
    <row r="1012" spans="1:6" x14ac:dyDescent="0.25">
      <c r="A1012" s="70">
        <v>44480</v>
      </c>
      <c r="B1012" s="71" t="s">
        <v>16591</v>
      </c>
      <c r="C1012" s="71" t="s">
        <v>85</v>
      </c>
      <c r="D1012" s="71" t="s">
        <v>7</v>
      </c>
      <c r="E1012" s="71">
        <v>65</v>
      </c>
      <c r="F1012" s="71" t="s">
        <v>116</v>
      </c>
    </row>
    <row r="1013" spans="1:6" x14ac:dyDescent="0.25">
      <c r="A1013" s="70">
        <v>44480</v>
      </c>
      <c r="B1013" s="71" t="s">
        <v>16591</v>
      </c>
      <c r="C1013" s="71" t="s">
        <v>85</v>
      </c>
      <c r="D1013" s="71" t="s">
        <v>6</v>
      </c>
      <c r="E1013" s="71">
        <v>357</v>
      </c>
      <c r="F1013" s="71" t="s">
        <v>116</v>
      </c>
    </row>
    <row r="1014" spans="1:6" x14ac:dyDescent="0.25">
      <c r="A1014" s="70">
        <v>44480</v>
      </c>
      <c r="B1014" s="71" t="s">
        <v>16591</v>
      </c>
      <c r="C1014" s="71" t="s">
        <v>85</v>
      </c>
      <c r="D1014" s="71" t="s">
        <v>6</v>
      </c>
      <c r="E1014" s="71">
        <v>193</v>
      </c>
      <c r="F1014" s="71" t="s">
        <v>116</v>
      </c>
    </row>
    <row r="1015" spans="1:6" x14ac:dyDescent="0.25">
      <c r="A1015" s="70">
        <v>44480</v>
      </c>
      <c r="B1015" s="71" t="s">
        <v>16591</v>
      </c>
      <c r="C1015" s="71" t="s">
        <v>85</v>
      </c>
      <c r="D1015" s="71" t="s">
        <v>6</v>
      </c>
      <c r="E1015" s="71">
        <v>20.5</v>
      </c>
      <c r="F1015" s="71" t="s">
        <v>233</v>
      </c>
    </row>
    <row r="1016" spans="1:6" x14ac:dyDescent="0.25">
      <c r="A1016" s="70">
        <v>44480</v>
      </c>
      <c r="B1016" s="71" t="s">
        <v>16591</v>
      </c>
      <c r="C1016" s="71" t="s">
        <v>85</v>
      </c>
      <c r="D1016" s="71" t="s">
        <v>7</v>
      </c>
      <c r="E1016" s="71">
        <v>98</v>
      </c>
      <c r="F1016" s="71" t="s">
        <v>116</v>
      </c>
    </row>
    <row r="1017" spans="1:6" x14ac:dyDescent="0.25">
      <c r="A1017" s="70">
        <v>44480</v>
      </c>
      <c r="B1017" s="71" t="s">
        <v>16591</v>
      </c>
      <c r="C1017" s="71" t="s">
        <v>85</v>
      </c>
      <c r="D1017" s="71" t="s">
        <v>8</v>
      </c>
      <c r="E1017" s="71">
        <v>32</v>
      </c>
      <c r="F1017" s="71" t="s">
        <v>116</v>
      </c>
    </row>
    <row r="1018" spans="1:6" x14ac:dyDescent="0.25">
      <c r="A1018" s="70">
        <v>44480</v>
      </c>
      <c r="B1018" s="71" t="s">
        <v>16591</v>
      </c>
      <c r="C1018" s="71" t="s">
        <v>85</v>
      </c>
      <c r="D1018" s="71" t="s">
        <v>8</v>
      </c>
      <c r="E1018" s="71">
        <v>7</v>
      </c>
      <c r="F1018" s="71" t="s">
        <v>116</v>
      </c>
    </row>
    <row r="1019" spans="1:6" x14ac:dyDescent="0.25">
      <c r="A1019" s="70">
        <v>44480</v>
      </c>
      <c r="B1019" s="71" t="s">
        <v>16591</v>
      </c>
      <c r="C1019" s="71" t="s">
        <v>85</v>
      </c>
      <c r="D1019" s="71" t="s">
        <v>9</v>
      </c>
      <c r="E1019" s="71">
        <v>28</v>
      </c>
      <c r="F1019" s="71" t="s">
        <v>116</v>
      </c>
    </row>
    <row r="1020" spans="1:6" x14ac:dyDescent="0.25">
      <c r="A1020" s="70">
        <v>44480</v>
      </c>
      <c r="B1020" s="71" t="s">
        <v>16591</v>
      </c>
      <c r="C1020" s="71" t="s">
        <v>85</v>
      </c>
      <c r="D1020" s="71" t="s">
        <v>10</v>
      </c>
      <c r="E1020" s="71">
        <v>14</v>
      </c>
      <c r="F1020" s="71" t="s">
        <v>91</v>
      </c>
    </row>
    <row r="1021" spans="1:6" x14ac:dyDescent="0.25">
      <c r="A1021" s="70">
        <v>44480</v>
      </c>
      <c r="B1021" s="71" t="s">
        <v>16591</v>
      </c>
      <c r="C1021" s="71" t="s">
        <v>85</v>
      </c>
      <c r="D1021" s="71" t="s">
        <v>6</v>
      </c>
      <c r="E1021" s="71">
        <v>156</v>
      </c>
      <c r="F1021" s="71" t="s">
        <v>520</v>
      </c>
    </row>
    <row r="1022" spans="1:6" x14ac:dyDescent="0.25">
      <c r="A1022" s="70">
        <v>44480</v>
      </c>
      <c r="B1022" s="71" t="s">
        <v>16591</v>
      </c>
      <c r="C1022" s="71" t="s">
        <v>85</v>
      </c>
      <c r="D1022" s="71" t="s">
        <v>10</v>
      </c>
      <c r="E1022" s="71">
        <v>80</v>
      </c>
      <c r="F1022" s="71" t="s">
        <v>93</v>
      </c>
    </row>
    <row r="1023" spans="1:6" x14ac:dyDescent="0.25">
      <c r="A1023" s="70">
        <v>44480</v>
      </c>
      <c r="B1023" s="71" t="s">
        <v>16591</v>
      </c>
      <c r="C1023" s="71" t="s">
        <v>85</v>
      </c>
      <c r="D1023" s="71" t="s">
        <v>10</v>
      </c>
      <c r="E1023" s="71">
        <v>18</v>
      </c>
      <c r="F1023" s="71" t="s">
        <v>226</v>
      </c>
    </row>
    <row r="1024" spans="1:6" x14ac:dyDescent="0.25">
      <c r="A1024" s="70">
        <v>44480</v>
      </c>
      <c r="B1024" s="71" t="s">
        <v>16591</v>
      </c>
      <c r="C1024" s="71" t="s">
        <v>85</v>
      </c>
      <c r="D1024" s="71" t="s">
        <v>10</v>
      </c>
      <c r="E1024" s="71">
        <v>1.5</v>
      </c>
      <c r="F1024" s="71" t="s">
        <v>91</v>
      </c>
    </row>
    <row r="1025" spans="1:6" x14ac:dyDescent="0.25">
      <c r="A1025" s="70">
        <v>44480</v>
      </c>
      <c r="B1025" s="71" t="s">
        <v>16591</v>
      </c>
      <c r="C1025" s="71" t="s">
        <v>237</v>
      </c>
      <c r="D1025" s="71" t="s">
        <v>8</v>
      </c>
      <c r="E1025" s="71">
        <v>20</v>
      </c>
      <c r="F1025" s="71" t="s">
        <v>119</v>
      </c>
    </row>
    <row r="1026" spans="1:6" x14ac:dyDescent="0.25">
      <c r="A1026" s="70">
        <v>44480</v>
      </c>
      <c r="B1026" s="71" t="s">
        <v>16591</v>
      </c>
      <c r="C1026" s="71" t="s">
        <v>238</v>
      </c>
      <c r="D1026" s="71" t="s">
        <v>6</v>
      </c>
      <c r="E1026" s="71">
        <v>30</v>
      </c>
      <c r="F1026" s="71" t="s">
        <v>119</v>
      </c>
    </row>
    <row r="1027" spans="1:6" x14ac:dyDescent="0.25">
      <c r="A1027" s="70">
        <v>44480</v>
      </c>
      <c r="B1027" s="71" t="s">
        <v>16591</v>
      </c>
      <c r="C1027" s="71" t="s">
        <v>220</v>
      </c>
      <c r="D1027" s="71" t="s">
        <v>6</v>
      </c>
      <c r="E1027" s="71">
        <v>20</v>
      </c>
      <c r="F1027" s="71" t="s">
        <v>119</v>
      </c>
    </row>
    <row r="1028" spans="1:6" x14ac:dyDescent="0.25">
      <c r="A1028" s="70">
        <v>44481</v>
      </c>
      <c r="B1028" s="71" t="s">
        <v>16591</v>
      </c>
      <c r="C1028" s="71">
        <v>29500598</v>
      </c>
      <c r="D1028" s="71" t="s">
        <v>6</v>
      </c>
      <c r="E1028" s="71">
        <v>7</v>
      </c>
      <c r="F1028" s="71" t="s">
        <v>22</v>
      </c>
    </row>
    <row r="1029" spans="1:6" x14ac:dyDescent="0.25">
      <c r="A1029" s="70">
        <v>44481</v>
      </c>
      <c r="B1029" s="71" t="s">
        <v>16591</v>
      </c>
      <c r="C1029" s="71">
        <v>29500606</v>
      </c>
      <c r="D1029" s="71" t="s">
        <v>8</v>
      </c>
      <c r="E1029" s="71">
        <v>424</v>
      </c>
      <c r="F1029" s="71" t="s">
        <v>24</v>
      </c>
    </row>
    <row r="1030" spans="1:6" x14ac:dyDescent="0.25">
      <c r="A1030" s="70">
        <v>44481</v>
      </c>
      <c r="B1030" s="71" t="s">
        <v>16591</v>
      </c>
      <c r="C1030" s="71">
        <v>29500734</v>
      </c>
      <c r="D1030" s="71" t="s">
        <v>8</v>
      </c>
      <c r="E1030" s="71">
        <v>30</v>
      </c>
      <c r="F1030" s="71" t="s">
        <v>24</v>
      </c>
    </row>
    <row r="1031" spans="1:6" x14ac:dyDescent="0.25">
      <c r="A1031" s="70">
        <v>44481</v>
      </c>
      <c r="B1031" s="71" t="s">
        <v>16591</v>
      </c>
      <c r="C1031" s="71">
        <v>29500917</v>
      </c>
      <c r="D1031" s="71" t="s">
        <v>6</v>
      </c>
      <c r="E1031" s="71">
        <v>39</v>
      </c>
      <c r="F1031" s="71" t="s">
        <v>241</v>
      </c>
    </row>
    <row r="1032" spans="1:6" x14ac:dyDescent="0.25">
      <c r="A1032" s="70">
        <v>44481</v>
      </c>
      <c r="B1032" s="71" t="s">
        <v>16591</v>
      </c>
      <c r="C1032" s="71">
        <v>29500917</v>
      </c>
      <c r="D1032" s="71" t="s">
        <v>6</v>
      </c>
      <c r="E1032" s="71">
        <v>17</v>
      </c>
      <c r="F1032" s="71" t="s">
        <v>97</v>
      </c>
    </row>
    <row r="1033" spans="1:6" x14ac:dyDescent="0.25">
      <c r="A1033" s="70">
        <v>44481</v>
      </c>
      <c r="B1033" s="71" t="s">
        <v>16591</v>
      </c>
      <c r="C1033" s="71">
        <v>29500918</v>
      </c>
      <c r="D1033" s="71" t="s">
        <v>6</v>
      </c>
      <c r="E1033" s="71">
        <v>11</v>
      </c>
      <c r="F1033" s="71" t="s">
        <v>22</v>
      </c>
    </row>
    <row r="1034" spans="1:6" x14ac:dyDescent="0.25">
      <c r="A1034" s="70">
        <v>44481</v>
      </c>
      <c r="B1034" s="71" t="s">
        <v>16591</v>
      </c>
      <c r="C1034" s="71">
        <v>29500943</v>
      </c>
      <c r="D1034" s="71" t="s">
        <v>6</v>
      </c>
      <c r="E1034" s="71">
        <v>95</v>
      </c>
      <c r="F1034" s="71" t="s">
        <v>22</v>
      </c>
    </row>
    <row r="1035" spans="1:6" x14ac:dyDescent="0.25">
      <c r="A1035" s="70">
        <v>44481</v>
      </c>
      <c r="B1035" s="71" t="s">
        <v>16591</v>
      </c>
      <c r="C1035" s="71">
        <v>29500948</v>
      </c>
      <c r="D1035" s="71" t="s">
        <v>6</v>
      </c>
      <c r="E1035" s="71">
        <v>19</v>
      </c>
      <c r="F1035" s="71" t="s">
        <v>22</v>
      </c>
    </row>
    <row r="1036" spans="1:6" x14ac:dyDescent="0.25">
      <c r="A1036" s="70">
        <v>44481</v>
      </c>
      <c r="B1036" s="71" t="s">
        <v>16591</v>
      </c>
      <c r="C1036" s="71">
        <v>29500949</v>
      </c>
      <c r="D1036" s="71" t="s">
        <v>6</v>
      </c>
      <c r="E1036" s="71">
        <v>3</v>
      </c>
      <c r="F1036" s="71" t="s">
        <v>22</v>
      </c>
    </row>
    <row r="1037" spans="1:6" x14ac:dyDescent="0.25">
      <c r="A1037" s="70">
        <v>44481</v>
      </c>
      <c r="B1037" s="71" t="s">
        <v>16591</v>
      </c>
      <c r="C1037" s="71">
        <v>29500967</v>
      </c>
      <c r="D1037" s="71" t="s">
        <v>8</v>
      </c>
      <c r="E1037" s="71">
        <v>20</v>
      </c>
      <c r="F1037" s="71" t="s">
        <v>19</v>
      </c>
    </row>
    <row r="1038" spans="1:6" x14ac:dyDescent="0.25">
      <c r="A1038" s="70">
        <v>44481</v>
      </c>
      <c r="B1038" s="71" t="s">
        <v>16591</v>
      </c>
      <c r="C1038" s="71">
        <v>29501079</v>
      </c>
      <c r="D1038" s="71" t="s">
        <v>11</v>
      </c>
      <c r="E1038" s="71">
        <v>30</v>
      </c>
      <c r="F1038" s="71" t="s">
        <v>20</v>
      </c>
    </row>
    <row r="1039" spans="1:6" x14ac:dyDescent="0.25">
      <c r="A1039" s="70">
        <v>44481</v>
      </c>
      <c r="B1039" s="71" t="s">
        <v>16591</v>
      </c>
      <c r="C1039" s="71">
        <v>29900002</v>
      </c>
      <c r="D1039" s="71" t="s">
        <v>8</v>
      </c>
      <c r="E1039" s="71">
        <v>257</v>
      </c>
      <c r="F1039" s="71" t="s">
        <v>21</v>
      </c>
    </row>
    <row r="1040" spans="1:6" x14ac:dyDescent="0.25">
      <c r="A1040" s="70">
        <v>44481</v>
      </c>
      <c r="B1040" s="71" t="s">
        <v>16591</v>
      </c>
      <c r="C1040" s="71">
        <v>29900003</v>
      </c>
      <c r="D1040" s="71" t="s">
        <v>8</v>
      </c>
      <c r="E1040" s="71">
        <v>240</v>
      </c>
      <c r="F1040" s="71" t="s">
        <v>21</v>
      </c>
    </row>
    <row r="1041" spans="1:6" x14ac:dyDescent="0.25">
      <c r="A1041" s="70">
        <v>44481</v>
      </c>
      <c r="B1041" s="71" t="s">
        <v>16591</v>
      </c>
      <c r="C1041" s="71">
        <v>49500213</v>
      </c>
      <c r="D1041" s="71" t="s">
        <v>11</v>
      </c>
      <c r="E1041" s="71">
        <v>162</v>
      </c>
      <c r="F1041" s="71" t="s">
        <v>23</v>
      </c>
    </row>
    <row r="1042" spans="1:6" x14ac:dyDescent="0.25">
      <c r="A1042" s="70">
        <v>44481</v>
      </c>
      <c r="B1042" s="71" t="s">
        <v>16591</v>
      </c>
      <c r="C1042" s="71">
        <v>49900001</v>
      </c>
      <c r="D1042" s="71" t="s">
        <v>8</v>
      </c>
      <c r="E1042" s="71">
        <v>253</v>
      </c>
      <c r="F1042" s="71" t="s">
        <v>21</v>
      </c>
    </row>
    <row r="1043" spans="1:6" x14ac:dyDescent="0.25">
      <c r="A1043" s="70">
        <v>44481</v>
      </c>
      <c r="B1043" s="71" t="s">
        <v>16591</v>
      </c>
      <c r="C1043" s="71">
        <v>49900002</v>
      </c>
      <c r="D1043" s="71" t="s">
        <v>8</v>
      </c>
      <c r="E1043" s="71">
        <v>348</v>
      </c>
      <c r="F1043" s="71" t="s">
        <v>21</v>
      </c>
    </row>
    <row r="1044" spans="1:6" x14ac:dyDescent="0.25">
      <c r="A1044" s="70">
        <v>44481</v>
      </c>
      <c r="B1044" s="71" t="s">
        <v>16591</v>
      </c>
      <c r="C1044" s="71">
        <v>59500051</v>
      </c>
      <c r="D1044" s="71" t="s">
        <v>11</v>
      </c>
      <c r="E1044" s="71">
        <v>1831</v>
      </c>
      <c r="F1044" s="71" t="s">
        <v>25</v>
      </c>
    </row>
    <row r="1045" spans="1:6" x14ac:dyDescent="0.25">
      <c r="A1045" s="70">
        <v>44481</v>
      </c>
      <c r="B1045" s="71" t="s">
        <v>16591</v>
      </c>
      <c r="C1045" s="71" t="s">
        <v>85</v>
      </c>
      <c r="D1045" s="71" t="s">
        <v>6</v>
      </c>
      <c r="E1045" s="71">
        <v>258</v>
      </c>
      <c r="F1045" s="71" t="s">
        <v>116</v>
      </c>
    </row>
    <row r="1046" spans="1:6" x14ac:dyDescent="0.25">
      <c r="A1046" s="70">
        <v>44481</v>
      </c>
      <c r="B1046" s="71" t="s">
        <v>16591</v>
      </c>
      <c r="C1046" s="71" t="s">
        <v>85</v>
      </c>
      <c r="D1046" s="71" t="s">
        <v>9</v>
      </c>
      <c r="E1046" s="71">
        <v>20</v>
      </c>
      <c r="F1046" s="71" t="s">
        <v>116</v>
      </c>
    </row>
    <row r="1047" spans="1:6" x14ac:dyDescent="0.25">
      <c r="A1047" s="70">
        <v>44481</v>
      </c>
      <c r="B1047" s="71" t="s">
        <v>16591</v>
      </c>
      <c r="C1047" s="71" t="s">
        <v>85</v>
      </c>
      <c r="D1047" s="71" t="s">
        <v>8</v>
      </c>
      <c r="E1047" s="71">
        <v>26</v>
      </c>
      <c r="F1047" s="71" t="s">
        <v>116</v>
      </c>
    </row>
    <row r="1048" spans="1:6" x14ac:dyDescent="0.25">
      <c r="A1048" s="70">
        <v>44481</v>
      </c>
      <c r="B1048" s="71" t="s">
        <v>16591</v>
      </c>
      <c r="C1048" s="71" t="s">
        <v>93</v>
      </c>
      <c r="D1048" s="71" t="s">
        <v>10</v>
      </c>
      <c r="E1048" s="71">
        <v>2</v>
      </c>
      <c r="F1048" s="71" t="s">
        <v>91</v>
      </c>
    </row>
    <row r="1049" spans="1:6" x14ac:dyDescent="0.25">
      <c r="A1049" s="70">
        <v>44481</v>
      </c>
      <c r="B1049" s="71" t="s">
        <v>16591</v>
      </c>
      <c r="C1049" s="71" t="s">
        <v>93</v>
      </c>
      <c r="D1049" s="71" t="s">
        <v>10</v>
      </c>
      <c r="E1049" s="71">
        <v>147</v>
      </c>
      <c r="F1049" s="71" t="s">
        <v>93</v>
      </c>
    </row>
    <row r="1050" spans="1:6" x14ac:dyDescent="0.25">
      <c r="A1050" s="70">
        <v>44481</v>
      </c>
      <c r="B1050" s="71" t="s">
        <v>16591</v>
      </c>
      <c r="C1050" s="71" t="s">
        <v>245</v>
      </c>
      <c r="D1050" s="71" t="s">
        <v>8</v>
      </c>
      <c r="E1050" s="71">
        <v>333</v>
      </c>
      <c r="F1050" s="71" t="s">
        <v>19</v>
      </c>
    </row>
    <row r="1051" spans="1:6" x14ac:dyDescent="0.25">
      <c r="A1051" s="70">
        <v>44482</v>
      </c>
      <c r="B1051" s="71" t="s">
        <v>16591</v>
      </c>
      <c r="C1051" s="71">
        <v>24000493</v>
      </c>
      <c r="D1051" s="71" t="s">
        <v>6</v>
      </c>
      <c r="E1051" s="71">
        <v>50</v>
      </c>
      <c r="F1051" s="71" t="s">
        <v>119</v>
      </c>
    </row>
    <row r="1052" spans="1:6" x14ac:dyDescent="0.25">
      <c r="A1052" s="70">
        <v>44482</v>
      </c>
      <c r="B1052" s="71" t="s">
        <v>16591</v>
      </c>
      <c r="C1052" s="71">
        <v>29500490</v>
      </c>
      <c r="D1052" s="71" t="s">
        <v>8</v>
      </c>
      <c r="E1052" s="71">
        <v>20</v>
      </c>
      <c r="F1052" s="71" t="s">
        <v>19</v>
      </c>
    </row>
    <row r="1053" spans="1:6" x14ac:dyDescent="0.25">
      <c r="A1053" s="70">
        <v>44482</v>
      </c>
      <c r="B1053" s="71" t="s">
        <v>16591</v>
      </c>
      <c r="C1053" s="71">
        <v>29500917</v>
      </c>
      <c r="D1053" s="71" t="s">
        <v>6</v>
      </c>
      <c r="E1053" s="71">
        <v>19</v>
      </c>
      <c r="F1053" s="71" t="s">
        <v>97</v>
      </c>
    </row>
    <row r="1054" spans="1:6" x14ac:dyDescent="0.25">
      <c r="A1054" s="70">
        <v>44482</v>
      </c>
      <c r="B1054" s="71" t="s">
        <v>16591</v>
      </c>
      <c r="C1054" s="71">
        <v>29500917</v>
      </c>
      <c r="D1054" s="71" t="s">
        <v>6</v>
      </c>
      <c r="E1054" s="71">
        <v>8</v>
      </c>
      <c r="F1054" s="71" t="s">
        <v>97</v>
      </c>
    </row>
    <row r="1055" spans="1:6" x14ac:dyDescent="0.25">
      <c r="A1055" s="70">
        <v>44482</v>
      </c>
      <c r="B1055" s="71" t="s">
        <v>16591</v>
      </c>
      <c r="C1055" s="71">
        <v>32000022</v>
      </c>
      <c r="D1055" s="71" t="s">
        <v>6</v>
      </c>
      <c r="E1055" s="71">
        <v>25</v>
      </c>
      <c r="F1055" s="71" t="s">
        <v>88</v>
      </c>
    </row>
    <row r="1056" spans="1:6" x14ac:dyDescent="0.25">
      <c r="A1056" s="70">
        <v>44482</v>
      </c>
      <c r="B1056" s="71" t="s">
        <v>16591</v>
      </c>
      <c r="C1056" s="71">
        <v>32000027</v>
      </c>
      <c r="D1056" s="71" t="s">
        <v>6</v>
      </c>
      <c r="E1056" s="71">
        <v>25</v>
      </c>
      <c r="F1056" s="71" t="s">
        <v>119</v>
      </c>
    </row>
    <row r="1057" spans="1:6" x14ac:dyDescent="0.25">
      <c r="A1057" s="70">
        <v>44482</v>
      </c>
      <c r="B1057" s="71" t="s">
        <v>16591</v>
      </c>
      <c r="C1057" s="71">
        <v>32000036</v>
      </c>
      <c r="D1057" s="71" t="s">
        <v>6</v>
      </c>
      <c r="E1057" s="71">
        <v>24</v>
      </c>
      <c r="F1057" s="71" t="s">
        <v>119</v>
      </c>
    </row>
    <row r="1058" spans="1:6" x14ac:dyDescent="0.25">
      <c r="A1058" s="70">
        <v>44482</v>
      </c>
      <c r="B1058" s="71" t="s">
        <v>16591</v>
      </c>
      <c r="C1058" s="71">
        <v>32000049</v>
      </c>
      <c r="D1058" s="71" t="s">
        <v>6</v>
      </c>
      <c r="E1058" s="71">
        <v>200</v>
      </c>
      <c r="F1058" s="71" t="s">
        <v>119</v>
      </c>
    </row>
    <row r="1059" spans="1:6" x14ac:dyDescent="0.25">
      <c r="A1059" s="70">
        <v>44482</v>
      </c>
      <c r="B1059" s="71" t="s">
        <v>16591</v>
      </c>
      <c r="C1059" s="71">
        <v>32000106</v>
      </c>
      <c r="D1059" s="71" t="s">
        <v>6</v>
      </c>
      <c r="E1059" s="71">
        <v>50</v>
      </c>
      <c r="F1059" s="71" t="s">
        <v>119</v>
      </c>
    </row>
    <row r="1060" spans="1:6" x14ac:dyDescent="0.25">
      <c r="A1060" s="70">
        <v>44482</v>
      </c>
      <c r="B1060" s="71" t="s">
        <v>16591</v>
      </c>
      <c r="C1060" s="71">
        <v>32000106</v>
      </c>
      <c r="D1060" s="71" t="s">
        <v>6</v>
      </c>
      <c r="E1060" s="71">
        <v>25</v>
      </c>
      <c r="F1060" s="71" t="s">
        <v>119</v>
      </c>
    </row>
    <row r="1061" spans="1:6" x14ac:dyDescent="0.25">
      <c r="A1061" s="70">
        <v>44482</v>
      </c>
      <c r="B1061" s="71" t="s">
        <v>16591</v>
      </c>
      <c r="C1061" s="71">
        <v>49500166</v>
      </c>
      <c r="D1061" s="71" t="s">
        <v>8</v>
      </c>
      <c r="E1061" s="71">
        <v>211</v>
      </c>
      <c r="F1061" s="71" t="s">
        <v>24</v>
      </c>
    </row>
    <row r="1062" spans="1:6" x14ac:dyDescent="0.25">
      <c r="A1062" s="70">
        <v>44482</v>
      </c>
      <c r="B1062" s="71" t="s">
        <v>16591</v>
      </c>
      <c r="C1062" s="71">
        <v>49500166</v>
      </c>
      <c r="D1062" s="71" t="s">
        <v>8</v>
      </c>
      <c r="E1062" s="71">
        <v>495</v>
      </c>
      <c r="F1062" s="71" t="s">
        <v>24</v>
      </c>
    </row>
    <row r="1063" spans="1:6" x14ac:dyDescent="0.25">
      <c r="A1063" s="70">
        <v>44482</v>
      </c>
      <c r="B1063" s="71" t="s">
        <v>16591</v>
      </c>
      <c r="C1063" s="71">
        <v>58000902</v>
      </c>
      <c r="D1063" s="71" t="s">
        <v>6</v>
      </c>
      <c r="E1063" s="71">
        <v>80</v>
      </c>
      <c r="F1063" s="71" t="s">
        <v>43</v>
      </c>
    </row>
    <row r="1064" spans="1:6" x14ac:dyDescent="0.25">
      <c r="A1064" s="70">
        <v>44482</v>
      </c>
      <c r="B1064" s="71" t="s">
        <v>16591</v>
      </c>
      <c r="C1064" s="71" t="s">
        <v>247</v>
      </c>
      <c r="D1064" s="71" t="s">
        <v>10</v>
      </c>
      <c r="E1064" s="71">
        <v>15</v>
      </c>
      <c r="F1064" s="71" t="s">
        <v>530</v>
      </c>
    </row>
    <row r="1065" spans="1:6" x14ac:dyDescent="0.25">
      <c r="A1065" s="70">
        <v>44482</v>
      </c>
      <c r="B1065" s="71" t="s">
        <v>16591</v>
      </c>
      <c r="C1065" s="71" t="s">
        <v>248</v>
      </c>
      <c r="D1065" s="71" t="s">
        <v>10</v>
      </c>
      <c r="E1065" s="71">
        <v>193</v>
      </c>
      <c r="F1065" s="71" t="s">
        <v>530</v>
      </c>
    </row>
    <row r="1066" spans="1:6" x14ac:dyDescent="0.25">
      <c r="A1066" s="70">
        <v>44482</v>
      </c>
      <c r="B1066" s="71" t="s">
        <v>16591</v>
      </c>
      <c r="C1066" s="71" t="s">
        <v>85</v>
      </c>
      <c r="D1066" s="71" t="s">
        <v>9</v>
      </c>
      <c r="E1066" s="71">
        <v>82</v>
      </c>
      <c r="F1066" s="71" t="s">
        <v>116</v>
      </c>
    </row>
    <row r="1067" spans="1:6" x14ac:dyDescent="0.25">
      <c r="A1067" s="70">
        <v>44482</v>
      </c>
      <c r="B1067" s="71" t="s">
        <v>16591</v>
      </c>
      <c r="C1067" s="71" t="s">
        <v>85</v>
      </c>
      <c r="D1067" s="71" t="s">
        <v>7</v>
      </c>
      <c r="E1067" s="71">
        <v>125</v>
      </c>
      <c r="F1067" s="71" t="s">
        <v>31</v>
      </c>
    </row>
    <row r="1068" spans="1:6" x14ac:dyDescent="0.25">
      <c r="A1068" s="70">
        <v>44482</v>
      </c>
      <c r="B1068" s="71" t="s">
        <v>16591</v>
      </c>
      <c r="C1068" s="71" t="s">
        <v>85</v>
      </c>
      <c r="D1068" s="71" t="s">
        <v>8</v>
      </c>
      <c r="E1068" s="71">
        <v>25</v>
      </c>
      <c r="F1068" s="71" t="s">
        <v>116</v>
      </c>
    </row>
    <row r="1069" spans="1:6" x14ac:dyDescent="0.25">
      <c r="A1069" s="70">
        <v>44482</v>
      </c>
      <c r="B1069" s="71" t="s">
        <v>16591</v>
      </c>
      <c r="C1069" s="71" t="s">
        <v>85</v>
      </c>
      <c r="D1069" s="71" t="s">
        <v>10</v>
      </c>
      <c r="E1069" s="71">
        <v>10.3</v>
      </c>
      <c r="F1069" s="71" t="s">
        <v>91</v>
      </c>
    </row>
    <row r="1070" spans="1:6" x14ac:dyDescent="0.25">
      <c r="A1070" s="70">
        <v>44482</v>
      </c>
      <c r="B1070" s="71" t="s">
        <v>16591</v>
      </c>
      <c r="C1070" s="71" t="s">
        <v>85</v>
      </c>
      <c r="D1070" s="71" t="s">
        <v>8</v>
      </c>
      <c r="E1070" s="71">
        <v>3</v>
      </c>
      <c r="F1070" s="71" t="s">
        <v>116</v>
      </c>
    </row>
    <row r="1071" spans="1:6" x14ac:dyDescent="0.25">
      <c r="A1071" s="70">
        <v>44482</v>
      </c>
      <c r="B1071" s="71" t="s">
        <v>16591</v>
      </c>
      <c r="C1071" s="71" t="s">
        <v>85</v>
      </c>
      <c r="D1071" s="71" t="s">
        <v>6</v>
      </c>
      <c r="E1071" s="71">
        <v>167</v>
      </c>
      <c r="F1071" s="71" t="s">
        <v>520</v>
      </c>
    </row>
    <row r="1072" spans="1:6" x14ac:dyDescent="0.25">
      <c r="A1072" s="70">
        <v>44482</v>
      </c>
      <c r="B1072" s="71" t="s">
        <v>16591</v>
      </c>
      <c r="C1072" s="71" t="s">
        <v>85</v>
      </c>
      <c r="D1072" s="71" t="s">
        <v>10</v>
      </c>
      <c r="E1072" s="71">
        <v>2</v>
      </c>
      <c r="F1072" s="71" t="s">
        <v>31</v>
      </c>
    </row>
    <row r="1073" spans="1:6" x14ac:dyDescent="0.25">
      <c r="A1073" s="70">
        <v>44482</v>
      </c>
      <c r="B1073" s="71" t="s">
        <v>16591</v>
      </c>
      <c r="C1073" s="71" t="s">
        <v>85</v>
      </c>
      <c r="D1073" s="71" t="s">
        <v>10</v>
      </c>
      <c r="E1073" s="71">
        <v>1.5</v>
      </c>
      <c r="F1073" s="71" t="s">
        <v>91</v>
      </c>
    </row>
    <row r="1074" spans="1:6" x14ac:dyDescent="0.25">
      <c r="A1074" s="70">
        <v>44483</v>
      </c>
      <c r="B1074" s="71" t="s">
        <v>16591</v>
      </c>
      <c r="C1074" s="71">
        <v>23000020</v>
      </c>
      <c r="D1074" s="71" t="s">
        <v>6</v>
      </c>
      <c r="E1074" s="71">
        <v>60</v>
      </c>
      <c r="F1074" s="71" t="s">
        <v>19</v>
      </c>
    </row>
    <row r="1075" spans="1:6" x14ac:dyDescent="0.25">
      <c r="A1075" s="70">
        <v>44483</v>
      </c>
      <c r="B1075" s="71" t="s">
        <v>16591</v>
      </c>
      <c r="C1075" s="71">
        <v>23000584</v>
      </c>
      <c r="D1075" s="71" t="s">
        <v>10</v>
      </c>
      <c r="E1075" s="71">
        <v>8</v>
      </c>
      <c r="F1075" s="71" t="s">
        <v>93</v>
      </c>
    </row>
    <row r="1076" spans="1:6" x14ac:dyDescent="0.25">
      <c r="A1076" s="70">
        <v>44483</v>
      </c>
      <c r="B1076" s="71" t="s">
        <v>16591</v>
      </c>
      <c r="C1076" s="71">
        <v>29500498</v>
      </c>
      <c r="D1076" s="71" t="s">
        <v>8</v>
      </c>
      <c r="E1076" s="71">
        <v>40</v>
      </c>
      <c r="F1076" s="71" t="s">
        <v>21</v>
      </c>
    </row>
    <row r="1077" spans="1:6" x14ac:dyDescent="0.25">
      <c r="A1077" s="70">
        <v>44483</v>
      </c>
      <c r="B1077" s="71" t="s">
        <v>16591</v>
      </c>
      <c r="C1077" s="71">
        <v>29500498</v>
      </c>
      <c r="D1077" s="71" t="s">
        <v>8</v>
      </c>
      <c r="E1077" s="71">
        <v>50</v>
      </c>
      <c r="F1077" s="71" t="s">
        <v>21</v>
      </c>
    </row>
    <row r="1078" spans="1:6" x14ac:dyDescent="0.25">
      <c r="A1078" s="70">
        <v>44483</v>
      </c>
      <c r="B1078" s="71" t="s">
        <v>16591</v>
      </c>
      <c r="C1078" s="71">
        <v>29500594</v>
      </c>
      <c r="D1078" s="71" t="s">
        <v>8</v>
      </c>
      <c r="E1078" s="71">
        <v>136</v>
      </c>
      <c r="F1078" s="71" t="s">
        <v>17</v>
      </c>
    </row>
    <row r="1079" spans="1:6" x14ac:dyDescent="0.25">
      <c r="A1079" s="70">
        <v>44483</v>
      </c>
      <c r="B1079" s="71" t="s">
        <v>16591</v>
      </c>
      <c r="C1079" s="71">
        <v>29500605</v>
      </c>
      <c r="D1079" s="71" t="s">
        <v>6</v>
      </c>
      <c r="E1079" s="71">
        <v>9</v>
      </c>
      <c r="F1079" s="71" t="s">
        <v>21</v>
      </c>
    </row>
    <row r="1080" spans="1:6" x14ac:dyDescent="0.25">
      <c r="A1080" s="70">
        <v>44483</v>
      </c>
      <c r="B1080" s="71" t="s">
        <v>16591</v>
      </c>
      <c r="C1080" s="71">
        <v>29500886</v>
      </c>
      <c r="D1080" s="71" t="s">
        <v>9</v>
      </c>
      <c r="E1080" s="71">
        <v>3</v>
      </c>
      <c r="F1080" s="71" t="s">
        <v>17</v>
      </c>
    </row>
    <row r="1081" spans="1:6" x14ac:dyDescent="0.25">
      <c r="A1081" s="70">
        <v>44483</v>
      </c>
      <c r="B1081" s="71" t="s">
        <v>16591</v>
      </c>
      <c r="C1081" s="71">
        <v>29500891</v>
      </c>
      <c r="D1081" s="71" t="s">
        <v>9</v>
      </c>
      <c r="E1081" s="71">
        <v>79</v>
      </c>
      <c r="F1081" s="71" t="s">
        <v>17</v>
      </c>
    </row>
    <row r="1082" spans="1:6" x14ac:dyDescent="0.25">
      <c r="A1082" s="70">
        <v>44483</v>
      </c>
      <c r="B1082" s="71" t="s">
        <v>16591</v>
      </c>
      <c r="C1082" s="71">
        <v>29500906</v>
      </c>
      <c r="D1082" s="71" t="s">
        <v>9</v>
      </c>
      <c r="E1082" s="71">
        <v>58</v>
      </c>
      <c r="F1082" s="71" t="s">
        <v>17</v>
      </c>
    </row>
    <row r="1083" spans="1:6" x14ac:dyDescent="0.25">
      <c r="A1083" s="70">
        <v>44483</v>
      </c>
      <c r="B1083" s="71" t="s">
        <v>16591</v>
      </c>
      <c r="C1083" s="71">
        <v>29500917</v>
      </c>
      <c r="D1083" s="71" t="s">
        <v>6</v>
      </c>
      <c r="E1083" s="71">
        <v>23</v>
      </c>
      <c r="F1083" s="71" t="s">
        <v>249</v>
      </c>
    </row>
    <row r="1084" spans="1:6" x14ac:dyDescent="0.25">
      <c r="A1084" s="70">
        <v>44483</v>
      </c>
      <c r="B1084" s="71" t="s">
        <v>16591</v>
      </c>
      <c r="C1084" s="71">
        <v>29500952</v>
      </c>
      <c r="D1084" s="71" t="s">
        <v>9</v>
      </c>
      <c r="E1084" s="71">
        <v>20</v>
      </c>
      <c r="F1084" s="71" t="s">
        <v>17</v>
      </c>
    </row>
    <row r="1085" spans="1:6" x14ac:dyDescent="0.25">
      <c r="A1085" s="70">
        <v>44483</v>
      </c>
      <c r="B1085" s="71" t="s">
        <v>16591</v>
      </c>
      <c r="C1085" s="71">
        <v>29500952</v>
      </c>
      <c r="D1085" s="71" t="s">
        <v>9</v>
      </c>
      <c r="E1085" s="71">
        <v>18</v>
      </c>
      <c r="F1085" s="71" t="s">
        <v>17</v>
      </c>
    </row>
    <row r="1086" spans="1:6" x14ac:dyDescent="0.25">
      <c r="A1086" s="70">
        <v>44483</v>
      </c>
      <c r="B1086" s="71" t="s">
        <v>16591</v>
      </c>
      <c r="C1086" s="71">
        <v>29501020</v>
      </c>
      <c r="D1086" s="71" t="s">
        <v>9</v>
      </c>
      <c r="E1086" s="71">
        <v>12</v>
      </c>
      <c r="F1086" s="71" t="s">
        <v>17</v>
      </c>
    </row>
    <row r="1087" spans="1:6" x14ac:dyDescent="0.25">
      <c r="A1087" s="70">
        <v>44483</v>
      </c>
      <c r="B1087" s="71" t="s">
        <v>16591</v>
      </c>
      <c r="C1087" s="71">
        <v>29501021</v>
      </c>
      <c r="D1087" s="71" t="s">
        <v>6</v>
      </c>
      <c r="E1087" s="71">
        <v>25</v>
      </c>
      <c r="F1087" s="71" t="s">
        <v>21</v>
      </c>
    </row>
    <row r="1088" spans="1:6" x14ac:dyDescent="0.25">
      <c r="A1088" s="70">
        <v>44483</v>
      </c>
      <c r="B1088" s="71" t="s">
        <v>16591</v>
      </c>
      <c r="C1088" s="71">
        <v>29501029</v>
      </c>
      <c r="D1088" s="71" t="s">
        <v>9</v>
      </c>
      <c r="E1088" s="71">
        <v>39</v>
      </c>
      <c r="F1088" s="71" t="s">
        <v>17</v>
      </c>
    </row>
    <row r="1089" spans="1:6" x14ac:dyDescent="0.25">
      <c r="A1089" s="70">
        <v>44483</v>
      </c>
      <c r="B1089" s="71" t="s">
        <v>16591</v>
      </c>
      <c r="C1089" s="71">
        <v>29501039</v>
      </c>
      <c r="D1089" s="71" t="s">
        <v>9</v>
      </c>
      <c r="E1089" s="71">
        <v>21</v>
      </c>
      <c r="F1089" s="71" t="s">
        <v>17</v>
      </c>
    </row>
    <row r="1090" spans="1:6" x14ac:dyDescent="0.25">
      <c r="A1090" s="70">
        <v>44483</v>
      </c>
      <c r="B1090" s="71" t="s">
        <v>16591</v>
      </c>
      <c r="C1090" s="71">
        <v>29501065</v>
      </c>
      <c r="D1090" s="71" t="s">
        <v>11</v>
      </c>
      <c r="E1090" s="71">
        <v>60</v>
      </c>
      <c r="F1090" s="71" t="s">
        <v>20</v>
      </c>
    </row>
    <row r="1091" spans="1:6" x14ac:dyDescent="0.25">
      <c r="A1091" s="70">
        <v>44483</v>
      </c>
      <c r="B1091" s="71" t="s">
        <v>16591</v>
      </c>
      <c r="C1091" s="71">
        <v>29600026</v>
      </c>
      <c r="D1091" s="71" t="s">
        <v>6</v>
      </c>
      <c r="E1091" s="71">
        <v>259</v>
      </c>
      <c r="F1091" s="71" t="s">
        <v>233</v>
      </c>
    </row>
    <row r="1092" spans="1:6" x14ac:dyDescent="0.25">
      <c r="A1092" s="70">
        <v>44483</v>
      </c>
      <c r="B1092" s="71" t="s">
        <v>16591</v>
      </c>
      <c r="C1092" s="71">
        <v>29600027</v>
      </c>
      <c r="D1092" s="71" t="s">
        <v>6</v>
      </c>
      <c r="E1092" s="71">
        <v>127</v>
      </c>
      <c r="F1092" s="71" t="s">
        <v>22</v>
      </c>
    </row>
    <row r="1093" spans="1:6" x14ac:dyDescent="0.25">
      <c r="A1093" s="70">
        <v>44483</v>
      </c>
      <c r="B1093" s="71" t="s">
        <v>16591</v>
      </c>
      <c r="C1093" s="71">
        <v>31000234</v>
      </c>
      <c r="D1093" s="71" t="s">
        <v>10</v>
      </c>
      <c r="E1093" s="71">
        <v>540</v>
      </c>
      <c r="F1093" s="71" t="s">
        <v>33</v>
      </c>
    </row>
    <row r="1094" spans="1:6" x14ac:dyDescent="0.25">
      <c r="A1094" s="70">
        <v>44483</v>
      </c>
      <c r="B1094" s="71" t="s">
        <v>16591</v>
      </c>
      <c r="C1094" s="71" t="s">
        <v>36</v>
      </c>
      <c r="D1094" s="71" t="s">
        <v>8</v>
      </c>
      <c r="E1094" s="71">
        <v>25</v>
      </c>
      <c r="F1094" s="71" t="s">
        <v>116</v>
      </c>
    </row>
    <row r="1095" spans="1:6" x14ac:dyDescent="0.25">
      <c r="A1095" s="70">
        <v>44483</v>
      </c>
      <c r="B1095" s="71" t="s">
        <v>16591</v>
      </c>
      <c r="C1095" s="71" t="s">
        <v>36</v>
      </c>
      <c r="D1095" s="71" t="s">
        <v>10</v>
      </c>
      <c r="E1095" s="71">
        <v>9.5</v>
      </c>
      <c r="F1095" s="71" t="s">
        <v>91</v>
      </c>
    </row>
    <row r="1096" spans="1:6" x14ac:dyDescent="0.25">
      <c r="A1096" s="70">
        <v>44483</v>
      </c>
      <c r="B1096" s="71" t="s">
        <v>16591</v>
      </c>
      <c r="C1096" s="71" t="s">
        <v>36</v>
      </c>
      <c r="D1096" s="71" t="s">
        <v>10</v>
      </c>
      <c r="E1096" s="71">
        <v>57</v>
      </c>
      <c r="F1096" s="71" t="s">
        <v>226</v>
      </c>
    </row>
    <row r="1097" spans="1:6" x14ac:dyDescent="0.25">
      <c r="A1097" s="70">
        <v>44483</v>
      </c>
      <c r="B1097" s="71" t="s">
        <v>16591</v>
      </c>
      <c r="C1097" s="71" t="s">
        <v>36</v>
      </c>
      <c r="D1097" s="71" t="s">
        <v>10</v>
      </c>
      <c r="E1097" s="71">
        <v>2.2000000000000002</v>
      </c>
      <c r="F1097" s="71" t="s">
        <v>91</v>
      </c>
    </row>
    <row r="1098" spans="1:6" x14ac:dyDescent="0.25">
      <c r="A1098" s="70">
        <v>44483</v>
      </c>
      <c r="B1098" s="71" t="s">
        <v>16591</v>
      </c>
      <c r="C1098" s="71" t="s">
        <v>85</v>
      </c>
      <c r="D1098" s="71" t="s">
        <v>9</v>
      </c>
      <c r="E1098" s="71">
        <v>15</v>
      </c>
      <c r="F1098" s="71" t="s">
        <v>116</v>
      </c>
    </row>
    <row r="1099" spans="1:6" x14ac:dyDescent="0.25">
      <c r="A1099" s="70">
        <v>44483</v>
      </c>
      <c r="B1099" s="71" t="s">
        <v>16591</v>
      </c>
      <c r="C1099" s="71" t="s">
        <v>85</v>
      </c>
      <c r="D1099" s="71" t="s">
        <v>8</v>
      </c>
      <c r="E1099" s="71">
        <v>35</v>
      </c>
      <c r="F1099" s="71" t="s">
        <v>116</v>
      </c>
    </row>
    <row r="1100" spans="1:6" x14ac:dyDescent="0.25">
      <c r="A1100" s="70">
        <v>44483</v>
      </c>
      <c r="B1100" s="71" t="s">
        <v>16591</v>
      </c>
      <c r="C1100" s="71" t="s">
        <v>85</v>
      </c>
      <c r="D1100" s="71" t="s">
        <v>6</v>
      </c>
      <c r="E1100" s="71">
        <v>267</v>
      </c>
      <c r="F1100" s="71" t="s">
        <v>116</v>
      </c>
    </row>
    <row r="1101" spans="1:6" x14ac:dyDescent="0.25">
      <c r="A1101" s="70">
        <v>44483</v>
      </c>
      <c r="B1101" s="71" t="s">
        <v>16591</v>
      </c>
      <c r="C1101" s="71" t="s">
        <v>85</v>
      </c>
      <c r="D1101" s="71" t="s">
        <v>6</v>
      </c>
      <c r="E1101" s="71">
        <v>41.5</v>
      </c>
      <c r="F1101" s="71" t="s">
        <v>520</v>
      </c>
    </row>
    <row r="1102" spans="1:6" x14ac:dyDescent="0.25">
      <c r="A1102" s="70">
        <v>44483</v>
      </c>
      <c r="B1102" s="71" t="s">
        <v>16591</v>
      </c>
      <c r="C1102" s="71" t="s">
        <v>251</v>
      </c>
      <c r="D1102" s="71" t="s">
        <v>8</v>
      </c>
      <c r="E1102" s="71">
        <v>19</v>
      </c>
      <c r="F1102" s="71" t="s">
        <v>184</v>
      </c>
    </row>
    <row r="1103" spans="1:6" x14ac:dyDescent="0.25">
      <c r="A1103" s="70">
        <v>44483</v>
      </c>
      <c r="B1103" s="71" t="s">
        <v>16591</v>
      </c>
      <c r="C1103" s="71" t="s">
        <v>108</v>
      </c>
      <c r="D1103" s="71" t="s">
        <v>10</v>
      </c>
      <c r="E1103" s="71">
        <v>47</v>
      </c>
      <c r="F1103" s="71" t="s">
        <v>108</v>
      </c>
    </row>
    <row r="1104" spans="1:6" x14ac:dyDescent="0.25">
      <c r="A1104" s="70">
        <v>44483</v>
      </c>
      <c r="B1104" s="71" t="s">
        <v>16591</v>
      </c>
      <c r="C1104" s="71" t="s">
        <v>108</v>
      </c>
      <c r="D1104" s="71" t="s">
        <v>10</v>
      </c>
      <c r="E1104" s="71">
        <v>53</v>
      </c>
      <c r="F1104" s="71" t="s">
        <v>108</v>
      </c>
    </row>
    <row r="1105" spans="1:6" x14ac:dyDescent="0.25">
      <c r="A1105" s="70">
        <v>44483</v>
      </c>
      <c r="B1105" s="71" t="s">
        <v>16591</v>
      </c>
      <c r="C1105" s="71" t="s">
        <v>252</v>
      </c>
      <c r="D1105" s="71" t="s">
        <v>7</v>
      </c>
      <c r="E1105" s="71">
        <v>85</v>
      </c>
      <c r="F1105" s="71" t="s">
        <v>29</v>
      </c>
    </row>
    <row r="1106" spans="1:6" x14ac:dyDescent="0.25">
      <c r="A1106" s="70">
        <v>44483</v>
      </c>
      <c r="B1106" s="71" t="s">
        <v>16591</v>
      </c>
      <c r="C1106" s="71" t="s">
        <v>254</v>
      </c>
      <c r="D1106" s="71" t="s">
        <v>10</v>
      </c>
      <c r="E1106" s="71">
        <v>20</v>
      </c>
      <c r="F1106" s="71" t="s">
        <v>31</v>
      </c>
    </row>
    <row r="1107" spans="1:6" x14ac:dyDescent="0.25">
      <c r="A1107" s="70">
        <v>44483</v>
      </c>
      <c r="B1107" s="71" t="s">
        <v>16591</v>
      </c>
      <c r="C1107" s="71" t="s">
        <v>255</v>
      </c>
      <c r="D1107" s="71" t="s">
        <v>6</v>
      </c>
      <c r="E1107" s="71">
        <v>10</v>
      </c>
      <c r="F1107" s="71" t="s">
        <v>100</v>
      </c>
    </row>
    <row r="1108" spans="1:6" x14ac:dyDescent="0.25">
      <c r="A1108" s="70">
        <v>44484</v>
      </c>
      <c r="B1108" s="71" t="s">
        <v>16591</v>
      </c>
      <c r="C1108" s="71">
        <v>23000206</v>
      </c>
      <c r="D1108" s="71" t="s">
        <v>8</v>
      </c>
      <c r="E1108" s="71">
        <v>105</v>
      </c>
      <c r="F1108" s="71" t="s">
        <v>19</v>
      </c>
    </row>
    <row r="1109" spans="1:6" x14ac:dyDescent="0.25">
      <c r="A1109" s="70">
        <v>44484</v>
      </c>
      <c r="B1109" s="71" t="s">
        <v>16591</v>
      </c>
      <c r="C1109" s="71">
        <v>29500817</v>
      </c>
      <c r="D1109" s="71" t="s">
        <v>8</v>
      </c>
      <c r="E1109" s="71">
        <v>90</v>
      </c>
      <c r="F1109" s="71" t="s">
        <v>19</v>
      </c>
    </row>
    <row r="1110" spans="1:6" x14ac:dyDescent="0.25">
      <c r="A1110" s="70">
        <v>44484</v>
      </c>
      <c r="B1110" s="71" t="s">
        <v>16591</v>
      </c>
      <c r="C1110" s="71">
        <v>29500887</v>
      </c>
      <c r="D1110" s="71" t="s">
        <v>9</v>
      </c>
      <c r="E1110" s="71">
        <v>8</v>
      </c>
      <c r="F1110" s="71" t="s">
        <v>17</v>
      </c>
    </row>
    <row r="1111" spans="1:6" x14ac:dyDescent="0.25">
      <c r="A1111" s="70">
        <v>44484</v>
      </c>
      <c r="B1111" s="71" t="s">
        <v>16591</v>
      </c>
      <c r="C1111" s="71">
        <v>29500952</v>
      </c>
      <c r="D1111" s="71" t="s">
        <v>9</v>
      </c>
      <c r="E1111" s="71">
        <v>53</v>
      </c>
      <c r="F1111" s="71" t="s">
        <v>17</v>
      </c>
    </row>
    <row r="1112" spans="1:6" x14ac:dyDescent="0.25">
      <c r="A1112" s="70">
        <v>44484</v>
      </c>
      <c r="B1112" s="71" t="s">
        <v>16591</v>
      </c>
      <c r="C1112" s="71">
        <v>29501036</v>
      </c>
      <c r="D1112" s="71" t="s">
        <v>9</v>
      </c>
      <c r="E1112" s="71">
        <v>1</v>
      </c>
      <c r="F1112" s="71" t="s">
        <v>17</v>
      </c>
    </row>
    <row r="1113" spans="1:6" x14ac:dyDescent="0.25">
      <c r="A1113" s="70">
        <v>44484</v>
      </c>
      <c r="B1113" s="71" t="s">
        <v>16591</v>
      </c>
      <c r="C1113" s="71">
        <v>29501039</v>
      </c>
      <c r="D1113" s="71" t="s">
        <v>9</v>
      </c>
      <c r="E1113" s="71">
        <v>112</v>
      </c>
      <c r="F1113" s="71" t="s">
        <v>17</v>
      </c>
    </row>
    <row r="1114" spans="1:6" x14ac:dyDescent="0.25">
      <c r="A1114" s="70">
        <v>44484</v>
      </c>
      <c r="B1114" s="71" t="s">
        <v>16591</v>
      </c>
      <c r="C1114" s="71">
        <v>29501099</v>
      </c>
      <c r="D1114" s="71" t="s">
        <v>9</v>
      </c>
      <c r="E1114" s="71">
        <v>71</v>
      </c>
      <c r="F1114" s="71" t="s">
        <v>17</v>
      </c>
    </row>
    <row r="1115" spans="1:6" x14ac:dyDescent="0.25">
      <c r="A1115" s="70">
        <v>44484</v>
      </c>
      <c r="B1115" s="71" t="s">
        <v>16591</v>
      </c>
      <c r="C1115" s="71">
        <v>32000068</v>
      </c>
      <c r="D1115" s="71" t="s">
        <v>6</v>
      </c>
      <c r="E1115" s="71">
        <v>39</v>
      </c>
      <c r="F1115" s="71" t="s">
        <v>119</v>
      </c>
    </row>
    <row r="1116" spans="1:6" x14ac:dyDescent="0.25">
      <c r="A1116" s="70">
        <v>44484</v>
      </c>
      <c r="B1116" s="71" t="s">
        <v>16591</v>
      </c>
      <c r="C1116" s="71">
        <v>49500190</v>
      </c>
      <c r="D1116" s="71" t="s">
        <v>6</v>
      </c>
      <c r="E1116" s="71">
        <v>164</v>
      </c>
      <c r="F1116" s="71" t="s">
        <v>19</v>
      </c>
    </row>
    <row r="1117" spans="1:6" x14ac:dyDescent="0.25">
      <c r="A1117" s="70">
        <v>44484</v>
      </c>
      <c r="B1117" s="71" t="s">
        <v>16591</v>
      </c>
      <c r="C1117" s="71">
        <v>49900002</v>
      </c>
      <c r="D1117" s="71" t="s">
        <v>8</v>
      </c>
      <c r="E1117" s="71">
        <v>59</v>
      </c>
      <c r="F1117" s="71" t="s">
        <v>21</v>
      </c>
    </row>
    <row r="1118" spans="1:6" x14ac:dyDescent="0.25">
      <c r="A1118" s="70">
        <v>44484</v>
      </c>
      <c r="B1118" s="71" t="s">
        <v>16591</v>
      </c>
      <c r="C1118" s="71" t="s">
        <v>36</v>
      </c>
      <c r="D1118" s="71" t="s">
        <v>8</v>
      </c>
      <c r="E1118" s="71">
        <v>4.5</v>
      </c>
      <c r="F1118" s="71" t="s">
        <v>116</v>
      </c>
    </row>
    <row r="1119" spans="1:6" x14ac:dyDescent="0.25">
      <c r="A1119" s="70">
        <v>44484</v>
      </c>
      <c r="B1119" s="71" t="s">
        <v>16591</v>
      </c>
      <c r="C1119" s="71" t="s">
        <v>36</v>
      </c>
      <c r="D1119" s="71" t="s">
        <v>8</v>
      </c>
      <c r="E1119" s="71">
        <v>40</v>
      </c>
      <c r="F1119" s="71" t="s">
        <v>116</v>
      </c>
    </row>
    <row r="1120" spans="1:6" x14ac:dyDescent="0.25">
      <c r="A1120" s="70">
        <v>44484</v>
      </c>
      <c r="B1120" s="71" t="s">
        <v>16591</v>
      </c>
      <c r="C1120" s="71" t="s">
        <v>36</v>
      </c>
      <c r="D1120" s="71" t="s">
        <v>9</v>
      </c>
      <c r="E1120" s="71">
        <v>35</v>
      </c>
      <c r="F1120" s="71" t="s">
        <v>116</v>
      </c>
    </row>
    <row r="1121" spans="1:6" x14ac:dyDescent="0.25">
      <c r="A1121" s="70">
        <v>44484</v>
      </c>
      <c r="B1121" s="71" t="s">
        <v>16591</v>
      </c>
      <c r="C1121" s="71" t="s">
        <v>36</v>
      </c>
      <c r="D1121" s="71" t="s">
        <v>8</v>
      </c>
      <c r="E1121" s="71">
        <v>8</v>
      </c>
      <c r="F1121" s="71" t="s">
        <v>116</v>
      </c>
    </row>
    <row r="1122" spans="1:6" x14ac:dyDescent="0.25">
      <c r="A1122" s="70">
        <v>44484</v>
      </c>
      <c r="B1122" s="71" t="s">
        <v>16591</v>
      </c>
      <c r="C1122" s="71" t="s">
        <v>36</v>
      </c>
      <c r="D1122" s="71" t="s">
        <v>7</v>
      </c>
      <c r="E1122" s="71">
        <v>39</v>
      </c>
      <c r="F1122" s="71" t="s">
        <v>116</v>
      </c>
    </row>
    <row r="1123" spans="1:6" x14ac:dyDescent="0.25">
      <c r="A1123" s="70">
        <v>44484</v>
      </c>
      <c r="B1123" s="71" t="s">
        <v>16591</v>
      </c>
      <c r="C1123" s="71" t="s">
        <v>36</v>
      </c>
      <c r="D1123" s="71" t="s">
        <v>10</v>
      </c>
      <c r="E1123" s="71">
        <v>8.5</v>
      </c>
      <c r="F1123" s="71" t="s">
        <v>91</v>
      </c>
    </row>
    <row r="1124" spans="1:6" x14ac:dyDescent="0.25">
      <c r="A1124" s="70">
        <v>44484</v>
      </c>
      <c r="B1124" s="71" t="s">
        <v>16591</v>
      </c>
      <c r="C1124" s="71" t="s">
        <v>36</v>
      </c>
      <c r="D1124" s="71" t="s">
        <v>10</v>
      </c>
      <c r="E1124" s="71">
        <v>6.6</v>
      </c>
      <c r="F1124" s="71" t="s">
        <v>91</v>
      </c>
    </row>
    <row r="1125" spans="1:6" x14ac:dyDescent="0.25">
      <c r="A1125" s="70">
        <v>44484</v>
      </c>
      <c r="B1125" s="71" t="s">
        <v>16591</v>
      </c>
      <c r="C1125" s="71" t="s">
        <v>104</v>
      </c>
      <c r="D1125" s="71" t="s">
        <v>7</v>
      </c>
      <c r="E1125" s="71">
        <v>15</v>
      </c>
      <c r="F1125" s="71" t="s">
        <v>26</v>
      </c>
    </row>
    <row r="1126" spans="1:6" x14ac:dyDescent="0.25">
      <c r="A1126" s="70">
        <v>44484</v>
      </c>
      <c r="B1126" s="71" t="s">
        <v>16591</v>
      </c>
      <c r="C1126" s="71" t="s">
        <v>85</v>
      </c>
      <c r="D1126" s="71" t="s">
        <v>6</v>
      </c>
      <c r="E1126" s="71">
        <v>189</v>
      </c>
      <c r="F1126" s="71" t="s">
        <v>116</v>
      </c>
    </row>
    <row r="1127" spans="1:6" x14ac:dyDescent="0.25">
      <c r="A1127" s="70">
        <v>44484</v>
      </c>
      <c r="B1127" s="71" t="s">
        <v>16591</v>
      </c>
      <c r="C1127" s="71" t="s">
        <v>85</v>
      </c>
      <c r="D1127" s="71" t="s">
        <v>6</v>
      </c>
      <c r="E1127" s="71">
        <v>200</v>
      </c>
      <c r="F1127" s="71" t="s">
        <v>116</v>
      </c>
    </row>
    <row r="1128" spans="1:6" x14ac:dyDescent="0.25">
      <c r="A1128" s="70">
        <v>44487</v>
      </c>
      <c r="B1128" s="71" t="s">
        <v>16591</v>
      </c>
      <c r="C1128" s="71">
        <v>23500285</v>
      </c>
      <c r="D1128" s="71" t="s">
        <v>8</v>
      </c>
      <c r="E1128" s="71">
        <v>117</v>
      </c>
      <c r="F1128" s="71" t="s">
        <v>39</v>
      </c>
    </row>
    <row r="1129" spans="1:6" x14ac:dyDescent="0.25">
      <c r="A1129" s="70">
        <v>44487</v>
      </c>
      <c r="B1129" s="71" t="s">
        <v>16591</v>
      </c>
      <c r="C1129" s="71">
        <v>29500498</v>
      </c>
      <c r="D1129" s="71" t="s">
        <v>8</v>
      </c>
      <c r="E1129" s="71">
        <v>243</v>
      </c>
      <c r="F1129" s="71" t="s">
        <v>21</v>
      </c>
    </row>
    <row r="1130" spans="1:6" x14ac:dyDescent="0.25">
      <c r="A1130" s="70">
        <v>44487</v>
      </c>
      <c r="B1130" s="71" t="s">
        <v>16591</v>
      </c>
      <c r="C1130" s="71">
        <v>29500527</v>
      </c>
      <c r="D1130" s="71" t="s">
        <v>8</v>
      </c>
      <c r="E1130" s="71">
        <v>20</v>
      </c>
      <c r="F1130" s="71" t="s">
        <v>21</v>
      </c>
    </row>
    <row r="1131" spans="1:6" x14ac:dyDescent="0.25">
      <c r="A1131" s="70">
        <v>44487</v>
      </c>
      <c r="B1131" s="71" t="s">
        <v>16591</v>
      </c>
      <c r="C1131" s="71">
        <v>29500917</v>
      </c>
      <c r="D1131" s="71" t="s">
        <v>6</v>
      </c>
      <c r="E1131" s="71">
        <v>22</v>
      </c>
      <c r="F1131" s="71" t="s">
        <v>97</v>
      </c>
    </row>
    <row r="1132" spans="1:6" x14ac:dyDescent="0.25">
      <c r="A1132" s="70">
        <v>44487</v>
      </c>
      <c r="B1132" s="71" t="s">
        <v>16591</v>
      </c>
      <c r="C1132" s="71">
        <v>29500917</v>
      </c>
      <c r="D1132" s="71" t="s">
        <v>6</v>
      </c>
      <c r="E1132" s="71">
        <v>13</v>
      </c>
      <c r="F1132" s="71" t="s">
        <v>97</v>
      </c>
    </row>
    <row r="1133" spans="1:6" x14ac:dyDescent="0.25">
      <c r="A1133" s="70">
        <v>44487</v>
      </c>
      <c r="B1133" s="71" t="s">
        <v>16591</v>
      </c>
      <c r="C1133" s="71">
        <v>29500917</v>
      </c>
      <c r="D1133" s="71" t="s">
        <v>6</v>
      </c>
      <c r="E1133" s="71">
        <v>10</v>
      </c>
      <c r="F1133" s="71" t="s">
        <v>97</v>
      </c>
    </row>
    <row r="1134" spans="1:6" x14ac:dyDescent="0.25">
      <c r="A1134" s="70">
        <v>44487</v>
      </c>
      <c r="B1134" s="71" t="s">
        <v>16591</v>
      </c>
      <c r="C1134" s="71">
        <v>29500917</v>
      </c>
      <c r="D1134" s="71" t="s">
        <v>6</v>
      </c>
      <c r="E1134" s="71">
        <v>51</v>
      </c>
      <c r="F1134" s="71" t="s">
        <v>97</v>
      </c>
    </row>
    <row r="1135" spans="1:6" x14ac:dyDescent="0.25">
      <c r="A1135" s="70">
        <v>44487</v>
      </c>
      <c r="B1135" s="71" t="s">
        <v>16591</v>
      </c>
      <c r="C1135" s="71">
        <v>29501003</v>
      </c>
      <c r="D1135" s="71" t="s">
        <v>8</v>
      </c>
      <c r="E1135" s="71">
        <v>146</v>
      </c>
      <c r="F1135" s="71" t="s">
        <v>109</v>
      </c>
    </row>
    <row r="1136" spans="1:6" x14ac:dyDescent="0.25">
      <c r="A1136" s="70">
        <v>44487</v>
      </c>
      <c r="B1136" s="71" t="s">
        <v>16591</v>
      </c>
      <c r="C1136" s="71">
        <v>29501032</v>
      </c>
      <c r="D1136" s="71" t="s">
        <v>8</v>
      </c>
      <c r="E1136" s="71">
        <v>28</v>
      </c>
      <c r="F1136" s="71" t="s">
        <v>87</v>
      </c>
    </row>
    <row r="1137" spans="1:6" x14ac:dyDescent="0.25">
      <c r="A1137" s="70">
        <v>44487</v>
      </c>
      <c r="B1137" s="71" t="s">
        <v>16591</v>
      </c>
      <c r="C1137" s="71">
        <v>29501062</v>
      </c>
      <c r="D1137" s="71" t="s">
        <v>11</v>
      </c>
      <c r="E1137" s="71">
        <v>31</v>
      </c>
      <c r="F1137" s="71" t="s">
        <v>20</v>
      </c>
    </row>
    <row r="1138" spans="1:6" x14ac:dyDescent="0.25">
      <c r="A1138" s="70">
        <v>44487</v>
      </c>
      <c r="B1138" s="71" t="s">
        <v>16591</v>
      </c>
      <c r="C1138" s="71">
        <v>29501065</v>
      </c>
      <c r="D1138" s="71" t="s">
        <v>8</v>
      </c>
      <c r="E1138" s="71">
        <v>115</v>
      </c>
      <c r="F1138" s="71" t="s">
        <v>116</v>
      </c>
    </row>
    <row r="1139" spans="1:6" x14ac:dyDescent="0.25">
      <c r="A1139" s="70">
        <v>44487</v>
      </c>
      <c r="B1139" s="71" t="s">
        <v>16591</v>
      </c>
      <c r="C1139" s="71">
        <v>29501066</v>
      </c>
      <c r="D1139" s="71" t="s">
        <v>8</v>
      </c>
      <c r="E1139" s="71">
        <v>92</v>
      </c>
      <c r="F1139" s="71" t="s">
        <v>116</v>
      </c>
    </row>
    <row r="1140" spans="1:6" x14ac:dyDescent="0.25">
      <c r="A1140" s="70">
        <v>44487</v>
      </c>
      <c r="B1140" s="71" t="s">
        <v>16591</v>
      </c>
      <c r="C1140" s="71">
        <v>29501083</v>
      </c>
      <c r="D1140" s="71" t="s">
        <v>8</v>
      </c>
      <c r="E1140" s="71">
        <v>25</v>
      </c>
      <c r="F1140" s="71" t="s">
        <v>21</v>
      </c>
    </row>
    <row r="1141" spans="1:6" x14ac:dyDescent="0.25">
      <c r="A1141" s="70">
        <v>44487</v>
      </c>
      <c r="B1141" s="71" t="s">
        <v>16591</v>
      </c>
      <c r="C1141" s="71">
        <v>29501083</v>
      </c>
      <c r="D1141" s="71" t="s">
        <v>8</v>
      </c>
      <c r="E1141" s="71">
        <v>106</v>
      </c>
      <c r="F1141" s="71" t="s">
        <v>21</v>
      </c>
    </row>
    <row r="1142" spans="1:6" x14ac:dyDescent="0.25">
      <c r="A1142" s="70">
        <v>44487</v>
      </c>
      <c r="B1142" s="71" t="s">
        <v>16591</v>
      </c>
      <c r="C1142" s="71">
        <v>29501085</v>
      </c>
      <c r="D1142" s="71" t="s">
        <v>11</v>
      </c>
      <c r="E1142" s="71">
        <v>346</v>
      </c>
      <c r="F1142" s="71" t="s">
        <v>20</v>
      </c>
    </row>
    <row r="1143" spans="1:6" x14ac:dyDescent="0.25">
      <c r="A1143" s="70">
        <v>44487</v>
      </c>
      <c r="B1143" s="71" t="s">
        <v>16591</v>
      </c>
      <c r="C1143" s="71">
        <v>29501087</v>
      </c>
      <c r="D1143" s="71" t="s">
        <v>11</v>
      </c>
      <c r="E1143" s="71">
        <v>38</v>
      </c>
      <c r="F1143" s="71" t="s">
        <v>20</v>
      </c>
    </row>
    <row r="1144" spans="1:6" x14ac:dyDescent="0.25">
      <c r="A1144" s="70">
        <v>44487</v>
      </c>
      <c r="B1144" s="71" t="s">
        <v>16591</v>
      </c>
      <c r="C1144" s="71">
        <v>29501089</v>
      </c>
      <c r="D1144" s="71" t="s">
        <v>11</v>
      </c>
      <c r="E1144" s="71">
        <v>25</v>
      </c>
      <c r="F1144" s="71" t="s">
        <v>20</v>
      </c>
    </row>
    <row r="1145" spans="1:6" x14ac:dyDescent="0.25">
      <c r="A1145" s="70">
        <v>44487</v>
      </c>
      <c r="B1145" s="71" t="s">
        <v>16591</v>
      </c>
      <c r="C1145" s="71">
        <v>29900002</v>
      </c>
      <c r="D1145" s="71" t="s">
        <v>8</v>
      </c>
      <c r="E1145" s="71">
        <v>283</v>
      </c>
      <c r="F1145" s="71" t="s">
        <v>21</v>
      </c>
    </row>
    <row r="1146" spans="1:6" x14ac:dyDescent="0.25">
      <c r="A1146" s="70">
        <v>44487</v>
      </c>
      <c r="B1146" s="71" t="s">
        <v>16591</v>
      </c>
      <c r="C1146" s="71">
        <v>49500143</v>
      </c>
      <c r="D1146" s="71" t="s">
        <v>8</v>
      </c>
      <c r="E1146" s="71">
        <v>299</v>
      </c>
      <c r="F1146" s="71" t="s">
        <v>21</v>
      </c>
    </row>
    <row r="1147" spans="1:6" x14ac:dyDescent="0.25">
      <c r="A1147" s="70">
        <v>44487</v>
      </c>
      <c r="B1147" s="71" t="s">
        <v>16591</v>
      </c>
      <c r="C1147" s="71">
        <v>49500143</v>
      </c>
      <c r="D1147" s="71" t="s">
        <v>8</v>
      </c>
      <c r="E1147" s="71">
        <v>292</v>
      </c>
      <c r="F1147" s="71" t="s">
        <v>19</v>
      </c>
    </row>
    <row r="1148" spans="1:6" x14ac:dyDescent="0.25">
      <c r="A1148" s="70">
        <v>44487</v>
      </c>
      <c r="B1148" s="71" t="s">
        <v>16591</v>
      </c>
      <c r="C1148" s="71">
        <v>49500147</v>
      </c>
      <c r="D1148" s="71" t="s">
        <v>8</v>
      </c>
      <c r="E1148" s="71">
        <v>257</v>
      </c>
      <c r="F1148" s="71" t="s">
        <v>21</v>
      </c>
    </row>
    <row r="1149" spans="1:6" x14ac:dyDescent="0.25">
      <c r="A1149" s="70">
        <v>44487</v>
      </c>
      <c r="B1149" s="71" t="s">
        <v>16591</v>
      </c>
      <c r="C1149" s="71">
        <v>49500189</v>
      </c>
      <c r="D1149" s="71" t="s">
        <v>11</v>
      </c>
      <c r="E1149" s="71">
        <v>270</v>
      </c>
      <c r="F1149" s="71" t="s">
        <v>23</v>
      </c>
    </row>
    <row r="1150" spans="1:6" x14ac:dyDescent="0.25">
      <c r="A1150" s="70">
        <v>44487</v>
      </c>
      <c r="B1150" s="71" t="s">
        <v>16591</v>
      </c>
      <c r="C1150" s="71" t="s">
        <v>36</v>
      </c>
      <c r="D1150" s="71" t="s">
        <v>6</v>
      </c>
      <c r="E1150" s="71">
        <v>54</v>
      </c>
      <c r="F1150" s="71" t="s">
        <v>116</v>
      </c>
    </row>
    <row r="1151" spans="1:6" x14ac:dyDescent="0.25">
      <c r="A1151" s="70">
        <v>44487</v>
      </c>
      <c r="B1151" s="71" t="s">
        <v>16591</v>
      </c>
      <c r="C1151" s="71" t="s">
        <v>36</v>
      </c>
      <c r="D1151" s="71" t="s">
        <v>6</v>
      </c>
      <c r="E1151" s="71">
        <v>206</v>
      </c>
      <c r="F1151" s="71" t="s">
        <v>116</v>
      </c>
    </row>
    <row r="1152" spans="1:6" x14ac:dyDescent="0.25">
      <c r="A1152" s="70">
        <v>44487</v>
      </c>
      <c r="B1152" s="71" t="s">
        <v>16591</v>
      </c>
      <c r="C1152" s="71" t="s">
        <v>36</v>
      </c>
      <c r="D1152" s="71" t="s">
        <v>8</v>
      </c>
      <c r="E1152" s="71">
        <v>79</v>
      </c>
      <c r="F1152" s="71" t="s">
        <v>116</v>
      </c>
    </row>
    <row r="1153" spans="1:6" x14ac:dyDescent="0.25">
      <c r="A1153" s="70">
        <v>44487</v>
      </c>
      <c r="B1153" s="71" t="s">
        <v>16591</v>
      </c>
      <c r="C1153" s="71" t="s">
        <v>36</v>
      </c>
      <c r="D1153" s="71" t="s">
        <v>6</v>
      </c>
      <c r="E1153" s="71">
        <v>60</v>
      </c>
      <c r="F1153" s="71" t="s">
        <v>21</v>
      </c>
    </row>
    <row r="1154" spans="1:6" x14ac:dyDescent="0.25">
      <c r="A1154" s="70">
        <v>44487</v>
      </c>
      <c r="B1154" s="71" t="s">
        <v>16591</v>
      </c>
      <c r="C1154" s="71" t="s">
        <v>36</v>
      </c>
      <c r="D1154" s="71" t="s">
        <v>8</v>
      </c>
      <c r="E1154" s="71">
        <v>64</v>
      </c>
      <c r="F1154" s="71" t="s">
        <v>109</v>
      </c>
    </row>
    <row r="1155" spans="1:6" x14ac:dyDescent="0.25">
      <c r="A1155" s="70">
        <v>44487</v>
      </c>
      <c r="B1155" s="71" t="s">
        <v>16591</v>
      </c>
      <c r="C1155" s="71" t="s">
        <v>36</v>
      </c>
      <c r="D1155" s="71" t="s">
        <v>10</v>
      </c>
      <c r="E1155" s="71">
        <v>19</v>
      </c>
      <c r="F1155" s="71" t="s">
        <v>91</v>
      </c>
    </row>
    <row r="1156" spans="1:6" x14ac:dyDescent="0.25">
      <c r="A1156" s="70">
        <v>44487</v>
      </c>
      <c r="B1156" s="71" t="s">
        <v>16591</v>
      </c>
      <c r="C1156" s="71" t="s">
        <v>36</v>
      </c>
      <c r="D1156" s="71" t="s">
        <v>10</v>
      </c>
      <c r="E1156" s="71">
        <v>14.5</v>
      </c>
      <c r="F1156" s="71" t="s">
        <v>93</v>
      </c>
    </row>
    <row r="1157" spans="1:6" x14ac:dyDescent="0.25">
      <c r="A1157" s="70">
        <v>44487</v>
      </c>
      <c r="B1157" s="71" t="s">
        <v>16591</v>
      </c>
      <c r="C1157" s="71" t="s">
        <v>36</v>
      </c>
      <c r="D1157" s="71" t="s">
        <v>10</v>
      </c>
      <c r="E1157" s="71">
        <v>7.6</v>
      </c>
      <c r="F1157" s="71" t="s">
        <v>91</v>
      </c>
    </row>
    <row r="1158" spans="1:6" x14ac:dyDescent="0.25">
      <c r="A1158" s="70">
        <v>44487</v>
      </c>
      <c r="B1158" s="71" t="s">
        <v>16591</v>
      </c>
      <c r="C1158" s="71" t="s">
        <v>256</v>
      </c>
      <c r="D1158" s="71" t="s">
        <v>10</v>
      </c>
      <c r="E1158" s="71">
        <v>63</v>
      </c>
      <c r="F1158" s="71" t="s">
        <v>257</v>
      </c>
    </row>
    <row r="1159" spans="1:6" x14ac:dyDescent="0.25">
      <c r="A1159" s="70">
        <v>44487</v>
      </c>
      <c r="B1159" s="71" t="s">
        <v>16591</v>
      </c>
      <c r="C1159" s="71" t="s">
        <v>214</v>
      </c>
      <c r="D1159" s="71" t="s">
        <v>6</v>
      </c>
      <c r="E1159" s="71">
        <v>75.599999999999994</v>
      </c>
      <c r="F1159" s="71" t="s">
        <v>88</v>
      </c>
    </row>
    <row r="1160" spans="1:6" x14ac:dyDescent="0.25">
      <c r="A1160" s="70">
        <v>44487</v>
      </c>
      <c r="B1160" s="71" t="s">
        <v>16591</v>
      </c>
      <c r="C1160" s="71" t="s">
        <v>258</v>
      </c>
      <c r="D1160" s="71" t="s">
        <v>7</v>
      </c>
      <c r="E1160" s="71">
        <v>162</v>
      </c>
      <c r="F1160" s="71" t="s">
        <v>29</v>
      </c>
    </row>
    <row r="1161" spans="1:6" x14ac:dyDescent="0.25">
      <c r="A1161" s="70">
        <v>44487</v>
      </c>
      <c r="B1161" s="71" t="s">
        <v>16591</v>
      </c>
      <c r="C1161" s="71" t="s">
        <v>124</v>
      </c>
      <c r="D1161" s="71" t="s">
        <v>8</v>
      </c>
      <c r="E1161" s="71">
        <v>21</v>
      </c>
      <c r="F1161" s="71" t="s">
        <v>116</v>
      </c>
    </row>
    <row r="1162" spans="1:6" x14ac:dyDescent="0.25">
      <c r="A1162" s="70">
        <v>44488</v>
      </c>
      <c r="B1162" s="71" t="s">
        <v>16591</v>
      </c>
      <c r="C1162" s="71">
        <v>29500477</v>
      </c>
      <c r="D1162" s="71" t="s">
        <v>10</v>
      </c>
      <c r="E1162" s="71">
        <v>80</v>
      </c>
      <c r="F1162" s="71" t="s">
        <v>528</v>
      </c>
    </row>
    <row r="1163" spans="1:6" x14ac:dyDescent="0.25">
      <c r="A1163" s="70">
        <v>44488</v>
      </c>
      <c r="B1163" s="71" t="s">
        <v>16591</v>
      </c>
      <c r="C1163" s="71">
        <v>29500482</v>
      </c>
      <c r="D1163" s="71" t="s">
        <v>9</v>
      </c>
      <c r="E1163" s="71">
        <v>13</v>
      </c>
      <c r="F1163" s="71" t="s">
        <v>19</v>
      </c>
    </row>
    <row r="1164" spans="1:6" x14ac:dyDescent="0.25">
      <c r="A1164" s="70">
        <v>44488</v>
      </c>
      <c r="B1164" s="71" t="s">
        <v>16591</v>
      </c>
      <c r="C1164" s="71">
        <v>29500498</v>
      </c>
      <c r="D1164" s="71" t="s">
        <v>8</v>
      </c>
      <c r="E1164" s="71">
        <v>243</v>
      </c>
      <c r="F1164" s="71" t="s">
        <v>21</v>
      </c>
    </row>
    <row r="1165" spans="1:6" x14ac:dyDescent="0.25">
      <c r="A1165" s="70">
        <v>44488</v>
      </c>
      <c r="B1165" s="71" t="s">
        <v>16591</v>
      </c>
      <c r="C1165" s="71">
        <v>29500821</v>
      </c>
      <c r="D1165" s="71" t="s">
        <v>8</v>
      </c>
      <c r="E1165" s="71">
        <v>616</v>
      </c>
      <c r="F1165" s="71" t="s">
        <v>77</v>
      </c>
    </row>
    <row r="1166" spans="1:6" x14ac:dyDescent="0.25">
      <c r="A1166" s="70">
        <v>44488</v>
      </c>
      <c r="B1166" s="71" t="s">
        <v>16591</v>
      </c>
      <c r="C1166" s="71">
        <v>29500885</v>
      </c>
      <c r="D1166" s="71" t="s">
        <v>9</v>
      </c>
      <c r="E1166" s="71">
        <v>19</v>
      </c>
      <c r="F1166" s="71" t="s">
        <v>19</v>
      </c>
    </row>
    <row r="1167" spans="1:6" x14ac:dyDescent="0.25">
      <c r="A1167" s="70">
        <v>44488</v>
      </c>
      <c r="B1167" s="71" t="s">
        <v>16591</v>
      </c>
      <c r="C1167" s="71">
        <v>29500886</v>
      </c>
      <c r="D1167" s="71" t="s">
        <v>9</v>
      </c>
      <c r="E1167" s="71">
        <v>19</v>
      </c>
      <c r="F1167" s="71" t="s">
        <v>19</v>
      </c>
    </row>
    <row r="1168" spans="1:6" x14ac:dyDescent="0.25">
      <c r="A1168" s="70">
        <v>44488</v>
      </c>
      <c r="B1168" s="71" t="s">
        <v>16591</v>
      </c>
      <c r="C1168" s="71">
        <v>29500891</v>
      </c>
      <c r="D1168" s="71" t="s">
        <v>9</v>
      </c>
      <c r="E1168" s="71">
        <v>24</v>
      </c>
      <c r="F1168" s="71" t="s">
        <v>19</v>
      </c>
    </row>
    <row r="1169" spans="1:6" x14ac:dyDescent="0.25">
      <c r="A1169" s="70">
        <v>44488</v>
      </c>
      <c r="B1169" s="71" t="s">
        <v>16591</v>
      </c>
      <c r="C1169" s="71">
        <v>29500892</v>
      </c>
      <c r="D1169" s="71" t="s">
        <v>9</v>
      </c>
      <c r="E1169" s="71">
        <v>209</v>
      </c>
      <c r="F1169" s="71" t="s">
        <v>19</v>
      </c>
    </row>
    <row r="1170" spans="1:6" x14ac:dyDescent="0.25">
      <c r="A1170" s="70">
        <v>44488</v>
      </c>
      <c r="B1170" s="71" t="s">
        <v>16591</v>
      </c>
      <c r="C1170" s="71">
        <v>29500892</v>
      </c>
      <c r="D1170" s="71" t="s">
        <v>9</v>
      </c>
      <c r="E1170" s="71">
        <v>346</v>
      </c>
      <c r="F1170" s="71" t="s">
        <v>17</v>
      </c>
    </row>
    <row r="1171" spans="1:6" x14ac:dyDescent="0.25">
      <c r="A1171" s="70">
        <v>44488</v>
      </c>
      <c r="B1171" s="71" t="s">
        <v>16591</v>
      </c>
      <c r="C1171" s="71">
        <v>29500893</v>
      </c>
      <c r="D1171" s="71" t="s">
        <v>9</v>
      </c>
      <c r="E1171" s="71">
        <v>5</v>
      </c>
      <c r="F1171" s="71" t="s">
        <v>19</v>
      </c>
    </row>
    <row r="1172" spans="1:6" x14ac:dyDescent="0.25">
      <c r="A1172" s="70">
        <v>44488</v>
      </c>
      <c r="B1172" s="71" t="s">
        <v>16591</v>
      </c>
      <c r="C1172" s="71">
        <v>29500893</v>
      </c>
      <c r="D1172" s="71" t="s">
        <v>9</v>
      </c>
      <c r="E1172" s="71">
        <v>29</v>
      </c>
      <c r="F1172" s="71" t="s">
        <v>17</v>
      </c>
    </row>
    <row r="1173" spans="1:6" x14ac:dyDescent="0.25">
      <c r="A1173" s="70">
        <v>44488</v>
      </c>
      <c r="B1173" s="71" t="s">
        <v>16591</v>
      </c>
      <c r="C1173" s="71">
        <v>29500895</v>
      </c>
      <c r="D1173" s="71" t="s">
        <v>9</v>
      </c>
      <c r="E1173" s="71">
        <v>61</v>
      </c>
      <c r="F1173" s="71" t="s">
        <v>19</v>
      </c>
    </row>
    <row r="1174" spans="1:6" x14ac:dyDescent="0.25">
      <c r="A1174" s="70">
        <v>44488</v>
      </c>
      <c r="B1174" s="71" t="s">
        <v>16591</v>
      </c>
      <c r="C1174" s="71">
        <v>29500895</v>
      </c>
      <c r="D1174" s="71" t="s">
        <v>9</v>
      </c>
      <c r="E1174" s="71">
        <v>22</v>
      </c>
      <c r="F1174" s="71" t="s">
        <v>17</v>
      </c>
    </row>
    <row r="1175" spans="1:6" x14ac:dyDescent="0.25">
      <c r="A1175" s="70">
        <v>44488</v>
      </c>
      <c r="B1175" s="71" t="s">
        <v>16591</v>
      </c>
      <c r="C1175" s="71">
        <v>29500900</v>
      </c>
      <c r="D1175" s="71" t="s">
        <v>9</v>
      </c>
      <c r="E1175" s="71">
        <v>38</v>
      </c>
      <c r="F1175" s="71" t="s">
        <v>19</v>
      </c>
    </row>
    <row r="1176" spans="1:6" x14ac:dyDescent="0.25">
      <c r="A1176" s="70">
        <v>44488</v>
      </c>
      <c r="B1176" s="71" t="s">
        <v>16591</v>
      </c>
      <c r="C1176" s="71">
        <v>29500900</v>
      </c>
      <c r="D1176" s="71" t="s">
        <v>9</v>
      </c>
      <c r="E1176" s="71">
        <v>3</v>
      </c>
      <c r="F1176" s="71" t="s">
        <v>17</v>
      </c>
    </row>
    <row r="1177" spans="1:6" x14ac:dyDescent="0.25">
      <c r="A1177" s="70">
        <v>44488</v>
      </c>
      <c r="B1177" s="71" t="s">
        <v>16591</v>
      </c>
      <c r="C1177" s="71">
        <v>29500904</v>
      </c>
      <c r="D1177" s="71" t="s">
        <v>9</v>
      </c>
      <c r="E1177" s="71">
        <v>447</v>
      </c>
      <c r="F1177" s="71" t="s">
        <v>17</v>
      </c>
    </row>
    <row r="1178" spans="1:6" x14ac:dyDescent="0.25">
      <c r="A1178" s="70">
        <v>44488</v>
      </c>
      <c r="B1178" s="71" t="s">
        <v>16591</v>
      </c>
      <c r="C1178" s="71">
        <v>29500906</v>
      </c>
      <c r="D1178" s="71" t="s">
        <v>9</v>
      </c>
      <c r="E1178" s="71">
        <v>52</v>
      </c>
      <c r="F1178" s="71" t="s">
        <v>19</v>
      </c>
    </row>
    <row r="1179" spans="1:6" x14ac:dyDescent="0.25">
      <c r="A1179" s="70">
        <v>44488</v>
      </c>
      <c r="B1179" s="71" t="s">
        <v>16591</v>
      </c>
      <c r="C1179" s="71">
        <v>29500908</v>
      </c>
      <c r="D1179" s="71" t="s">
        <v>9</v>
      </c>
      <c r="E1179" s="71">
        <v>14</v>
      </c>
      <c r="F1179" s="71" t="s">
        <v>19</v>
      </c>
    </row>
    <row r="1180" spans="1:6" x14ac:dyDescent="0.25">
      <c r="A1180" s="70">
        <v>44488</v>
      </c>
      <c r="B1180" s="71" t="s">
        <v>16591</v>
      </c>
      <c r="C1180" s="71">
        <v>29500908</v>
      </c>
      <c r="D1180" s="71" t="s">
        <v>9</v>
      </c>
      <c r="E1180" s="71">
        <v>177</v>
      </c>
      <c r="F1180" s="71" t="s">
        <v>17</v>
      </c>
    </row>
    <row r="1181" spans="1:6" x14ac:dyDescent="0.25">
      <c r="A1181" s="70">
        <v>44488</v>
      </c>
      <c r="B1181" s="71" t="s">
        <v>16591</v>
      </c>
      <c r="C1181" s="71">
        <v>29500910</v>
      </c>
      <c r="D1181" s="71" t="s">
        <v>9</v>
      </c>
      <c r="E1181" s="71">
        <v>51</v>
      </c>
      <c r="F1181" s="71" t="s">
        <v>19</v>
      </c>
    </row>
    <row r="1182" spans="1:6" x14ac:dyDescent="0.25">
      <c r="A1182" s="70">
        <v>44488</v>
      </c>
      <c r="B1182" s="71" t="s">
        <v>16591</v>
      </c>
      <c r="C1182" s="71">
        <v>29500913</v>
      </c>
      <c r="D1182" s="71" t="s">
        <v>6</v>
      </c>
      <c r="E1182" s="71">
        <v>28</v>
      </c>
      <c r="F1182" s="71" t="s">
        <v>19</v>
      </c>
    </row>
    <row r="1183" spans="1:6" x14ac:dyDescent="0.25">
      <c r="A1183" s="70">
        <v>44488</v>
      </c>
      <c r="B1183" s="71" t="s">
        <v>16591</v>
      </c>
      <c r="C1183" s="71">
        <v>29500917</v>
      </c>
      <c r="D1183" s="71" t="s">
        <v>6</v>
      </c>
      <c r="E1183" s="71">
        <v>36</v>
      </c>
      <c r="F1183" s="71" t="s">
        <v>97</v>
      </c>
    </row>
    <row r="1184" spans="1:6" x14ac:dyDescent="0.25">
      <c r="A1184" s="70">
        <v>44488</v>
      </c>
      <c r="B1184" s="71" t="s">
        <v>16591</v>
      </c>
      <c r="C1184" s="71">
        <v>29500917</v>
      </c>
      <c r="D1184" s="71" t="s">
        <v>6</v>
      </c>
      <c r="E1184" s="71">
        <v>2</v>
      </c>
      <c r="F1184" s="71" t="s">
        <v>97</v>
      </c>
    </row>
    <row r="1185" spans="1:6" x14ac:dyDescent="0.25">
      <c r="A1185" s="70">
        <v>44488</v>
      </c>
      <c r="B1185" s="71" t="s">
        <v>16591</v>
      </c>
      <c r="C1185" s="71">
        <v>29500917</v>
      </c>
      <c r="D1185" s="71" t="s">
        <v>6</v>
      </c>
      <c r="E1185" s="71">
        <v>28</v>
      </c>
      <c r="F1185" s="71" t="s">
        <v>97</v>
      </c>
    </row>
    <row r="1186" spans="1:6" x14ac:dyDescent="0.25">
      <c r="A1186" s="70">
        <v>44488</v>
      </c>
      <c r="B1186" s="71" t="s">
        <v>16591</v>
      </c>
      <c r="C1186" s="71">
        <v>29500917</v>
      </c>
      <c r="D1186" s="71" t="s">
        <v>6</v>
      </c>
      <c r="E1186" s="71">
        <v>21</v>
      </c>
      <c r="F1186" s="71" t="s">
        <v>97</v>
      </c>
    </row>
    <row r="1187" spans="1:6" x14ac:dyDescent="0.25">
      <c r="A1187" s="70">
        <v>44488</v>
      </c>
      <c r="B1187" s="71" t="s">
        <v>16591</v>
      </c>
      <c r="C1187" s="71">
        <v>29500917</v>
      </c>
      <c r="D1187" s="71" t="s">
        <v>6</v>
      </c>
      <c r="E1187" s="71">
        <v>21</v>
      </c>
      <c r="F1187" s="71" t="s">
        <v>97</v>
      </c>
    </row>
    <row r="1188" spans="1:6" x14ac:dyDescent="0.25">
      <c r="A1188" s="70">
        <v>44488</v>
      </c>
      <c r="B1188" s="71" t="s">
        <v>16591</v>
      </c>
      <c r="C1188" s="71">
        <v>29500917</v>
      </c>
      <c r="D1188" s="71" t="s">
        <v>6</v>
      </c>
      <c r="E1188" s="71">
        <v>66</v>
      </c>
      <c r="F1188" s="71" t="s">
        <v>97</v>
      </c>
    </row>
    <row r="1189" spans="1:6" x14ac:dyDescent="0.25">
      <c r="A1189" s="70">
        <v>44488</v>
      </c>
      <c r="B1189" s="71" t="s">
        <v>16591</v>
      </c>
      <c r="C1189" s="71">
        <v>29500917</v>
      </c>
      <c r="D1189" s="71" t="s">
        <v>6</v>
      </c>
      <c r="E1189" s="71">
        <v>5</v>
      </c>
      <c r="F1189" s="71" t="s">
        <v>97</v>
      </c>
    </row>
    <row r="1190" spans="1:6" x14ac:dyDescent="0.25">
      <c r="A1190" s="70">
        <v>44488</v>
      </c>
      <c r="B1190" s="71" t="s">
        <v>16591</v>
      </c>
      <c r="C1190" s="71">
        <v>29500917</v>
      </c>
      <c r="D1190" s="71" t="s">
        <v>6</v>
      </c>
      <c r="E1190" s="71">
        <v>6</v>
      </c>
      <c r="F1190" s="71" t="s">
        <v>97</v>
      </c>
    </row>
    <row r="1191" spans="1:6" x14ac:dyDescent="0.25">
      <c r="A1191" s="70">
        <v>44488</v>
      </c>
      <c r="B1191" s="71" t="s">
        <v>16591</v>
      </c>
      <c r="C1191" s="71">
        <v>29500917</v>
      </c>
      <c r="D1191" s="71" t="s">
        <v>6</v>
      </c>
      <c r="E1191" s="71">
        <v>3</v>
      </c>
      <c r="F1191" s="71" t="s">
        <v>97</v>
      </c>
    </row>
    <row r="1192" spans="1:6" x14ac:dyDescent="0.25">
      <c r="A1192" s="70">
        <v>44488</v>
      </c>
      <c r="B1192" s="71" t="s">
        <v>16591</v>
      </c>
      <c r="C1192" s="71">
        <v>29500917</v>
      </c>
      <c r="D1192" s="71" t="s">
        <v>10</v>
      </c>
      <c r="E1192" s="71">
        <v>1.4</v>
      </c>
      <c r="F1192" s="71" t="s">
        <v>91</v>
      </c>
    </row>
    <row r="1193" spans="1:6" x14ac:dyDescent="0.25">
      <c r="A1193" s="70">
        <v>44488</v>
      </c>
      <c r="B1193" s="71" t="s">
        <v>16591</v>
      </c>
      <c r="C1193" s="71">
        <v>29500957</v>
      </c>
      <c r="D1193" s="71" t="s">
        <v>9</v>
      </c>
      <c r="E1193" s="71">
        <v>17</v>
      </c>
      <c r="F1193" s="71" t="s">
        <v>19</v>
      </c>
    </row>
    <row r="1194" spans="1:6" x14ac:dyDescent="0.25">
      <c r="A1194" s="70">
        <v>44488</v>
      </c>
      <c r="B1194" s="71" t="s">
        <v>16591</v>
      </c>
      <c r="C1194" s="71">
        <v>29500957</v>
      </c>
      <c r="D1194" s="71" t="s">
        <v>9</v>
      </c>
      <c r="E1194" s="71">
        <v>28</v>
      </c>
      <c r="F1194" s="71" t="s">
        <v>17</v>
      </c>
    </row>
    <row r="1195" spans="1:6" x14ac:dyDescent="0.25">
      <c r="A1195" s="70">
        <v>44488</v>
      </c>
      <c r="B1195" s="71" t="s">
        <v>16591</v>
      </c>
      <c r="C1195" s="71">
        <v>29501009</v>
      </c>
      <c r="D1195" s="71" t="s">
        <v>9</v>
      </c>
      <c r="E1195" s="71">
        <v>5</v>
      </c>
      <c r="F1195" s="71" t="s">
        <v>17</v>
      </c>
    </row>
    <row r="1196" spans="1:6" x14ac:dyDescent="0.25">
      <c r="A1196" s="70">
        <v>44488</v>
      </c>
      <c r="B1196" s="71" t="s">
        <v>16591</v>
      </c>
      <c r="C1196" s="71">
        <v>29501013</v>
      </c>
      <c r="D1196" s="71" t="s">
        <v>9</v>
      </c>
      <c r="E1196" s="71">
        <v>7</v>
      </c>
      <c r="F1196" s="71" t="s">
        <v>17</v>
      </c>
    </row>
    <row r="1197" spans="1:6" x14ac:dyDescent="0.25">
      <c r="A1197" s="70">
        <v>44488</v>
      </c>
      <c r="B1197" s="71" t="s">
        <v>16591</v>
      </c>
      <c r="C1197" s="71">
        <v>29501017</v>
      </c>
      <c r="D1197" s="71" t="s">
        <v>8</v>
      </c>
      <c r="E1197" s="71">
        <v>101</v>
      </c>
      <c r="F1197" s="71" t="s">
        <v>17</v>
      </c>
    </row>
    <row r="1198" spans="1:6" x14ac:dyDescent="0.25">
      <c r="A1198" s="70">
        <v>44488</v>
      </c>
      <c r="B1198" s="71" t="s">
        <v>16591</v>
      </c>
      <c r="C1198" s="71">
        <v>29501023</v>
      </c>
      <c r="D1198" s="71" t="s">
        <v>9</v>
      </c>
      <c r="E1198" s="71">
        <v>170</v>
      </c>
      <c r="F1198" s="71" t="s">
        <v>17</v>
      </c>
    </row>
    <row r="1199" spans="1:6" x14ac:dyDescent="0.25">
      <c r="A1199" s="70">
        <v>44488</v>
      </c>
      <c r="B1199" s="71" t="s">
        <v>16591</v>
      </c>
      <c r="C1199" s="71">
        <v>29501028</v>
      </c>
      <c r="D1199" s="71" t="s">
        <v>9</v>
      </c>
      <c r="E1199" s="71">
        <v>91</v>
      </c>
      <c r="F1199" s="71" t="s">
        <v>17</v>
      </c>
    </row>
    <row r="1200" spans="1:6" x14ac:dyDescent="0.25">
      <c r="A1200" s="70">
        <v>44488</v>
      </c>
      <c r="B1200" s="71" t="s">
        <v>16591</v>
      </c>
      <c r="C1200" s="71">
        <v>29501029</v>
      </c>
      <c r="D1200" s="71" t="s">
        <v>9</v>
      </c>
      <c r="E1200" s="71">
        <v>11</v>
      </c>
      <c r="F1200" s="71" t="s">
        <v>17</v>
      </c>
    </row>
    <row r="1201" spans="1:6" x14ac:dyDescent="0.25">
      <c r="A1201" s="70">
        <v>44488</v>
      </c>
      <c r="B1201" s="71" t="s">
        <v>16591</v>
      </c>
      <c r="C1201" s="71">
        <v>29501029</v>
      </c>
      <c r="D1201" s="71" t="s">
        <v>9</v>
      </c>
      <c r="E1201" s="71">
        <v>132</v>
      </c>
      <c r="F1201" s="71" t="s">
        <v>17</v>
      </c>
    </row>
    <row r="1202" spans="1:6" x14ac:dyDescent="0.25">
      <c r="A1202" s="70">
        <v>44488</v>
      </c>
      <c r="B1202" s="71" t="s">
        <v>16591</v>
      </c>
      <c r="C1202" s="71">
        <v>29501039</v>
      </c>
      <c r="D1202" s="71" t="s">
        <v>9</v>
      </c>
      <c r="E1202" s="71">
        <v>27</v>
      </c>
      <c r="F1202" s="71" t="s">
        <v>17</v>
      </c>
    </row>
    <row r="1203" spans="1:6" x14ac:dyDescent="0.25">
      <c r="A1203" s="70">
        <v>44488</v>
      </c>
      <c r="B1203" s="71" t="s">
        <v>16591</v>
      </c>
      <c r="C1203" s="71">
        <v>29501040</v>
      </c>
      <c r="D1203" s="71" t="s">
        <v>9</v>
      </c>
      <c r="E1203" s="71">
        <v>20</v>
      </c>
      <c r="F1203" s="71" t="s">
        <v>17</v>
      </c>
    </row>
    <row r="1204" spans="1:6" x14ac:dyDescent="0.25">
      <c r="A1204" s="70">
        <v>44488</v>
      </c>
      <c r="B1204" s="71" t="s">
        <v>16591</v>
      </c>
      <c r="C1204" s="71">
        <v>29501063</v>
      </c>
      <c r="D1204" s="71" t="s">
        <v>11</v>
      </c>
      <c r="E1204" s="71">
        <v>56</v>
      </c>
      <c r="F1204" s="71" t="s">
        <v>20</v>
      </c>
    </row>
    <row r="1205" spans="1:6" x14ac:dyDescent="0.25">
      <c r="A1205" s="70">
        <v>44488</v>
      </c>
      <c r="B1205" s="71" t="s">
        <v>16591</v>
      </c>
      <c r="C1205" s="71">
        <v>29501099</v>
      </c>
      <c r="D1205" s="71" t="s">
        <v>9</v>
      </c>
      <c r="E1205" s="71">
        <v>30</v>
      </c>
      <c r="F1205" s="71" t="s">
        <v>17</v>
      </c>
    </row>
    <row r="1206" spans="1:6" x14ac:dyDescent="0.25">
      <c r="A1206" s="70">
        <v>44488</v>
      </c>
      <c r="B1206" s="71" t="s">
        <v>16591</v>
      </c>
      <c r="C1206" s="71">
        <v>29600004</v>
      </c>
      <c r="D1206" s="71" t="s">
        <v>6</v>
      </c>
      <c r="E1206" s="71">
        <v>207</v>
      </c>
      <c r="F1206" s="71" t="s">
        <v>22</v>
      </c>
    </row>
    <row r="1207" spans="1:6" x14ac:dyDescent="0.25">
      <c r="A1207" s="70">
        <v>44488</v>
      </c>
      <c r="B1207" s="71" t="s">
        <v>16591</v>
      </c>
      <c r="C1207" s="71">
        <v>29600030</v>
      </c>
      <c r="D1207" s="71" t="s">
        <v>6</v>
      </c>
      <c r="E1207" s="71">
        <v>701</v>
      </c>
      <c r="F1207" s="71" t="s">
        <v>19</v>
      </c>
    </row>
    <row r="1208" spans="1:6" x14ac:dyDescent="0.25">
      <c r="A1208" s="70">
        <v>44488</v>
      </c>
      <c r="B1208" s="71" t="s">
        <v>16591</v>
      </c>
      <c r="C1208" s="71">
        <v>29900002</v>
      </c>
      <c r="D1208" s="71" t="s">
        <v>8</v>
      </c>
      <c r="E1208" s="71">
        <v>303</v>
      </c>
      <c r="F1208" s="71" t="s">
        <v>17</v>
      </c>
    </row>
    <row r="1209" spans="1:6" x14ac:dyDescent="0.25">
      <c r="A1209" s="70">
        <v>44488</v>
      </c>
      <c r="B1209" s="71" t="s">
        <v>16591</v>
      </c>
      <c r="C1209" s="71">
        <v>29900002</v>
      </c>
      <c r="D1209" s="71" t="s">
        <v>8</v>
      </c>
      <c r="E1209" s="71">
        <v>74.400000000000006</v>
      </c>
      <c r="F1209" s="71" t="s">
        <v>102</v>
      </c>
    </row>
    <row r="1210" spans="1:6" x14ac:dyDescent="0.25">
      <c r="A1210" s="70">
        <v>44488</v>
      </c>
      <c r="B1210" s="71" t="s">
        <v>16591</v>
      </c>
      <c r="C1210" s="71">
        <v>29900003</v>
      </c>
      <c r="D1210" s="71" t="s">
        <v>8</v>
      </c>
      <c r="E1210" s="71">
        <v>640</v>
      </c>
      <c r="F1210" s="71" t="s">
        <v>17</v>
      </c>
    </row>
    <row r="1211" spans="1:6" x14ac:dyDescent="0.25">
      <c r="A1211" s="70">
        <v>44488</v>
      </c>
      <c r="B1211" s="71" t="s">
        <v>16591</v>
      </c>
      <c r="C1211" s="71">
        <v>49500055</v>
      </c>
      <c r="D1211" s="71" t="s">
        <v>6</v>
      </c>
      <c r="E1211" s="71">
        <v>312</v>
      </c>
      <c r="F1211" s="71" t="s">
        <v>29</v>
      </c>
    </row>
    <row r="1212" spans="1:6" x14ac:dyDescent="0.25">
      <c r="A1212" s="70">
        <v>44488</v>
      </c>
      <c r="B1212" s="71" t="s">
        <v>16591</v>
      </c>
      <c r="C1212" s="71">
        <v>49900001</v>
      </c>
      <c r="D1212" s="71" t="s">
        <v>8</v>
      </c>
      <c r="E1212" s="71">
        <v>100</v>
      </c>
      <c r="F1212" s="71" t="s">
        <v>21</v>
      </c>
    </row>
    <row r="1213" spans="1:6" x14ac:dyDescent="0.25">
      <c r="A1213" s="70">
        <v>44488</v>
      </c>
      <c r="B1213" s="71" t="s">
        <v>16591</v>
      </c>
      <c r="C1213" s="71">
        <v>59500021</v>
      </c>
      <c r="D1213" s="71" t="s">
        <v>11</v>
      </c>
      <c r="E1213" s="71">
        <v>1500</v>
      </c>
      <c r="F1213" s="71" t="s">
        <v>23</v>
      </c>
    </row>
    <row r="1214" spans="1:6" x14ac:dyDescent="0.25">
      <c r="A1214" s="70">
        <v>44488</v>
      </c>
      <c r="B1214" s="71" t="s">
        <v>16591</v>
      </c>
      <c r="C1214" s="71" t="s">
        <v>36</v>
      </c>
      <c r="D1214" s="71" t="s">
        <v>6</v>
      </c>
      <c r="E1214" s="71">
        <v>163</v>
      </c>
      <c r="F1214" s="71" t="s">
        <v>21</v>
      </c>
    </row>
    <row r="1215" spans="1:6" x14ac:dyDescent="0.25">
      <c r="A1215" s="70">
        <v>44488</v>
      </c>
      <c r="B1215" s="71" t="s">
        <v>16591</v>
      </c>
      <c r="C1215" s="71" t="s">
        <v>36</v>
      </c>
      <c r="D1215" s="71" t="s">
        <v>6</v>
      </c>
      <c r="E1215" s="71">
        <v>346</v>
      </c>
      <c r="F1215" s="71" t="s">
        <v>21</v>
      </c>
    </row>
    <row r="1216" spans="1:6" x14ac:dyDescent="0.25">
      <c r="A1216" s="70">
        <v>44488</v>
      </c>
      <c r="B1216" s="71" t="s">
        <v>16591</v>
      </c>
      <c r="C1216" s="71" t="s">
        <v>36</v>
      </c>
      <c r="D1216" s="71" t="s">
        <v>6</v>
      </c>
      <c r="E1216" s="71">
        <v>28</v>
      </c>
      <c r="F1216" s="71" t="s">
        <v>88</v>
      </c>
    </row>
    <row r="1217" spans="1:6" x14ac:dyDescent="0.25">
      <c r="A1217" s="70">
        <v>44488</v>
      </c>
      <c r="B1217" s="71" t="s">
        <v>16591</v>
      </c>
      <c r="C1217" s="71" t="s">
        <v>36</v>
      </c>
      <c r="D1217" s="71" t="s">
        <v>7</v>
      </c>
      <c r="E1217" s="71">
        <v>20</v>
      </c>
      <c r="F1217" s="71" t="s">
        <v>116</v>
      </c>
    </row>
    <row r="1218" spans="1:6" x14ac:dyDescent="0.25">
      <c r="A1218" s="70">
        <v>44488</v>
      </c>
      <c r="B1218" s="71" t="s">
        <v>16591</v>
      </c>
      <c r="C1218" s="71" t="s">
        <v>36</v>
      </c>
      <c r="D1218" s="71" t="s">
        <v>8</v>
      </c>
      <c r="E1218" s="71">
        <v>24</v>
      </c>
      <c r="F1218" s="71" t="s">
        <v>17</v>
      </c>
    </row>
    <row r="1219" spans="1:6" x14ac:dyDescent="0.25">
      <c r="A1219" s="70">
        <v>44488</v>
      </c>
      <c r="B1219" s="71" t="s">
        <v>16591</v>
      </c>
      <c r="C1219" s="71" t="s">
        <v>36</v>
      </c>
      <c r="D1219" s="71" t="s">
        <v>6</v>
      </c>
      <c r="E1219" s="71">
        <v>35</v>
      </c>
      <c r="F1219" s="71" t="s">
        <v>97</v>
      </c>
    </row>
    <row r="1220" spans="1:6" x14ac:dyDescent="0.25">
      <c r="A1220" s="70">
        <v>44488</v>
      </c>
      <c r="B1220" s="71" t="s">
        <v>16591</v>
      </c>
      <c r="C1220" s="71" t="s">
        <v>36</v>
      </c>
      <c r="D1220" s="71" t="s">
        <v>6</v>
      </c>
      <c r="E1220" s="71">
        <v>42</v>
      </c>
      <c r="F1220" s="71" t="s">
        <v>88</v>
      </c>
    </row>
    <row r="1221" spans="1:6" x14ac:dyDescent="0.25">
      <c r="A1221" s="70">
        <v>44488</v>
      </c>
      <c r="B1221" s="71" t="s">
        <v>16591</v>
      </c>
      <c r="C1221" s="71" t="s">
        <v>36</v>
      </c>
      <c r="D1221" s="71" t="s">
        <v>8</v>
      </c>
      <c r="E1221" s="71">
        <v>184</v>
      </c>
      <c r="F1221" s="71" t="s">
        <v>139</v>
      </c>
    </row>
    <row r="1222" spans="1:6" x14ac:dyDescent="0.25">
      <c r="A1222" s="70">
        <v>44488</v>
      </c>
      <c r="B1222" s="71" t="s">
        <v>16591</v>
      </c>
      <c r="C1222" s="71" t="s">
        <v>36</v>
      </c>
      <c r="D1222" s="71" t="s">
        <v>10</v>
      </c>
      <c r="E1222" s="71">
        <v>4</v>
      </c>
      <c r="F1222" s="71" t="s">
        <v>91</v>
      </c>
    </row>
    <row r="1223" spans="1:6" x14ac:dyDescent="0.25">
      <c r="A1223" s="70">
        <v>44488</v>
      </c>
      <c r="B1223" s="71" t="s">
        <v>16591</v>
      </c>
      <c r="C1223" s="71" t="s">
        <v>36</v>
      </c>
      <c r="D1223" s="71" t="s">
        <v>9</v>
      </c>
      <c r="E1223" s="71">
        <v>42</v>
      </c>
      <c r="F1223" s="71" t="s">
        <v>116</v>
      </c>
    </row>
    <row r="1224" spans="1:6" x14ac:dyDescent="0.25">
      <c r="A1224" s="70">
        <v>44488</v>
      </c>
      <c r="B1224" s="71" t="s">
        <v>16591</v>
      </c>
      <c r="C1224" s="71" t="s">
        <v>36</v>
      </c>
      <c r="D1224" s="71" t="s">
        <v>8</v>
      </c>
      <c r="E1224" s="71">
        <v>39</v>
      </c>
      <c r="F1224" s="71" t="s">
        <v>116</v>
      </c>
    </row>
    <row r="1225" spans="1:6" x14ac:dyDescent="0.25">
      <c r="A1225" s="70">
        <v>44488</v>
      </c>
      <c r="B1225" s="71" t="s">
        <v>16591</v>
      </c>
      <c r="C1225" s="71" t="s">
        <v>36</v>
      </c>
      <c r="D1225" s="71" t="s">
        <v>7</v>
      </c>
      <c r="E1225" s="71">
        <v>117</v>
      </c>
      <c r="F1225" s="71" t="s">
        <v>116</v>
      </c>
    </row>
    <row r="1226" spans="1:6" x14ac:dyDescent="0.25">
      <c r="A1226" s="70">
        <v>44488</v>
      </c>
      <c r="B1226" s="71" t="s">
        <v>16591</v>
      </c>
      <c r="C1226" s="71" t="s">
        <v>36</v>
      </c>
      <c r="D1226" s="71" t="s">
        <v>8</v>
      </c>
      <c r="E1226" s="71">
        <v>418</v>
      </c>
      <c r="F1226" s="71" t="s">
        <v>102</v>
      </c>
    </row>
    <row r="1227" spans="1:6" x14ac:dyDescent="0.25">
      <c r="A1227" s="70">
        <v>44488</v>
      </c>
      <c r="B1227" s="71" t="s">
        <v>16591</v>
      </c>
      <c r="C1227" s="71" t="s">
        <v>36</v>
      </c>
      <c r="D1227" s="71" t="s">
        <v>6</v>
      </c>
      <c r="E1227" s="71">
        <v>100</v>
      </c>
      <c r="F1227" s="71" t="s">
        <v>520</v>
      </c>
    </row>
    <row r="1228" spans="1:6" x14ac:dyDescent="0.25">
      <c r="A1228" s="70">
        <v>44488</v>
      </c>
      <c r="B1228" s="71" t="s">
        <v>16591</v>
      </c>
      <c r="C1228" s="71" t="s">
        <v>260</v>
      </c>
      <c r="D1228" s="71" t="s">
        <v>8</v>
      </c>
      <c r="E1228" s="71">
        <v>40</v>
      </c>
      <c r="F1228" s="71" t="s">
        <v>116</v>
      </c>
    </row>
    <row r="1229" spans="1:6" x14ac:dyDescent="0.25">
      <c r="A1229" s="70">
        <v>44488</v>
      </c>
      <c r="B1229" s="71" t="s">
        <v>16591</v>
      </c>
      <c r="C1229" s="71" t="s">
        <v>261</v>
      </c>
      <c r="D1229" s="71" t="s">
        <v>10</v>
      </c>
      <c r="E1229" s="71">
        <v>21</v>
      </c>
      <c r="F1229" s="71" t="s">
        <v>102</v>
      </c>
    </row>
    <row r="1230" spans="1:6" x14ac:dyDescent="0.25">
      <c r="A1230" s="70">
        <v>44488</v>
      </c>
      <c r="B1230" s="71" t="s">
        <v>16591</v>
      </c>
      <c r="C1230" s="71" t="s">
        <v>111</v>
      </c>
      <c r="D1230" s="71" t="s">
        <v>6</v>
      </c>
      <c r="E1230" s="71">
        <v>29</v>
      </c>
      <c r="F1230" s="71" t="s">
        <v>116</v>
      </c>
    </row>
    <row r="1231" spans="1:6" x14ac:dyDescent="0.25">
      <c r="A1231" s="70">
        <v>44488</v>
      </c>
      <c r="B1231" s="71" t="s">
        <v>16591</v>
      </c>
      <c r="C1231" s="71" t="s">
        <v>108</v>
      </c>
      <c r="D1231" s="71" t="s">
        <v>10</v>
      </c>
      <c r="E1231" s="71">
        <v>10</v>
      </c>
      <c r="F1231" s="71" t="s">
        <v>108</v>
      </c>
    </row>
    <row r="1232" spans="1:6" x14ac:dyDescent="0.25">
      <c r="A1232" s="70">
        <v>44488</v>
      </c>
      <c r="B1232" s="71" t="s">
        <v>16591</v>
      </c>
      <c r="C1232" s="71" t="s">
        <v>108</v>
      </c>
      <c r="D1232" s="71" t="s">
        <v>10</v>
      </c>
      <c r="E1232" s="71">
        <v>24</v>
      </c>
      <c r="F1232" s="71" t="s">
        <v>108</v>
      </c>
    </row>
    <row r="1233" spans="1:6" x14ac:dyDescent="0.25">
      <c r="A1233" s="70">
        <v>44488</v>
      </c>
      <c r="B1233" s="71" t="s">
        <v>16591</v>
      </c>
      <c r="C1233" s="71" t="s">
        <v>108</v>
      </c>
      <c r="D1233" s="71" t="s">
        <v>10</v>
      </c>
      <c r="E1233" s="71">
        <v>230</v>
      </c>
      <c r="F1233" s="71" t="s">
        <v>108</v>
      </c>
    </row>
    <row r="1234" spans="1:6" x14ac:dyDescent="0.25">
      <c r="A1234" s="70">
        <v>44489</v>
      </c>
      <c r="B1234" s="71" t="s">
        <v>16591</v>
      </c>
      <c r="C1234" s="71">
        <v>23000188</v>
      </c>
      <c r="D1234" s="71" t="s">
        <v>8</v>
      </c>
      <c r="E1234" s="71">
        <v>10</v>
      </c>
      <c r="F1234" s="71" t="s">
        <v>116</v>
      </c>
    </row>
    <row r="1235" spans="1:6" x14ac:dyDescent="0.25">
      <c r="A1235" s="70">
        <v>44489</v>
      </c>
      <c r="B1235" s="71" t="s">
        <v>16591</v>
      </c>
      <c r="C1235" s="71">
        <v>23000198</v>
      </c>
      <c r="D1235" s="71" t="s">
        <v>8</v>
      </c>
      <c r="E1235" s="71">
        <v>15</v>
      </c>
      <c r="F1235" s="71" t="s">
        <v>116</v>
      </c>
    </row>
    <row r="1236" spans="1:6" x14ac:dyDescent="0.25">
      <c r="A1236" s="70">
        <v>44489</v>
      </c>
      <c r="B1236" s="71" t="s">
        <v>16591</v>
      </c>
      <c r="C1236" s="71">
        <v>29500631</v>
      </c>
      <c r="D1236" s="71" t="s">
        <v>7</v>
      </c>
      <c r="E1236" s="71">
        <v>60</v>
      </c>
      <c r="F1236" s="71" t="s">
        <v>19</v>
      </c>
    </row>
    <row r="1237" spans="1:6" x14ac:dyDescent="0.25">
      <c r="A1237" s="70">
        <v>44489</v>
      </c>
      <c r="B1237" s="71" t="s">
        <v>16591</v>
      </c>
      <c r="C1237" s="71">
        <v>29500823</v>
      </c>
      <c r="D1237" s="71" t="s">
        <v>6</v>
      </c>
      <c r="E1237" s="71">
        <v>102</v>
      </c>
      <c r="F1237" s="71" t="s">
        <v>22</v>
      </c>
    </row>
    <row r="1238" spans="1:6" x14ac:dyDescent="0.25">
      <c r="A1238" s="70">
        <v>44489</v>
      </c>
      <c r="B1238" s="71" t="s">
        <v>16591</v>
      </c>
      <c r="C1238" s="71">
        <v>29500885</v>
      </c>
      <c r="D1238" s="71" t="s">
        <v>9</v>
      </c>
      <c r="E1238" s="71">
        <v>15</v>
      </c>
      <c r="F1238" s="71" t="s">
        <v>17</v>
      </c>
    </row>
    <row r="1239" spans="1:6" x14ac:dyDescent="0.25">
      <c r="A1239" s="70">
        <v>44489</v>
      </c>
      <c r="B1239" s="71" t="s">
        <v>16591</v>
      </c>
      <c r="C1239" s="71">
        <v>29500886</v>
      </c>
      <c r="D1239" s="71" t="s">
        <v>9</v>
      </c>
      <c r="E1239" s="71">
        <v>123</v>
      </c>
      <c r="F1239" s="71" t="s">
        <v>23</v>
      </c>
    </row>
    <row r="1240" spans="1:6" x14ac:dyDescent="0.25">
      <c r="A1240" s="70">
        <v>44489</v>
      </c>
      <c r="B1240" s="71" t="s">
        <v>16591</v>
      </c>
      <c r="C1240" s="71">
        <v>29500910</v>
      </c>
      <c r="D1240" s="71" t="s">
        <v>8</v>
      </c>
      <c r="E1240" s="71">
        <v>24</v>
      </c>
      <c r="F1240" s="71" t="s">
        <v>17</v>
      </c>
    </row>
    <row r="1241" spans="1:6" x14ac:dyDescent="0.25">
      <c r="A1241" s="70">
        <v>44489</v>
      </c>
      <c r="B1241" s="71" t="s">
        <v>16591</v>
      </c>
      <c r="C1241" s="71">
        <v>29500917</v>
      </c>
      <c r="D1241" s="71" t="s">
        <v>6</v>
      </c>
      <c r="E1241" s="71">
        <v>21</v>
      </c>
      <c r="F1241" s="71" t="s">
        <v>97</v>
      </c>
    </row>
    <row r="1242" spans="1:6" x14ac:dyDescent="0.25">
      <c r="A1242" s="70">
        <v>44489</v>
      </c>
      <c r="B1242" s="71" t="s">
        <v>16591</v>
      </c>
      <c r="C1242" s="71">
        <v>29500917</v>
      </c>
      <c r="D1242" s="71" t="s">
        <v>6</v>
      </c>
      <c r="E1242" s="71">
        <v>21</v>
      </c>
      <c r="F1242" s="71" t="s">
        <v>97</v>
      </c>
    </row>
    <row r="1243" spans="1:6" x14ac:dyDescent="0.25">
      <c r="A1243" s="70">
        <v>44489</v>
      </c>
      <c r="B1243" s="71" t="s">
        <v>16591</v>
      </c>
      <c r="C1243" s="71">
        <v>29501003</v>
      </c>
      <c r="D1243" s="71" t="s">
        <v>8</v>
      </c>
      <c r="E1243" s="71">
        <v>51</v>
      </c>
      <c r="F1243" s="71" t="s">
        <v>109</v>
      </c>
    </row>
    <row r="1244" spans="1:6" x14ac:dyDescent="0.25">
      <c r="A1244" s="70">
        <v>44489</v>
      </c>
      <c r="B1244" s="71" t="s">
        <v>16591</v>
      </c>
      <c r="C1244" s="71">
        <v>29501017</v>
      </c>
      <c r="D1244" s="71" t="s">
        <v>8</v>
      </c>
      <c r="E1244" s="71">
        <v>31</v>
      </c>
      <c r="F1244" s="71" t="s">
        <v>17</v>
      </c>
    </row>
    <row r="1245" spans="1:6" x14ac:dyDescent="0.25">
      <c r="A1245" s="70">
        <v>44489</v>
      </c>
      <c r="B1245" s="71" t="s">
        <v>16591</v>
      </c>
      <c r="C1245" s="71">
        <v>29501076</v>
      </c>
      <c r="D1245" s="71" t="s">
        <v>11</v>
      </c>
      <c r="E1245" s="71">
        <v>249</v>
      </c>
      <c r="F1245" s="71" t="s">
        <v>20</v>
      </c>
    </row>
    <row r="1246" spans="1:6" x14ac:dyDescent="0.25">
      <c r="A1246" s="70">
        <v>44489</v>
      </c>
      <c r="B1246" s="71" t="s">
        <v>16591</v>
      </c>
      <c r="C1246" s="71">
        <v>29900002</v>
      </c>
      <c r="D1246" s="71" t="s">
        <v>8</v>
      </c>
      <c r="E1246" s="71">
        <v>138</v>
      </c>
      <c r="F1246" s="71" t="s">
        <v>17</v>
      </c>
    </row>
    <row r="1247" spans="1:6" x14ac:dyDescent="0.25">
      <c r="A1247" s="70">
        <v>44489</v>
      </c>
      <c r="B1247" s="71" t="s">
        <v>16591</v>
      </c>
      <c r="C1247" s="71">
        <v>29900003</v>
      </c>
      <c r="D1247" s="71" t="s">
        <v>8</v>
      </c>
      <c r="E1247" s="71">
        <v>70</v>
      </c>
      <c r="F1247" s="71" t="s">
        <v>17</v>
      </c>
    </row>
    <row r="1248" spans="1:6" x14ac:dyDescent="0.25">
      <c r="A1248" s="70">
        <v>44489</v>
      </c>
      <c r="B1248" s="71" t="s">
        <v>16591</v>
      </c>
      <c r="C1248" s="71">
        <v>31000161</v>
      </c>
      <c r="D1248" s="71" t="s">
        <v>6</v>
      </c>
      <c r="E1248" s="71">
        <v>230</v>
      </c>
      <c r="F1248" s="71" t="s">
        <v>526</v>
      </c>
    </row>
    <row r="1249" spans="1:6" x14ac:dyDescent="0.25">
      <c r="A1249" s="70">
        <v>44489</v>
      </c>
      <c r="B1249" s="71" t="s">
        <v>16591</v>
      </c>
      <c r="C1249" s="71">
        <v>32000070</v>
      </c>
      <c r="D1249" s="71" t="s">
        <v>6</v>
      </c>
      <c r="E1249" s="71">
        <v>22</v>
      </c>
      <c r="F1249" s="71" t="s">
        <v>88</v>
      </c>
    </row>
    <row r="1250" spans="1:6" x14ac:dyDescent="0.25">
      <c r="A1250" s="70">
        <v>44489</v>
      </c>
      <c r="B1250" s="71" t="s">
        <v>16591</v>
      </c>
      <c r="C1250" s="71" t="s">
        <v>36</v>
      </c>
      <c r="D1250" s="71" t="s">
        <v>6</v>
      </c>
      <c r="E1250" s="71">
        <v>24.8</v>
      </c>
      <c r="F1250" s="71" t="s">
        <v>21</v>
      </c>
    </row>
    <row r="1251" spans="1:6" x14ac:dyDescent="0.25">
      <c r="A1251" s="70">
        <v>44489</v>
      </c>
      <c r="B1251" s="71" t="s">
        <v>16591</v>
      </c>
      <c r="C1251" s="71" t="s">
        <v>36</v>
      </c>
      <c r="D1251" s="71" t="s">
        <v>6</v>
      </c>
      <c r="E1251" s="71">
        <v>123</v>
      </c>
      <c r="F1251" s="71" t="s">
        <v>21</v>
      </c>
    </row>
    <row r="1252" spans="1:6" x14ac:dyDescent="0.25">
      <c r="A1252" s="70">
        <v>44489</v>
      </c>
      <c r="B1252" s="71" t="s">
        <v>16591</v>
      </c>
      <c r="C1252" s="71" t="s">
        <v>36</v>
      </c>
      <c r="D1252" s="71" t="s">
        <v>6</v>
      </c>
      <c r="E1252" s="71">
        <v>84</v>
      </c>
      <c r="F1252" s="71" t="s">
        <v>21</v>
      </c>
    </row>
    <row r="1253" spans="1:6" x14ac:dyDescent="0.25">
      <c r="A1253" s="70">
        <v>44489</v>
      </c>
      <c r="B1253" s="71" t="s">
        <v>16591</v>
      </c>
      <c r="C1253" s="71" t="s">
        <v>36</v>
      </c>
      <c r="D1253" s="71" t="s">
        <v>6</v>
      </c>
      <c r="E1253" s="71">
        <v>90</v>
      </c>
      <c r="F1253" s="71" t="s">
        <v>116</v>
      </c>
    </row>
    <row r="1254" spans="1:6" x14ac:dyDescent="0.25">
      <c r="A1254" s="70">
        <v>44489</v>
      </c>
      <c r="B1254" s="71" t="s">
        <v>16591</v>
      </c>
      <c r="C1254" s="71" t="s">
        <v>36</v>
      </c>
      <c r="D1254" s="71" t="s">
        <v>7</v>
      </c>
      <c r="E1254" s="71">
        <v>52</v>
      </c>
      <c r="F1254" s="71" t="s">
        <v>116</v>
      </c>
    </row>
    <row r="1255" spans="1:6" x14ac:dyDescent="0.25">
      <c r="A1255" s="70">
        <v>44489</v>
      </c>
      <c r="B1255" s="71" t="s">
        <v>16591</v>
      </c>
      <c r="C1255" s="71" t="s">
        <v>36</v>
      </c>
      <c r="D1255" s="71" t="s">
        <v>6</v>
      </c>
      <c r="E1255" s="71">
        <v>29</v>
      </c>
      <c r="F1255" s="71" t="s">
        <v>119</v>
      </c>
    </row>
    <row r="1256" spans="1:6" x14ac:dyDescent="0.25">
      <c r="A1256" s="70">
        <v>44489</v>
      </c>
      <c r="B1256" s="71" t="s">
        <v>16591</v>
      </c>
      <c r="C1256" s="71" t="s">
        <v>36</v>
      </c>
      <c r="D1256" s="71" t="s">
        <v>6</v>
      </c>
      <c r="E1256" s="71">
        <v>21.6</v>
      </c>
      <c r="F1256" s="71" t="s">
        <v>116</v>
      </c>
    </row>
    <row r="1257" spans="1:6" x14ac:dyDescent="0.25">
      <c r="A1257" s="70">
        <v>44489</v>
      </c>
      <c r="B1257" s="71" t="s">
        <v>16591</v>
      </c>
      <c r="C1257" s="71" t="s">
        <v>36</v>
      </c>
      <c r="D1257" s="71" t="s">
        <v>6</v>
      </c>
      <c r="E1257" s="71">
        <v>58</v>
      </c>
      <c r="F1257" s="71" t="s">
        <v>116</v>
      </c>
    </row>
    <row r="1258" spans="1:6" x14ac:dyDescent="0.25">
      <c r="A1258" s="70">
        <v>44489</v>
      </c>
      <c r="B1258" s="71" t="s">
        <v>16591</v>
      </c>
      <c r="C1258" s="71" t="s">
        <v>36</v>
      </c>
      <c r="D1258" s="71" t="s">
        <v>10</v>
      </c>
      <c r="E1258" s="71">
        <v>14.5</v>
      </c>
      <c r="F1258" s="71" t="s">
        <v>91</v>
      </c>
    </row>
    <row r="1259" spans="1:6" x14ac:dyDescent="0.25">
      <c r="A1259" s="70">
        <v>44489</v>
      </c>
      <c r="B1259" s="71" t="s">
        <v>16591</v>
      </c>
      <c r="C1259" s="71" t="s">
        <v>36</v>
      </c>
      <c r="D1259" s="71" t="s">
        <v>8</v>
      </c>
      <c r="E1259" s="71">
        <v>2.2000000000000002</v>
      </c>
      <c r="F1259" s="71" t="s">
        <v>116</v>
      </c>
    </row>
    <row r="1260" spans="1:6" x14ac:dyDescent="0.25">
      <c r="A1260" s="70">
        <v>44489</v>
      </c>
      <c r="B1260" s="71" t="s">
        <v>16591</v>
      </c>
      <c r="C1260" s="71" t="s">
        <v>36</v>
      </c>
      <c r="D1260" s="71" t="s">
        <v>8</v>
      </c>
      <c r="E1260" s="71">
        <v>8</v>
      </c>
      <c r="F1260" s="71" t="s">
        <v>116</v>
      </c>
    </row>
    <row r="1261" spans="1:6" x14ac:dyDescent="0.25">
      <c r="A1261" s="70">
        <v>44489</v>
      </c>
      <c r="B1261" s="71" t="s">
        <v>16591</v>
      </c>
      <c r="C1261" s="71" t="s">
        <v>36</v>
      </c>
      <c r="D1261" s="71" t="s">
        <v>8</v>
      </c>
      <c r="E1261" s="71">
        <v>7.6</v>
      </c>
      <c r="F1261" s="71" t="s">
        <v>116</v>
      </c>
    </row>
    <row r="1262" spans="1:6" x14ac:dyDescent="0.25">
      <c r="A1262" s="70">
        <v>44489</v>
      </c>
      <c r="B1262" s="71" t="s">
        <v>16591</v>
      </c>
      <c r="C1262" s="71" t="s">
        <v>36</v>
      </c>
      <c r="D1262" s="71" t="s">
        <v>6</v>
      </c>
      <c r="E1262" s="71">
        <v>80.400000000000006</v>
      </c>
      <c r="F1262" s="71" t="s">
        <v>520</v>
      </c>
    </row>
    <row r="1263" spans="1:6" x14ac:dyDescent="0.25">
      <c r="A1263" s="70">
        <v>44489</v>
      </c>
      <c r="B1263" s="71" t="s">
        <v>16591</v>
      </c>
      <c r="C1263" s="71" t="s">
        <v>36</v>
      </c>
      <c r="D1263" s="71" t="s">
        <v>6</v>
      </c>
      <c r="E1263" s="71">
        <v>50</v>
      </c>
      <c r="F1263" s="71" t="s">
        <v>520</v>
      </c>
    </row>
    <row r="1264" spans="1:6" x14ac:dyDescent="0.25">
      <c r="A1264" s="70">
        <v>44489</v>
      </c>
      <c r="B1264" s="71" t="s">
        <v>16591</v>
      </c>
      <c r="C1264" s="71" t="s">
        <v>36</v>
      </c>
      <c r="D1264" s="71" t="s">
        <v>6</v>
      </c>
      <c r="E1264" s="71">
        <v>173</v>
      </c>
      <c r="F1264" s="71" t="s">
        <v>520</v>
      </c>
    </row>
    <row r="1265" spans="1:6" x14ac:dyDescent="0.25">
      <c r="A1265" s="70">
        <v>44489</v>
      </c>
      <c r="B1265" s="71" t="s">
        <v>16591</v>
      </c>
      <c r="C1265" s="71" t="s">
        <v>36</v>
      </c>
      <c r="D1265" s="71" t="s">
        <v>10</v>
      </c>
      <c r="E1265" s="71">
        <v>4.0999999999999996</v>
      </c>
      <c r="F1265" s="71" t="s">
        <v>91</v>
      </c>
    </row>
    <row r="1266" spans="1:6" x14ac:dyDescent="0.25">
      <c r="A1266" s="70">
        <v>44489</v>
      </c>
      <c r="B1266" s="71" t="s">
        <v>16591</v>
      </c>
      <c r="C1266" s="71" t="s">
        <v>104</v>
      </c>
      <c r="D1266" s="71" t="s">
        <v>7</v>
      </c>
      <c r="E1266" s="71">
        <v>75</v>
      </c>
      <c r="F1266" s="71" t="s">
        <v>26</v>
      </c>
    </row>
    <row r="1267" spans="1:6" x14ac:dyDescent="0.25">
      <c r="A1267" s="70">
        <v>44489</v>
      </c>
      <c r="B1267" s="71" t="s">
        <v>16591</v>
      </c>
      <c r="C1267" s="71" t="s">
        <v>161</v>
      </c>
      <c r="D1267" s="71" t="s">
        <v>6</v>
      </c>
      <c r="E1267" s="71">
        <v>2.6</v>
      </c>
      <c r="F1267" s="71" t="s">
        <v>116</v>
      </c>
    </row>
    <row r="1268" spans="1:6" x14ac:dyDescent="0.25">
      <c r="A1268" s="70">
        <v>44490</v>
      </c>
      <c r="B1268" s="71" t="s">
        <v>16591</v>
      </c>
      <c r="C1268" s="71" t="s">
        <v>36</v>
      </c>
      <c r="D1268" s="71" t="s">
        <v>10</v>
      </c>
      <c r="E1268" s="71">
        <v>11</v>
      </c>
      <c r="F1268" s="71" t="s">
        <v>93</v>
      </c>
    </row>
    <row r="1269" spans="1:6" x14ac:dyDescent="0.25">
      <c r="A1269" s="70">
        <v>44490</v>
      </c>
      <c r="B1269" s="71" t="s">
        <v>16591</v>
      </c>
      <c r="C1269" s="71" t="s">
        <v>36</v>
      </c>
      <c r="D1269" s="71" t="s">
        <v>10</v>
      </c>
      <c r="E1269" s="71">
        <v>150</v>
      </c>
      <c r="F1269" s="71" t="s">
        <v>93</v>
      </c>
    </row>
    <row r="1270" spans="1:6" x14ac:dyDescent="0.25">
      <c r="A1270" s="70">
        <v>44490</v>
      </c>
      <c r="B1270" s="71" t="s">
        <v>16591</v>
      </c>
      <c r="C1270" s="71" t="s">
        <v>36</v>
      </c>
      <c r="D1270" s="71" t="s">
        <v>10</v>
      </c>
      <c r="E1270" s="71">
        <v>2.5</v>
      </c>
      <c r="F1270" s="71" t="s">
        <v>91</v>
      </c>
    </row>
    <row r="1271" spans="1:6" x14ac:dyDescent="0.25">
      <c r="A1271" s="70">
        <v>44491</v>
      </c>
      <c r="B1271" s="71" t="s">
        <v>16591</v>
      </c>
      <c r="C1271" s="71">
        <v>24000493</v>
      </c>
      <c r="D1271" s="71" t="s">
        <v>6</v>
      </c>
      <c r="E1271" s="71">
        <v>30</v>
      </c>
      <c r="F1271" s="71" t="s">
        <v>116</v>
      </c>
    </row>
    <row r="1272" spans="1:6" x14ac:dyDescent="0.25">
      <c r="A1272" s="70">
        <v>44491</v>
      </c>
      <c r="B1272" s="71" t="s">
        <v>16591</v>
      </c>
      <c r="C1272" s="71">
        <v>24000493</v>
      </c>
      <c r="D1272" s="71" t="s">
        <v>6</v>
      </c>
      <c r="E1272" s="71">
        <v>40</v>
      </c>
      <c r="F1272" s="71" t="s">
        <v>119</v>
      </c>
    </row>
    <row r="1273" spans="1:6" x14ac:dyDescent="0.25">
      <c r="A1273" s="70">
        <v>44491</v>
      </c>
      <c r="B1273" s="71" t="s">
        <v>16591</v>
      </c>
      <c r="C1273" s="71">
        <v>29500539</v>
      </c>
      <c r="D1273" s="71" t="s">
        <v>6</v>
      </c>
      <c r="E1273" s="71">
        <v>10</v>
      </c>
      <c r="F1273" s="71" t="s">
        <v>21</v>
      </c>
    </row>
    <row r="1274" spans="1:6" x14ac:dyDescent="0.25">
      <c r="A1274" s="70">
        <v>44491</v>
      </c>
      <c r="B1274" s="71" t="s">
        <v>16591</v>
      </c>
      <c r="C1274" s="71">
        <v>29500605</v>
      </c>
      <c r="D1274" s="71" t="s">
        <v>6</v>
      </c>
      <c r="E1274" s="71">
        <v>20</v>
      </c>
      <c r="F1274" s="71" t="s">
        <v>21</v>
      </c>
    </row>
    <row r="1275" spans="1:6" x14ac:dyDescent="0.25">
      <c r="A1275" s="70">
        <v>44491</v>
      </c>
      <c r="B1275" s="71" t="s">
        <v>16591</v>
      </c>
      <c r="C1275" s="71">
        <v>29500616</v>
      </c>
      <c r="D1275" s="71" t="s">
        <v>6</v>
      </c>
      <c r="E1275" s="71">
        <v>5</v>
      </c>
      <c r="F1275" s="71" t="s">
        <v>100</v>
      </c>
    </row>
    <row r="1276" spans="1:6" x14ac:dyDescent="0.25">
      <c r="A1276" s="70">
        <v>44491</v>
      </c>
      <c r="B1276" s="71" t="s">
        <v>16591</v>
      </c>
      <c r="C1276" s="71">
        <v>29500918</v>
      </c>
      <c r="D1276" s="71" t="s">
        <v>6</v>
      </c>
      <c r="E1276" s="71">
        <v>20</v>
      </c>
      <c r="F1276" s="71" t="s">
        <v>21</v>
      </c>
    </row>
    <row r="1277" spans="1:6" x14ac:dyDescent="0.25">
      <c r="A1277" s="70">
        <v>44491</v>
      </c>
      <c r="B1277" s="71" t="s">
        <v>16591</v>
      </c>
      <c r="C1277" s="71">
        <v>29500918</v>
      </c>
      <c r="D1277" s="71" t="s">
        <v>6</v>
      </c>
      <c r="E1277" s="71">
        <v>24</v>
      </c>
      <c r="F1277" s="71" t="s">
        <v>21</v>
      </c>
    </row>
    <row r="1278" spans="1:6" x14ac:dyDescent="0.25">
      <c r="A1278" s="70">
        <v>44491</v>
      </c>
      <c r="B1278" s="71" t="s">
        <v>16591</v>
      </c>
      <c r="C1278" s="71">
        <v>29500939</v>
      </c>
      <c r="D1278" s="71" t="s">
        <v>6</v>
      </c>
      <c r="E1278" s="71">
        <v>20</v>
      </c>
      <c r="F1278" s="71" t="s">
        <v>21</v>
      </c>
    </row>
    <row r="1279" spans="1:6" x14ac:dyDescent="0.25">
      <c r="A1279" s="70">
        <v>44491</v>
      </c>
      <c r="B1279" s="71" t="s">
        <v>16591</v>
      </c>
      <c r="C1279" s="71">
        <v>29500945</v>
      </c>
      <c r="D1279" s="71" t="s">
        <v>6</v>
      </c>
      <c r="E1279" s="71">
        <v>16</v>
      </c>
      <c r="F1279" s="71" t="s">
        <v>21</v>
      </c>
    </row>
    <row r="1280" spans="1:6" x14ac:dyDescent="0.25">
      <c r="A1280" s="70">
        <v>44491</v>
      </c>
      <c r="B1280" s="71" t="s">
        <v>16591</v>
      </c>
      <c r="C1280" s="71">
        <v>29500949</v>
      </c>
      <c r="D1280" s="71" t="s">
        <v>6</v>
      </c>
      <c r="E1280" s="71">
        <v>25</v>
      </c>
      <c r="F1280" s="71" t="s">
        <v>21</v>
      </c>
    </row>
    <row r="1281" spans="1:6" x14ac:dyDescent="0.25">
      <c r="A1281" s="70">
        <v>44491</v>
      </c>
      <c r="B1281" s="71" t="s">
        <v>16591</v>
      </c>
      <c r="C1281" s="71">
        <v>29501002</v>
      </c>
      <c r="D1281" s="71" t="s">
        <v>6</v>
      </c>
      <c r="E1281" s="71">
        <v>10</v>
      </c>
      <c r="F1281" s="71" t="s">
        <v>22</v>
      </c>
    </row>
    <row r="1282" spans="1:6" x14ac:dyDescent="0.25">
      <c r="A1282" s="70">
        <v>44491</v>
      </c>
      <c r="B1282" s="71" t="s">
        <v>16591</v>
      </c>
      <c r="C1282" s="71">
        <v>29501003</v>
      </c>
      <c r="D1282" s="71" t="s">
        <v>8</v>
      </c>
      <c r="E1282" s="71">
        <v>117</v>
      </c>
      <c r="F1282" s="71" t="s">
        <v>109</v>
      </c>
    </row>
    <row r="1283" spans="1:6" x14ac:dyDescent="0.25">
      <c r="A1283" s="70">
        <v>44491</v>
      </c>
      <c r="B1283" s="71" t="s">
        <v>16591</v>
      </c>
      <c r="C1283" s="71">
        <v>29501032</v>
      </c>
      <c r="D1283" s="71" t="s">
        <v>8</v>
      </c>
      <c r="E1283" s="71">
        <v>32</v>
      </c>
      <c r="F1283" s="71" t="s">
        <v>87</v>
      </c>
    </row>
    <row r="1284" spans="1:6" x14ac:dyDescent="0.25">
      <c r="A1284" s="70">
        <v>44491</v>
      </c>
      <c r="B1284" s="71" t="s">
        <v>16591</v>
      </c>
      <c r="C1284" s="71">
        <v>29501060</v>
      </c>
      <c r="D1284" s="71" t="s">
        <v>11</v>
      </c>
      <c r="E1284" s="71">
        <v>10</v>
      </c>
      <c r="F1284" s="71" t="s">
        <v>20</v>
      </c>
    </row>
    <row r="1285" spans="1:6" x14ac:dyDescent="0.25">
      <c r="A1285" s="70">
        <v>44491</v>
      </c>
      <c r="B1285" s="71" t="s">
        <v>16591</v>
      </c>
      <c r="C1285" s="71">
        <v>29600017</v>
      </c>
      <c r="D1285" s="71" t="s">
        <v>6</v>
      </c>
      <c r="E1285" s="71">
        <v>60</v>
      </c>
      <c r="F1285" s="71" t="s">
        <v>22</v>
      </c>
    </row>
    <row r="1286" spans="1:6" x14ac:dyDescent="0.25">
      <c r="A1286" s="70">
        <v>44491</v>
      </c>
      <c r="B1286" s="71" t="s">
        <v>16591</v>
      </c>
      <c r="C1286" s="71">
        <v>29600027</v>
      </c>
      <c r="D1286" s="71" t="s">
        <v>6</v>
      </c>
      <c r="E1286" s="71">
        <v>20</v>
      </c>
      <c r="F1286" s="71" t="s">
        <v>21</v>
      </c>
    </row>
    <row r="1287" spans="1:6" x14ac:dyDescent="0.25">
      <c r="A1287" s="70">
        <v>44491</v>
      </c>
      <c r="B1287" s="71" t="s">
        <v>16591</v>
      </c>
      <c r="C1287" s="71">
        <v>32000106</v>
      </c>
      <c r="D1287" s="71" t="s">
        <v>6</v>
      </c>
      <c r="E1287" s="71">
        <v>29.5</v>
      </c>
      <c r="F1287" s="71" t="s">
        <v>116</v>
      </c>
    </row>
    <row r="1288" spans="1:6" x14ac:dyDescent="0.25">
      <c r="A1288" s="70">
        <v>44491</v>
      </c>
      <c r="B1288" s="71" t="s">
        <v>16591</v>
      </c>
      <c r="C1288" s="71">
        <v>32000106</v>
      </c>
      <c r="D1288" s="71" t="s">
        <v>6</v>
      </c>
      <c r="E1288" s="71">
        <v>60</v>
      </c>
      <c r="F1288" s="71" t="s">
        <v>119</v>
      </c>
    </row>
    <row r="1289" spans="1:6" x14ac:dyDescent="0.25">
      <c r="A1289" s="70">
        <v>44491</v>
      </c>
      <c r="B1289" s="71" t="s">
        <v>16591</v>
      </c>
      <c r="C1289" s="71">
        <v>50000275</v>
      </c>
      <c r="D1289" s="71" t="s">
        <v>10</v>
      </c>
      <c r="E1289" s="71">
        <v>525</v>
      </c>
      <c r="F1289" s="71" t="s">
        <v>34</v>
      </c>
    </row>
    <row r="1290" spans="1:6" x14ac:dyDescent="0.25">
      <c r="A1290" s="70">
        <v>44491</v>
      </c>
      <c r="B1290" s="71" t="s">
        <v>16591</v>
      </c>
      <c r="C1290" s="71">
        <v>50000275</v>
      </c>
      <c r="D1290" s="71" t="s">
        <v>10</v>
      </c>
      <c r="E1290" s="71">
        <v>525</v>
      </c>
      <c r="F1290" s="71" t="s">
        <v>31</v>
      </c>
    </row>
    <row r="1291" spans="1:6" x14ac:dyDescent="0.25">
      <c r="A1291" s="70">
        <v>44491</v>
      </c>
      <c r="B1291" s="71" t="s">
        <v>16591</v>
      </c>
      <c r="C1291" s="71" t="s">
        <v>36</v>
      </c>
      <c r="D1291" s="71" t="s">
        <v>7</v>
      </c>
      <c r="E1291" s="71">
        <v>27</v>
      </c>
      <c r="F1291" s="71" t="s">
        <v>116</v>
      </c>
    </row>
    <row r="1292" spans="1:6" x14ac:dyDescent="0.25">
      <c r="A1292" s="70">
        <v>44491</v>
      </c>
      <c r="B1292" s="71" t="s">
        <v>16591</v>
      </c>
      <c r="C1292" s="71" t="s">
        <v>36</v>
      </c>
      <c r="D1292" s="71" t="s">
        <v>9</v>
      </c>
      <c r="E1292" s="71">
        <v>29</v>
      </c>
      <c r="F1292" s="71" t="s">
        <v>116</v>
      </c>
    </row>
    <row r="1293" spans="1:6" x14ac:dyDescent="0.25">
      <c r="A1293" s="70">
        <v>44491</v>
      </c>
      <c r="B1293" s="71" t="s">
        <v>16591</v>
      </c>
      <c r="C1293" s="71" t="s">
        <v>36</v>
      </c>
      <c r="D1293" s="71" t="s">
        <v>8</v>
      </c>
      <c r="E1293" s="71">
        <v>30</v>
      </c>
      <c r="F1293" s="71" t="s">
        <v>116</v>
      </c>
    </row>
    <row r="1294" spans="1:6" x14ac:dyDescent="0.25">
      <c r="A1294" s="70">
        <v>44491</v>
      </c>
      <c r="B1294" s="71" t="s">
        <v>16591</v>
      </c>
      <c r="C1294" s="71" t="s">
        <v>36</v>
      </c>
      <c r="D1294" s="71" t="s">
        <v>6</v>
      </c>
      <c r="E1294" s="71">
        <v>80</v>
      </c>
      <c r="F1294" s="71" t="s">
        <v>21</v>
      </c>
    </row>
    <row r="1295" spans="1:6" x14ac:dyDescent="0.25">
      <c r="A1295" s="70">
        <v>44491</v>
      </c>
      <c r="B1295" s="71" t="s">
        <v>16591</v>
      </c>
      <c r="C1295" s="71" t="s">
        <v>36</v>
      </c>
      <c r="D1295" s="71" t="s">
        <v>10</v>
      </c>
      <c r="E1295" s="71">
        <v>7.5</v>
      </c>
      <c r="F1295" s="71" t="s">
        <v>91</v>
      </c>
    </row>
    <row r="1296" spans="1:6" x14ac:dyDescent="0.25">
      <c r="A1296" s="70">
        <v>44491</v>
      </c>
      <c r="B1296" s="71" t="s">
        <v>16591</v>
      </c>
      <c r="C1296" s="71" t="s">
        <v>36</v>
      </c>
      <c r="D1296" s="71" t="s">
        <v>6</v>
      </c>
      <c r="E1296" s="71">
        <v>39</v>
      </c>
      <c r="F1296" s="71" t="s">
        <v>116</v>
      </c>
    </row>
    <row r="1297" spans="1:6" x14ac:dyDescent="0.25">
      <c r="A1297" s="70">
        <v>44491</v>
      </c>
      <c r="B1297" s="71" t="s">
        <v>16591</v>
      </c>
      <c r="C1297" s="71" t="s">
        <v>36</v>
      </c>
      <c r="D1297" s="71" t="s">
        <v>6</v>
      </c>
      <c r="E1297" s="71">
        <v>46</v>
      </c>
      <c r="F1297" s="71" t="s">
        <v>119</v>
      </c>
    </row>
    <row r="1298" spans="1:6" x14ac:dyDescent="0.25">
      <c r="A1298" s="70">
        <v>44491</v>
      </c>
      <c r="B1298" s="71" t="s">
        <v>16591</v>
      </c>
      <c r="C1298" s="71" t="s">
        <v>36</v>
      </c>
      <c r="D1298" s="71" t="s">
        <v>9</v>
      </c>
      <c r="E1298" s="71">
        <v>35</v>
      </c>
      <c r="F1298" s="71" t="s">
        <v>116</v>
      </c>
    </row>
    <row r="1299" spans="1:6" x14ac:dyDescent="0.25">
      <c r="A1299" s="70">
        <v>44491</v>
      </c>
      <c r="B1299" s="71" t="s">
        <v>16591</v>
      </c>
      <c r="C1299" s="71" t="s">
        <v>36</v>
      </c>
      <c r="D1299" s="71" t="s">
        <v>10</v>
      </c>
      <c r="E1299" s="71">
        <v>170</v>
      </c>
      <c r="F1299" s="71" t="s">
        <v>93</v>
      </c>
    </row>
    <row r="1300" spans="1:6" x14ac:dyDescent="0.25">
      <c r="A1300" s="70">
        <v>44491</v>
      </c>
      <c r="B1300" s="71" t="s">
        <v>16591</v>
      </c>
      <c r="C1300" s="71" t="s">
        <v>263</v>
      </c>
      <c r="D1300" s="71" t="s">
        <v>6</v>
      </c>
      <c r="E1300" s="71">
        <v>10.8</v>
      </c>
      <c r="F1300" s="71" t="s">
        <v>88</v>
      </c>
    </row>
    <row r="1301" spans="1:6" x14ac:dyDescent="0.25">
      <c r="A1301" s="70">
        <v>44491</v>
      </c>
      <c r="B1301" s="71" t="s">
        <v>16591</v>
      </c>
      <c r="C1301" s="71" t="s">
        <v>104</v>
      </c>
      <c r="D1301" s="71" t="s">
        <v>7</v>
      </c>
      <c r="E1301" s="71">
        <v>105</v>
      </c>
      <c r="F1301" s="71" t="s">
        <v>26</v>
      </c>
    </row>
    <row r="1302" spans="1:6" x14ac:dyDescent="0.25">
      <c r="A1302" s="70">
        <v>44491</v>
      </c>
      <c r="B1302" s="71" t="s">
        <v>16591</v>
      </c>
      <c r="C1302" s="71" t="s">
        <v>218</v>
      </c>
      <c r="D1302" s="71" t="s">
        <v>11</v>
      </c>
      <c r="E1302" s="71">
        <v>9</v>
      </c>
      <c r="F1302" s="71" t="s">
        <v>46</v>
      </c>
    </row>
    <row r="1303" spans="1:6" x14ac:dyDescent="0.25">
      <c r="A1303" s="70">
        <v>44491</v>
      </c>
      <c r="B1303" s="71" t="s">
        <v>16591</v>
      </c>
      <c r="C1303" s="71" t="s">
        <v>108</v>
      </c>
      <c r="D1303" s="71" t="s">
        <v>10</v>
      </c>
      <c r="E1303" s="71">
        <v>53</v>
      </c>
      <c r="F1303" s="71" t="s">
        <v>108</v>
      </c>
    </row>
    <row r="1304" spans="1:6" x14ac:dyDescent="0.25">
      <c r="A1304" s="70">
        <v>44491</v>
      </c>
      <c r="B1304" s="71" t="s">
        <v>16591</v>
      </c>
      <c r="C1304" s="71" t="s">
        <v>229</v>
      </c>
      <c r="D1304" s="71" t="s">
        <v>8</v>
      </c>
      <c r="E1304" s="71">
        <v>25</v>
      </c>
      <c r="F1304" s="71" t="s">
        <v>116</v>
      </c>
    </row>
    <row r="1305" spans="1:6" x14ac:dyDescent="0.25">
      <c r="A1305" s="70">
        <v>44494</v>
      </c>
      <c r="B1305" s="71" t="s">
        <v>16591</v>
      </c>
      <c r="C1305" s="71">
        <v>29500482</v>
      </c>
      <c r="D1305" s="71" t="s">
        <v>9</v>
      </c>
      <c r="E1305" s="71">
        <v>21</v>
      </c>
      <c r="F1305" s="71" t="s">
        <v>17</v>
      </c>
    </row>
    <row r="1306" spans="1:6" x14ac:dyDescent="0.25">
      <c r="A1306" s="70">
        <v>44494</v>
      </c>
      <c r="B1306" s="71" t="s">
        <v>16591</v>
      </c>
      <c r="C1306" s="71">
        <v>29500498</v>
      </c>
      <c r="D1306" s="71" t="s">
        <v>8</v>
      </c>
      <c r="E1306" s="71">
        <v>309</v>
      </c>
      <c r="F1306" s="71" t="s">
        <v>21</v>
      </c>
    </row>
    <row r="1307" spans="1:6" x14ac:dyDescent="0.25">
      <c r="A1307" s="70">
        <v>44494</v>
      </c>
      <c r="B1307" s="71" t="s">
        <v>16591</v>
      </c>
      <c r="C1307" s="71">
        <v>29500498</v>
      </c>
      <c r="D1307" s="71" t="s">
        <v>8</v>
      </c>
      <c r="E1307" s="71">
        <v>321</v>
      </c>
      <c r="F1307" s="71" t="s">
        <v>21</v>
      </c>
    </row>
    <row r="1308" spans="1:6" x14ac:dyDescent="0.25">
      <c r="A1308" s="70">
        <v>44494</v>
      </c>
      <c r="B1308" s="71" t="s">
        <v>16591</v>
      </c>
      <c r="C1308" s="71">
        <v>29500527</v>
      </c>
      <c r="D1308" s="71" t="s">
        <v>8</v>
      </c>
      <c r="E1308" s="71">
        <v>246</v>
      </c>
      <c r="F1308" s="71" t="s">
        <v>21</v>
      </c>
    </row>
    <row r="1309" spans="1:6" x14ac:dyDescent="0.25">
      <c r="A1309" s="70">
        <v>44494</v>
      </c>
      <c r="B1309" s="71" t="s">
        <v>16591</v>
      </c>
      <c r="C1309" s="71">
        <v>29500532</v>
      </c>
      <c r="D1309" s="71" t="s">
        <v>6</v>
      </c>
      <c r="E1309" s="71">
        <v>101.8</v>
      </c>
      <c r="F1309" s="71" t="s">
        <v>40</v>
      </c>
    </row>
    <row r="1310" spans="1:6" x14ac:dyDescent="0.25">
      <c r="A1310" s="70">
        <v>44494</v>
      </c>
      <c r="B1310" s="71" t="s">
        <v>16591</v>
      </c>
      <c r="C1310" s="71">
        <v>29500606</v>
      </c>
      <c r="D1310" s="71" t="s">
        <v>8</v>
      </c>
      <c r="E1310" s="71">
        <v>245</v>
      </c>
      <c r="F1310" s="71" t="s">
        <v>24</v>
      </c>
    </row>
    <row r="1311" spans="1:6" x14ac:dyDescent="0.25">
      <c r="A1311" s="70">
        <v>44494</v>
      </c>
      <c r="B1311" s="71" t="s">
        <v>16591</v>
      </c>
      <c r="C1311" s="71">
        <v>29500886</v>
      </c>
      <c r="D1311" s="71" t="s">
        <v>9</v>
      </c>
      <c r="E1311" s="71">
        <v>204</v>
      </c>
      <c r="F1311" s="71" t="s">
        <v>17</v>
      </c>
    </row>
    <row r="1312" spans="1:6" x14ac:dyDescent="0.25">
      <c r="A1312" s="70">
        <v>44494</v>
      </c>
      <c r="B1312" s="71" t="s">
        <v>16591</v>
      </c>
      <c r="C1312" s="71">
        <v>29500906</v>
      </c>
      <c r="D1312" s="71" t="s">
        <v>9</v>
      </c>
      <c r="E1312" s="71">
        <v>11</v>
      </c>
      <c r="F1312" s="71" t="s">
        <v>17</v>
      </c>
    </row>
    <row r="1313" spans="1:6" x14ac:dyDescent="0.25">
      <c r="A1313" s="70">
        <v>44494</v>
      </c>
      <c r="B1313" s="71" t="s">
        <v>16591</v>
      </c>
      <c r="C1313" s="71">
        <v>29500910</v>
      </c>
      <c r="D1313" s="71" t="s">
        <v>9</v>
      </c>
      <c r="E1313" s="71">
        <v>12</v>
      </c>
      <c r="F1313" s="71" t="s">
        <v>17</v>
      </c>
    </row>
    <row r="1314" spans="1:6" x14ac:dyDescent="0.25">
      <c r="A1314" s="70">
        <v>44494</v>
      </c>
      <c r="B1314" s="71" t="s">
        <v>16591</v>
      </c>
      <c r="C1314" s="71">
        <v>29500917</v>
      </c>
      <c r="D1314" s="71" t="s">
        <v>6</v>
      </c>
      <c r="E1314" s="71">
        <v>30</v>
      </c>
      <c r="F1314" s="71" t="s">
        <v>97</v>
      </c>
    </row>
    <row r="1315" spans="1:6" x14ac:dyDescent="0.25">
      <c r="A1315" s="70">
        <v>44494</v>
      </c>
      <c r="B1315" s="71" t="s">
        <v>16591</v>
      </c>
      <c r="C1315" s="71">
        <v>29500917</v>
      </c>
      <c r="D1315" s="71" t="s">
        <v>6</v>
      </c>
      <c r="E1315" s="71">
        <v>6</v>
      </c>
      <c r="F1315" s="71" t="s">
        <v>97</v>
      </c>
    </row>
    <row r="1316" spans="1:6" x14ac:dyDescent="0.25">
      <c r="A1316" s="70">
        <v>44494</v>
      </c>
      <c r="B1316" s="71" t="s">
        <v>16591</v>
      </c>
      <c r="C1316" s="71">
        <v>29500917</v>
      </c>
      <c r="D1316" s="71" t="s">
        <v>6</v>
      </c>
      <c r="E1316" s="71">
        <v>13</v>
      </c>
      <c r="F1316" s="71" t="s">
        <v>97</v>
      </c>
    </row>
    <row r="1317" spans="1:6" x14ac:dyDescent="0.25">
      <c r="A1317" s="70">
        <v>44494</v>
      </c>
      <c r="B1317" s="71" t="s">
        <v>16591</v>
      </c>
      <c r="C1317" s="71">
        <v>29500917</v>
      </c>
      <c r="D1317" s="71" t="s">
        <v>6</v>
      </c>
      <c r="E1317" s="71">
        <v>10</v>
      </c>
      <c r="F1317" s="71" t="s">
        <v>97</v>
      </c>
    </row>
    <row r="1318" spans="1:6" x14ac:dyDescent="0.25">
      <c r="A1318" s="70">
        <v>44494</v>
      </c>
      <c r="B1318" s="71" t="s">
        <v>16591</v>
      </c>
      <c r="C1318" s="71">
        <v>29500952</v>
      </c>
      <c r="D1318" s="71" t="s">
        <v>9</v>
      </c>
      <c r="E1318" s="71">
        <v>3</v>
      </c>
      <c r="F1318" s="71" t="s">
        <v>17</v>
      </c>
    </row>
    <row r="1319" spans="1:6" x14ac:dyDescent="0.25">
      <c r="A1319" s="70">
        <v>44494</v>
      </c>
      <c r="B1319" s="71" t="s">
        <v>16591</v>
      </c>
      <c r="C1319" s="71">
        <v>29501000</v>
      </c>
      <c r="D1319" s="71" t="s">
        <v>8</v>
      </c>
      <c r="E1319" s="71">
        <v>11.2</v>
      </c>
      <c r="F1319" s="71" t="s">
        <v>19</v>
      </c>
    </row>
    <row r="1320" spans="1:6" x14ac:dyDescent="0.25">
      <c r="A1320" s="70">
        <v>44494</v>
      </c>
      <c r="B1320" s="71" t="s">
        <v>16591</v>
      </c>
      <c r="C1320" s="71">
        <v>29501013</v>
      </c>
      <c r="D1320" s="71" t="s">
        <v>9</v>
      </c>
      <c r="E1320" s="71">
        <v>20</v>
      </c>
      <c r="F1320" s="71" t="s">
        <v>17</v>
      </c>
    </row>
    <row r="1321" spans="1:6" x14ac:dyDescent="0.25">
      <c r="A1321" s="70">
        <v>44494</v>
      </c>
      <c r="B1321" s="71" t="s">
        <v>16591</v>
      </c>
      <c r="C1321" s="71">
        <v>29501020</v>
      </c>
      <c r="D1321" s="71" t="s">
        <v>9</v>
      </c>
      <c r="E1321" s="71">
        <v>4</v>
      </c>
      <c r="F1321" s="71" t="s">
        <v>17</v>
      </c>
    </row>
    <row r="1322" spans="1:6" x14ac:dyDescent="0.25">
      <c r="A1322" s="70">
        <v>44494</v>
      </c>
      <c r="B1322" s="71" t="s">
        <v>16591</v>
      </c>
      <c r="C1322" s="71">
        <v>29501020</v>
      </c>
      <c r="D1322" s="71" t="s">
        <v>9</v>
      </c>
      <c r="E1322" s="71">
        <v>16</v>
      </c>
      <c r="F1322" s="71" t="s">
        <v>17</v>
      </c>
    </row>
    <row r="1323" spans="1:6" x14ac:dyDescent="0.25">
      <c r="A1323" s="70">
        <v>44494</v>
      </c>
      <c r="B1323" s="71" t="s">
        <v>16591</v>
      </c>
      <c r="C1323" s="71">
        <v>29501028</v>
      </c>
      <c r="D1323" s="71" t="s">
        <v>9</v>
      </c>
      <c r="E1323" s="71">
        <v>17</v>
      </c>
      <c r="F1323" s="71" t="s">
        <v>17</v>
      </c>
    </row>
    <row r="1324" spans="1:6" x14ac:dyDescent="0.25">
      <c r="A1324" s="70">
        <v>44494</v>
      </c>
      <c r="B1324" s="71" t="s">
        <v>16591</v>
      </c>
      <c r="C1324" s="71">
        <v>29501028</v>
      </c>
      <c r="D1324" s="71" t="s">
        <v>9</v>
      </c>
      <c r="E1324" s="71">
        <v>20</v>
      </c>
      <c r="F1324" s="71" t="s">
        <v>17</v>
      </c>
    </row>
    <row r="1325" spans="1:6" x14ac:dyDescent="0.25">
      <c r="A1325" s="70">
        <v>44494</v>
      </c>
      <c r="B1325" s="71" t="s">
        <v>16591</v>
      </c>
      <c r="C1325" s="71">
        <v>29501029</v>
      </c>
      <c r="D1325" s="71" t="s">
        <v>9</v>
      </c>
      <c r="E1325" s="71">
        <v>12</v>
      </c>
      <c r="F1325" s="71" t="s">
        <v>17</v>
      </c>
    </row>
    <row r="1326" spans="1:6" x14ac:dyDescent="0.25">
      <c r="A1326" s="70">
        <v>44494</v>
      </c>
      <c r="B1326" s="71" t="s">
        <v>16591</v>
      </c>
      <c r="C1326" s="71">
        <v>29501032</v>
      </c>
      <c r="D1326" s="71" t="s">
        <v>8</v>
      </c>
      <c r="E1326" s="71">
        <v>27</v>
      </c>
      <c r="F1326" s="71" t="s">
        <v>87</v>
      </c>
    </row>
    <row r="1327" spans="1:6" x14ac:dyDescent="0.25">
      <c r="A1327" s="70">
        <v>44494</v>
      </c>
      <c r="B1327" s="71" t="s">
        <v>16591</v>
      </c>
      <c r="C1327" s="71">
        <v>29501032</v>
      </c>
      <c r="D1327" s="71" t="s">
        <v>8</v>
      </c>
      <c r="E1327" s="71">
        <v>27</v>
      </c>
      <c r="F1327" s="71" t="s">
        <v>87</v>
      </c>
    </row>
    <row r="1328" spans="1:6" x14ac:dyDescent="0.25">
      <c r="A1328" s="70">
        <v>44494</v>
      </c>
      <c r="B1328" s="71" t="s">
        <v>16591</v>
      </c>
      <c r="C1328" s="71">
        <v>29501039</v>
      </c>
      <c r="D1328" s="71" t="s">
        <v>9</v>
      </c>
      <c r="E1328" s="71">
        <v>20</v>
      </c>
      <c r="F1328" s="71" t="s">
        <v>17</v>
      </c>
    </row>
    <row r="1329" spans="1:6" x14ac:dyDescent="0.25">
      <c r="A1329" s="70">
        <v>44494</v>
      </c>
      <c r="B1329" s="71" t="s">
        <v>16591</v>
      </c>
      <c r="C1329" s="71">
        <v>29501039</v>
      </c>
      <c r="D1329" s="71" t="s">
        <v>9</v>
      </c>
      <c r="E1329" s="71">
        <v>17</v>
      </c>
      <c r="F1329" s="71" t="s">
        <v>17</v>
      </c>
    </row>
    <row r="1330" spans="1:6" x14ac:dyDescent="0.25">
      <c r="A1330" s="70">
        <v>44494</v>
      </c>
      <c r="B1330" s="71" t="s">
        <v>16591</v>
      </c>
      <c r="C1330" s="71">
        <v>29501066</v>
      </c>
      <c r="D1330" s="71" t="s">
        <v>11</v>
      </c>
      <c r="E1330" s="71">
        <v>35</v>
      </c>
      <c r="F1330" s="71" t="s">
        <v>20</v>
      </c>
    </row>
    <row r="1331" spans="1:6" x14ac:dyDescent="0.25">
      <c r="A1331" s="70">
        <v>44494</v>
      </c>
      <c r="B1331" s="71" t="s">
        <v>16591</v>
      </c>
      <c r="C1331" s="71">
        <v>29501069</v>
      </c>
      <c r="D1331" s="71" t="s">
        <v>11</v>
      </c>
      <c r="E1331" s="71">
        <v>452</v>
      </c>
      <c r="F1331" s="71" t="s">
        <v>20</v>
      </c>
    </row>
    <row r="1332" spans="1:6" x14ac:dyDescent="0.25">
      <c r="A1332" s="70">
        <v>44494</v>
      </c>
      <c r="B1332" s="71" t="s">
        <v>16591</v>
      </c>
      <c r="C1332" s="71">
        <v>29501071</v>
      </c>
      <c r="D1332" s="71" t="s">
        <v>11</v>
      </c>
      <c r="E1332" s="71">
        <v>75</v>
      </c>
      <c r="F1332" s="71" t="s">
        <v>20</v>
      </c>
    </row>
    <row r="1333" spans="1:6" x14ac:dyDescent="0.25">
      <c r="A1333" s="70">
        <v>44494</v>
      </c>
      <c r="B1333" s="71" t="s">
        <v>16591</v>
      </c>
      <c r="C1333" s="71">
        <v>29600004</v>
      </c>
      <c r="D1333" s="71" t="s">
        <v>6</v>
      </c>
      <c r="E1333" s="71">
        <v>250</v>
      </c>
      <c r="F1333" s="71" t="s">
        <v>19</v>
      </c>
    </row>
    <row r="1334" spans="1:6" x14ac:dyDescent="0.25">
      <c r="A1334" s="70">
        <v>44494</v>
      </c>
      <c r="B1334" s="71" t="s">
        <v>16591</v>
      </c>
      <c r="C1334" s="71">
        <v>32000049</v>
      </c>
      <c r="D1334" s="71" t="s">
        <v>6</v>
      </c>
      <c r="E1334" s="71">
        <v>26.5</v>
      </c>
      <c r="F1334" s="71" t="s">
        <v>119</v>
      </c>
    </row>
    <row r="1335" spans="1:6" x14ac:dyDescent="0.25">
      <c r="A1335" s="70">
        <v>44494</v>
      </c>
      <c r="B1335" s="71" t="s">
        <v>16591</v>
      </c>
      <c r="C1335" s="71">
        <v>47000260</v>
      </c>
      <c r="D1335" s="71" t="s">
        <v>6</v>
      </c>
      <c r="E1335" s="71">
        <v>20</v>
      </c>
      <c r="F1335" s="71" t="s">
        <v>88</v>
      </c>
    </row>
    <row r="1336" spans="1:6" x14ac:dyDescent="0.25">
      <c r="A1336" s="70">
        <v>44494</v>
      </c>
      <c r="B1336" s="71" t="s">
        <v>16591</v>
      </c>
      <c r="C1336" s="71">
        <v>49500204</v>
      </c>
      <c r="D1336" s="71" t="s">
        <v>8</v>
      </c>
      <c r="E1336" s="71">
        <v>188</v>
      </c>
      <c r="F1336" s="71" t="s">
        <v>21</v>
      </c>
    </row>
    <row r="1337" spans="1:6" x14ac:dyDescent="0.25">
      <c r="A1337" s="70">
        <v>44494</v>
      </c>
      <c r="B1337" s="71" t="s">
        <v>16591</v>
      </c>
      <c r="C1337" s="71">
        <v>49900001</v>
      </c>
      <c r="D1337" s="71" t="s">
        <v>6</v>
      </c>
      <c r="E1337" s="71">
        <v>66</v>
      </c>
      <c r="F1337" s="71" t="s">
        <v>100</v>
      </c>
    </row>
    <row r="1338" spans="1:6" x14ac:dyDescent="0.25">
      <c r="A1338" s="70">
        <v>44494</v>
      </c>
      <c r="B1338" s="71" t="s">
        <v>16591</v>
      </c>
      <c r="C1338" s="71" t="s">
        <v>36</v>
      </c>
      <c r="D1338" s="71" t="s">
        <v>6</v>
      </c>
      <c r="E1338" s="71">
        <v>23</v>
      </c>
      <c r="F1338" s="71" t="s">
        <v>119</v>
      </c>
    </row>
    <row r="1339" spans="1:6" x14ac:dyDescent="0.25">
      <c r="A1339" s="70">
        <v>44494</v>
      </c>
      <c r="B1339" s="71" t="s">
        <v>16591</v>
      </c>
      <c r="C1339" s="71" t="s">
        <v>36</v>
      </c>
      <c r="D1339" s="71" t="s">
        <v>6</v>
      </c>
      <c r="E1339" s="71">
        <v>227</v>
      </c>
      <c r="F1339" s="71" t="s">
        <v>116</v>
      </c>
    </row>
    <row r="1340" spans="1:6" x14ac:dyDescent="0.25">
      <c r="A1340" s="70">
        <v>44494</v>
      </c>
      <c r="B1340" s="71" t="s">
        <v>16591</v>
      </c>
      <c r="C1340" s="71" t="s">
        <v>36</v>
      </c>
      <c r="D1340" s="71" t="s">
        <v>8</v>
      </c>
      <c r="E1340" s="71">
        <v>94.4</v>
      </c>
      <c r="F1340" s="71" t="s">
        <v>116</v>
      </c>
    </row>
    <row r="1341" spans="1:6" x14ac:dyDescent="0.25">
      <c r="A1341" s="70">
        <v>44494</v>
      </c>
      <c r="B1341" s="71" t="s">
        <v>16591</v>
      </c>
      <c r="C1341" s="71" t="s">
        <v>36</v>
      </c>
      <c r="D1341" s="71" t="s">
        <v>9</v>
      </c>
      <c r="E1341" s="71">
        <v>15</v>
      </c>
      <c r="F1341" s="71" t="s">
        <v>116</v>
      </c>
    </row>
    <row r="1342" spans="1:6" x14ac:dyDescent="0.25">
      <c r="A1342" s="70">
        <v>44494</v>
      </c>
      <c r="B1342" s="71" t="s">
        <v>16591</v>
      </c>
      <c r="C1342" s="71" t="s">
        <v>36</v>
      </c>
      <c r="D1342" s="71" t="s">
        <v>8</v>
      </c>
      <c r="E1342" s="71">
        <v>44</v>
      </c>
      <c r="F1342" s="71" t="s">
        <v>116</v>
      </c>
    </row>
    <row r="1343" spans="1:6" x14ac:dyDescent="0.25">
      <c r="A1343" s="70">
        <v>44494</v>
      </c>
      <c r="B1343" s="71" t="s">
        <v>16591</v>
      </c>
      <c r="C1343" s="71" t="s">
        <v>36</v>
      </c>
      <c r="D1343" s="71" t="s">
        <v>7</v>
      </c>
      <c r="E1343" s="71">
        <v>79</v>
      </c>
      <c r="F1343" s="71" t="s">
        <v>116</v>
      </c>
    </row>
    <row r="1344" spans="1:6" x14ac:dyDescent="0.25">
      <c r="A1344" s="70">
        <v>44494</v>
      </c>
      <c r="B1344" s="71" t="s">
        <v>16591</v>
      </c>
      <c r="C1344" s="71" t="s">
        <v>36</v>
      </c>
      <c r="D1344" s="71" t="s">
        <v>8</v>
      </c>
      <c r="E1344" s="71">
        <v>26.2</v>
      </c>
      <c r="F1344" s="71" t="s">
        <v>116</v>
      </c>
    </row>
    <row r="1345" spans="1:6" x14ac:dyDescent="0.25">
      <c r="A1345" s="70">
        <v>44494</v>
      </c>
      <c r="B1345" s="71" t="s">
        <v>16591</v>
      </c>
      <c r="C1345" s="71" t="s">
        <v>36</v>
      </c>
      <c r="D1345" s="71" t="s">
        <v>6</v>
      </c>
      <c r="E1345" s="71">
        <v>345</v>
      </c>
      <c r="F1345" s="71" t="s">
        <v>520</v>
      </c>
    </row>
    <row r="1346" spans="1:6" x14ac:dyDescent="0.25">
      <c r="A1346" s="70">
        <v>44494</v>
      </c>
      <c r="B1346" s="71" t="s">
        <v>16591</v>
      </c>
      <c r="C1346" s="71" t="s">
        <v>36</v>
      </c>
      <c r="D1346" s="71" t="s">
        <v>10</v>
      </c>
      <c r="E1346" s="71">
        <v>3.5</v>
      </c>
      <c r="F1346" s="71" t="s">
        <v>91</v>
      </c>
    </row>
    <row r="1347" spans="1:6" x14ac:dyDescent="0.25">
      <c r="A1347" s="70">
        <v>44494</v>
      </c>
      <c r="B1347" s="71" t="s">
        <v>16591</v>
      </c>
      <c r="C1347" s="71" t="s">
        <v>36</v>
      </c>
      <c r="D1347" s="71" t="s">
        <v>10</v>
      </c>
      <c r="E1347" s="71">
        <v>20</v>
      </c>
      <c r="F1347" s="71" t="s">
        <v>139</v>
      </c>
    </row>
    <row r="1348" spans="1:6" x14ac:dyDescent="0.25">
      <c r="A1348" s="70">
        <v>44494</v>
      </c>
      <c r="B1348" s="71" t="s">
        <v>16591</v>
      </c>
      <c r="C1348" s="71" t="s">
        <v>108</v>
      </c>
      <c r="D1348" s="71" t="s">
        <v>10</v>
      </c>
      <c r="E1348" s="71">
        <v>65.400000000000006</v>
      </c>
      <c r="F1348" s="71" t="s">
        <v>108</v>
      </c>
    </row>
    <row r="1349" spans="1:6" x14ac:dyDescent="0.25">
      <c r="A1349" s="70">
        <v>44494</v>
      </c>
      <c r="B1349" s="71" t="s">
        <v>16591</v>
      </c>
      <c r="C1349" s="71" t="s">
        <v>124</v>
      </c>
      <c r="D1349" s="71" t="s">
        <v>8</v>
      </c>
      <c r="E1349" s="71">
        <v>126</v>
      </c>
      <c r="F1349" s="71" t="s">
        <v>116</v>
      </c>
    </row>
    <row r="1350" spans="1:6" x14ac:dyDescent="0.25">
      <c r="A1350" s="70">
        <v>44495</v>
      </c>
      <c r="B1350" s="71" t="s">
        <v>16591</v>
      </c>
      <c r="C1350" s="71">
        <v>29500879</v>
      </c>
      <c r="D1350" s="71" t="s">
        <v>6</v>
      </c>
      <c r="E1350" s="71">
        <v>106.2</v>
      </c>
      <c r="F1350" s="71" t="s">
        <v>22</v>
      </c>
    </row>
    <row r="1351" spans="1:6" x14ac:dyDescent="0.25">
      <c r="A1351" s="70">
        <v>44495</v>
      </c>
      <c r="B1351" s="71" t="s">
        <v>16591</v>
      </c>
      <c r="C1351" s="71">
        <v>29500917</v>
      </c>
      <c r="D1351" s="71" t="s">
        <v>6</v>
      </c>
      <c r="E1351" s="71">
        <v>39</v>
      </c>
      <c r="F1351" s="71" t="s">
        <v>97</v>
      </c>
    </row>
    <row r="1352" spans="1:6" x14ac:dyDescent="0.25">
      <c r="A1352" s="70">
        <v>44495</v>
      </c>
      <c r="B1352" s="71" t="s">
        <v>16591</v>
      </c>
      <c r="C1352" s="71">
        <v>29500917</v>
      </c>
      <c r="D1352" s="71" t="s">
        <v>6</v>
      </c>
      <c r="E1352" s="71">
        <v>45</v>
      </c>
      <c r="F1352" s="71" t="s">
        <v>97</v>
      </c>
    </row>
    <row r="1353" spans="1:6" x14ac:dyDescent="0.25">
      <c r="A1353" s="70">
        <v>44495</v>
      </c>
      <c r="B1353" s="71" t="s">
        <v>16591</v>
      </c>
      <c r="C1353" s="71">
        <v>29900002</v>
      </c>
      <c r="D1353" s="71" t="s">
        <v>6</v>
      </c>
      <c r="E1353" s="71">
        <v>184.2</v>
      </c>
      <c r="F1353" s="71" t="s">
        <v>21</v>
      </c>
    </row>
    <row r="1354" spans="1:6" x14ac:dyDescent="0.25">
      <c r="A1354" s="70">
        <v>44495</v>
      </c>
      <c r="B1354" s="71" t="s">
        <v>16591</v>
      </c>
      <c r="C1354" s="71">
        <v>29900003</v>
      </c>
      <c r="D1354" s="71" t="s">
        <v>8</v>
      </c>
      <c r="E1354" s="71">
        <v>688</v>
      </c>
      <c r="F1354" s="71" t="s">
        <v>21</v>
      </c>
    </row>
    <row r="1355" spans="1:6" x14ac:dyDescent="0.25">
      <c r="A1355" s="70">
        <v>44495</v>
      </c>
      <c r="B1355" s="71" t="s">
        <v>16591</v>
      </c>
      <c r="C1355" s="71">
        <v>32000067</v>
      </c>
      <c r="D1355" s="71" t="s">
        <v>6</v>
      </c>
      <c r="E1355" s="71">
        <v>40</v>
      </c>
      <c r="F1355" s="71" t="s">
        <v>88</v>
      </c>
    </row>
    <row r="1356" spans="1:6" x14ac:dyDescent="0.25">
      <c r="A1356" s="70">
        <v>44495</v>
      </c>
      <c r="B1356" s="71" t="s">
        <v>16591</v>
      </c>
      <c r="C1356" s="71">
        <v>32000069</v>
      </c>
      <c r="D1356" s="71" t="s">
        <v>6</v>
      </c>
      <c r="E1356" s="71">
        <v>20</v>
      </c>
      <c r="F1356" s="71" t="s">
        <v>120</v>
      </c>
    </row>
    <row r="1357" spans="1:6" x14ac:dyDescent="0.25">
      <c r="A1357" s="70">
        <v>44495</v>
      </c>
      <c r="B1357" s="71" t="s">
        <v>16591</v>
      </c>
      <c r="C1357" s="71">
        <v>49500166</v>
      </c>
      <c r="D1357" s="71" t="s">
        <v>8</v>
      </c>
      <c r="E1357" s="71">
        <v>121</v>
      </c>
      <c r="F1357" s="71" t="s">
        <v>24</v>
      </c>
    </row>
    <row r="1358" spans="1:6" x14ac:dyDescent="0.25">
      <c r="A1358" s="70">
        <v>44495</v>
      </c>
      <c r="B1358" s="71" t="s">
        <v>16591</v>
      </c>
      <c r="C1358" s="71">
        <v>59000034</v>
      </c>
      <c r="D1358" s="71" t="s">
        <v>10</v>
      </c>
      <c r="E1358" s="71">
        <v>159.68</v>
      </c>
      <c r="F1358" s="71" t="s">
        <v>19</v>
      </c>
    </row>
    <row r="1359" spans="1:6" x14ac:dyDescent="0.25">
      <c r="A1359" s="70">
        <v>44495</v>
      </c>
      <c r="B1359" s="71" t="s">
        <v>16591</v>
      </c>
      <c r="C1359" s="71" t="s">
        <v>36</v>
      </c>
      <c r="D1359" s="71" t="s">
        <v>8</v>
      </c>
      <c r="E1359" s="71">
        <v>33</v>
      </c>
      <c r="F1359" s="71" t="s">
        <v>116</v>
      </c>
    </row>
    <row r="1360" spans="1:6" x14ac:dyDescent="0.25">
      <c r="A1360" s="70">
        <v>44495</v>
      </c>
      <c r="B1360" s="71" t="s">
        <v>16591</v>
      </c>
      <c r="C1360" s="71" t="s">
        <v>36</v>
      </c>
      <c r="D1360" s="71" t="s">
        <v>9</v>
      </c>
      <c r="E1360" s="71">
        <v>26</v>
      </c>
      <c r="F1360" s="71" t="s">
        <v>116</v>
      </c>
    </row>
    <row r="1361" spans="1:6" x14ac:dyDescent="0.25">
      <c r="A1361" s="70">
        <v>44495</v>
      </c>
      <c r="B1361" s="71" t="s">
        <v>16591</v>
      </c>
      <c r="C1361" s="71" t="s">
        <v>36</v>
      </c>
      <c r="D1361" s="71" t="s">
        <v>6</v>
      </c>
      <c r="E1361" s="71">
        <v>60</v>
      </c>
      <c r="F1361" s="71" t="s">
        <v>116</v>
      </c>
    </row>
    <row r="1362" spans="1:6" x14ac:dyDescent="0.25">
      <c r="A1362" s="70">
        <v>44495</v>
      </c>
      <c r="B1362" s="71" t="s">
        <v>16591</v>
      </c>
      <c r="C1362" s="71" t="s">
        <v>36</v>
      </c>
      <c r="D1362" s="71" t="s">
        <v>10</v>
      </c>
      <c r="E1362" s="71">
        <v>14</v>
      </c>
      <c r="F1362" s="71" t="s">
        <v>91</v>
      </c>
    </row>
    <row r="1363" spans="1:6" x14ac:dyDescent="0.25">
      <c r="A1363" s="70">
        <v>44495</v>
      </c>
      <c r="B1363" s="71" t="s">
        <v>16591</v>
      </c>
      <c r="C1363" s="71" t="s">
        <v>36</v>
      </c>
      <c r="D1363" s="71" t="s">
        <v>6</v>
      </c>
      <c r="E1363" s="71">
        <v>100</v>
      </c>
      <c r="F1363" s="71" t="s">
        <v>520</v>
      </c>
    </row>
    <row r="1364" spans="1:6" x14ac:dyDescent="0.25">
      <c r="A1364" s="70">
        <v>44495</v>
      </c>
      <c r="B1364" s="71" t="s">
        <v>16591</v>
      </c>
      <c r="C1364" s="71" t="s">
        <v>36</v>
      </c>
      <c r="D1364" s="71" t="s">
        <v>6</v>
      </c>
      <c r="E1364" s="71">
        <v>130</v>
      </c>
      <c r="F1364" s="71" t="s">
        <v>520</v>
      </c>
    </row>
    <row r="1365" spans="1:6" x14ac:dyDescent="0.25">
      <c r="A1365" s="70">
        <v>44495</v>
      </c>
      <c r="B1365" s="71" t="s">
        <v>16591</v>
      </c>
      <c r="C1365" s="71" t="s">
        <v>36</v>
      </c>
      <c r="D1365" s="71" t="s">
        <v>10</v>
      </c>
      <c r="E1365" s="71">
        <v>2</v>
      </c>
      <c r="F1365" s="71" t="s">
        <v>91</v>
      </c>
    </row>
    <row r="1366" spans="1:6" x14ac:dyDescent="0.25">
      <c r="A1366" s="70">
        <v>44495</v>
      </c>
      <c r="B1366" s="71" t="s">
        <v>16591</v>
      </c>
      <c r="C1366" s="71" t="s">
        <v>263</v>
      </c>
      <c r="D1366" s="71" t="s">
        <v>6</v>
      </c>
      <c r="E1366" s="71">
        <v>90</v>
      </c>
      <c r="F1366" s="71" t="s">
        <v>88</v>
      </c>
    </row>
    <row r="1367" spans="1:6" x14ac:dyDescent="0.25">
      <c r="A1367" s="70">
        <v>44495</v>
      </c>
      <c r="B1367" s="71" t="s">
        <v>16591</v>
      </c>
      <c r="C1367" s="71" t="s">
        <v>265</v>
      </c>
      <c r="D1367" s="71" t="s">
        <v>8</v>
      </c>
      <c r="E1367" s="71">
        <v>38</v>
      </c>
      <c r="F1367" s="71" t="s">
        <v>19</v>
      </c>
    </row>
    <row r="1368" spans="1:6" x14ac:dyDescent="0.25">
      <c r="A1368" s="70">
        <v>44496</v>
      </c>
      <c r="B1368" s="71" t="s">
        <v>16591</v>
      </c>
      <c r="C1368" s="71">
        <v>29500886</v>
      </c>
      <c r="D1368" s="71" t="s">
        <v>9</v>
      </c>
      <c r="E1368" s="71">
        <v>204</v>
      </c>
      <c r="F1368" s="71" t="s">
        <v>17</v>
      </c>
    </row>
    <row r="1369" spans="1:6" x14ac:dyDescent="0.25">
      <c r="A1369" s="70">
        <v>44496</v>
      </c>
      <c r="B1369" s="71" t="s">
        <v>16591</v>
      </c>
      <c r="C1369" s="71">
        <v>29500887</v>
      </c>
      <c r="D1369" s="71" t="s">
        <v>9</v>
      </c>
      <c r="E1369" s="71">
        <v>15</v>
      </c>
      <c r="F1369" s="71" t="s">
        <v>266</v>
      </c>
    </row>
    <row r="1370" spans="1:6" x14ac:dyDescent="0.25">
      <c r="A1370" s="70">
        <v>44496</v>
      </c>
      <c r="B1370" s="71" t="s">
        <v>16591</v>
      </c>
      <c r="C1370" s="71">
        <v>29500906</v>
      </c>
      <c r="D1370" s="71" t="s">
        <v>9</v>
      </c>
      <c r="E1370" s="71">
        <v>11</v>
      </c>
      <c r="F1370" s="71" t="s">
        <v>17</v>
      </c>
    </row>
    <row r="1371" spans="1:6" x14ac:dyDescent="0.25">
      <c r="A1371" s="70">
        <v>44496</v>
      </c>
      <c r="B1371" s="71" t="s">
        <v>16591</v>
      </c>
      <c r="C1371" s="71">
        <v>29500910</v>
      </c>
      <c r="D1371" s="71" t="s">
        <v>9</v>
      </c>
      <c r="E1371" s="71">
        <v>12</v>
      </c>
      <c r="F1371" s="71" t="s">
        <v>17</v>
      </c>
    </row>
    <row r="1372" spans="1:6" x14ac:dyDescent="0.25">
      <c r="A1372" s="70">
        <v>44496</v>
      </c>
      <c r="B1372" s="71" t="s">
        <v>16591</v>
      </c>
      <c r="C1372" s="71">
        <v>29500917</v>
      </c>
      <c r="D1372" s="71" t="s">
        <v>6</v>
      </c>
      <c r="E1372" s="71">
        <v>20</v>
      </c>
      <c r="F1372" s="71" t="s">
        <v>97</v>
      </c>
    </row>
    <row r="1373" spans="1:6" x14ac:dyDescent="0.25">
      <c r="A1373" s="70">
        <v>44496</v>
      </c>
      <c r="B1373" s="71" t="s">
        <v>16591</v>
      </c>
      <c r="C1373" s="71">
        <v>29500952</v>
      </c>
      <c r="D1373" s="71" t="s">
        <v>9</v>
      </c>
      <c r="E1373" s="71">
        <v>3</v>
      </c>
      <c r="F1373" s="71" t="s">
        <v>17</v>
      </c>
    </row>
    <row r="1374" spans="1:6" x14ac:dyDescent="0.25">
      <c r="A1374" s="70">
        <v>44496</v>
      </c>
      <c r="B1374" s="71" t="s">
        <v>16591</v>
      </c>
      <c r="C1374" s="71">
        <v>29501013</v>
      </c>
      <c r="D1374" s="71" t="s">
        <v>9</v>
      </c>
      <c r="E1374" s="71">
        <v>20</v>
      </c>
      <c r="F1374" s="71" t="s">
        <v>17</v>
      </c>
    </row>
    <row r="1375" spans="1:6" x14ac:dyDescent="0.25">
      <c r="A1375" s="70">
        <v>44496</v>
      </c>
      <c r="B1375" s="71" t="s">
        <v>16591</v>
      </c>
      <c r="C1375" s="71">
        <v>29501020</v>
      </c>
      <c r="D1375" s="71" t="s">
        <v>9</v>
      </c>
      <c r="E1375" s="71">
        <v>4</v>
      </c>
      <c r="F1375" s="71" t="s">
        <v>17</v>
      </c>
    </row>
    <row r="1376" spans="1:6" x14ac:dyDescent="0.25">
      <c r="A1376" s="70">
        <v>44496</v>
      </c>
      <c r="B1376" s="71" t="s">
        <v>16591</v>
      </c>
      <c r="C1376" s="71">
        <v>29501020</v>
      </c>
      <c r="D1376" s="71" t="s">
        <v>9</v>
      </c>
      <c r="E1376" s="71">
        <v>16</v>
      </c>
      <c r="F1376" s="71" t="s">
        <v>17</v>
      </c>
    </row>
    <row r="1377" spans="1:6" x14ac:dyDescent="0.25">
      <c r="A1377" s="70">
        <v>44496</v>
      </c>
      <c r="B1377" s="71" t="s">
        <v>16591</v>
      </c>
      <c r="C1377" s="71">
        <v>29501028</v>
      </c>
      <c r="D1377" s="71" t="s">
        <v>9</v>
      </c>
      <c r="E1377" s="71">
        <v>17</v>
      </c>
      <c r="F1377" s="71" t="s">
        <v>17</v>
      </c>
    </row>
    <row r="1378" spans="1:6" x14ac:dyDescent="0.25">
      <c r="A1378" s="70">
        <v>44496</v>
      </c>
      <c r="B1378" s="71" t="s">
        <v>16591</v>
      </c>
      <c r="C1378" s="71">
        <v>29501028</v>
      </c>
      <c r="D1378" s="71" t="s">
        <v>9</v>
      </c>
      <c r="E1378" s="71">
        <v>20</v>
      </c>
      <c r="F1378" s="71" t="s">
        <v>17</v>
      </c>
    </row>
    <row r="1379" spans="1:6" x14ac:dyDescent="0.25">
      <c r="A1379" s="70">
        <v>44496</v>
      </c>
      <c r="B1379" s="71" t="s">
        <v>16591</v>
      </c>
      <c r="C1379" s="71">
        <v>29501029</v>
      </c>
      <c r="D1379" s="71" t="s">
        <v>9</v>
      </c>
      <c r="E1379" s="71">
        <v>12</v>
      </c>
      <c r="F1379" s="71" t="s">
        <v>17</v>
      </c>
    </row>
    <row r="1380" spans="1:6" x14ac:dyDescent="0.25">
      <c r="A1380" s="70">
        <v>44496</v>
      </c>
      <c r="B1380" s="71" t="s">
        <v>16591</v>
      </c>
      <c r="C1380" s="71">
        <v>29900002</v>
      </c>
      <c r="D1380" s="71" t="s">
        <v>8</v>
      </c>
      <c r="E1380" s="71">
        <v>512</v>
      </c>
      <c r="F1380" s="71" t="s">
        <v>21</v>
      </c>
    </row>
    <row r="1381" spans="1:6" x14ac:dyDescent="0.25">
      <c r="A1381" s="70">
        <v>44496</v>
      </c>
      <c r="B1381" s="71" t="s">
        <v>16591</v>
      </c>
      <c r="C1381" s="71">
        <v>29900003</v>
      </c>
      <c r="D1381" s="71" t="s">
        <v>6</v>
      </c>
      <c r="E1381" s="71">
        <v>10</v>
      </c>
      <c r="F1381" s="71" t="s">
        <v>21</v>
      </c>
    </row>
    <row r="1382" spans="1:6" x14ac:dyDescent="0.25">
      <c r="A1382" s="70">
        <v>44496</v>
      </c>
      <c r="B1382" s="71" t="s">
        <v>16591</v>
      </c>
      <c r="C1382" s="71">
        <v>32000049</v>
      </c>
      <c r="D1382" s="71" t="s">
        <v>6</v>
      </c>
      <c r="E1382" s="71">
        <v>81.2</v>
      </c>
      <c r="F1382" s="71" t="s">
        <v>137</v>
      </c>
    </row>
    <row r="1383" spans="1:6" x14ac:dyDescent="0.25">
      <c r="A1383" s="70">
        <v>44496</v>
      </c>
      <c r="B1383" s="71" t="s">
        <v>16591</v>
      </c>
      <c r="C1383" s="71">
        <v>32000049</v>
      </c>
      <c r="D1383" s="71" t="s">
        <v>6</v>
      </c>
      <c r="E1383" s="71">
        <v>81.2</v>
      </c>
      <c r="F1383" s="71" t="s">
        <v>137</v>
      </c>
    </row>
    <row r="1384" spans="1:6" x14ac:dyDescent="0.25">
      <c r="A1384" s="70">
        <v>44496</v>
      </c>
      <c r="B1384" s="71" t="s">
        <v>16591</v>
      </c>
      <c r="C1384" s="71">
        <v>32000061</v>
      </c>
      <c r="D1384" s="71" t="s">
        <v>6</v>
      </c>
      <c r="E1384" s="71">
        <v>20.3</v>
      </c>
      <c r="F1384" s="71" t="s">
        <v>88</v>
      </c>
    </row>
    <row r="1385" spans="1:6" x14ac:dyDescent="0.25">
      <c r="A1385" s="70">
        <v>44496</v>
      </c>
      <c r="B1385" s="71" t="s">
        <v>16591</v>
      </c>
      <c r="C1385" s="71">
        <v>32000061</v>
      </c>
      <c r="D1385" s="71" t="s">
        <v>6</v>
      </c>
      <c r="E1385" s="71">
        <v>20.3</v>
      </c>
      <c r="F1385" s="71" t="s">
        <v>520</v>
      </c>
    </row>
    <row r="1386" spans="1:6" x14ac:dyDescent="0.25">
      <c r="A1386" s="70">
        <v>44496</v>
      </c>
      <c r="B1386" s="71" t="s">
        <v>16591</v>
      </c>
      <c r="C1386" s="71">
        <v>49500194</v>
      </c>
      <c r="D1386" s="71" t="s">
        <v>9</v>
      </c>
      <c r="E1386" s="71">
        <v>297</v>
      </c>
      <c r="F1386" s="71" t="s">
        <v>17</v>
      </c>
    </row>
    <row r="1387" spans="1:6" x14ac:dyDescent="0.25">
      <c r="A1387" s="70">
        <v>44496</v>
      </c>
      <c r="B1387" s="71" t="s">
        <v>16591</v>
      </c>
      <c r="C1387" s="71" t="s">
        <v>36</v>
      </c>
      <c r="D1387" s="71" t="s">
        <v>9</v>
      </c>
      <c r="E1387" s="71">
        <v>15.4</v>
      </c>
      <c r="F1387" s="71" t="s">
        <v>116</v>
      </c>
    </row>
    <row r="1388" spans="1:6" x14ac:dyDescent="0.25">
      <c r="A1388" s="70">
        <v>44496</v>
      </c>
      <c r="B1388" s="71" t="s">
        <v>16591</v>
      </c>
      <c r="C1388" s="71" t="s">
        <v>36</v>
      </c>
      <c r="D1388" s="71" t="s">
        <v>8</v>
      </c>
      <c r="E1388" s="71">
        <v>28.4</v>
      </c>
      <c r="F1388" s="71" t="s">
        <v>116</v>
      </c>
    </row>
    <row r="1389" spans="1:6" x14ac:dyDescent="0.25">
      <c r="A1389" s="70">
        <v>44496</v>
      </c>
      <c r="B1389" s="71" t="s">
        <v>16591</v>
      </c>
      <c r="C1389" s="71" t="s">
        <v>36</v>
      </c>
      <c r="D1389" s="71" t="s">
        <v>6</v>
      </c>
      <c r="E1389" s="71">
        <v>60.900000000000006</v>
      </c>
      <c r="F1389" s="71" t="s">
        <v>520</v>
      </c>
    </row>
    <row r="1390" spans="1:6" x14ac:dyDescent="0.25">
      <c r="A1390" s="70">
        <v>44496</v>
      </c>
      <c r="B1390" s="71" t="s">
        <v>16591</v>
      </c>
      <c r="C1390" s="71" t="s">
        <v>36</v>
      </c>
      <c r="D1390" s="71" t="s">
        <v>10</v>
      </c>
      <c r="E1390" s="71">
        <v>90</v>
      </c>
      <c r="F1390" s="71" t="s">
        <v>93</v>
      </c>
    </row>
    <row r="1391" spans="1:6" x14ac:dyDescent="0.25">
      <c r="A1391" s="70">
        <v>44496</v>
      </c>
      <c r="B1391" s="71" t="s">
        <v>16591</v>
      </c>
      <c r="C1391" s="71" t="s">
        <v>36</v>
      </c>
      <c r="D1391" s="71" t="s">
        <v>10</v>
      </c>
      <c r="E1391" s="71">
        <v>120</v>
      </c>
      <c r="F1391" s="71" t="s">
        <v>93</v>
      </c>
    </row>
    <row r="1392" spans="1:6" x14ac:dyDescent="0.25">
      <c r="A1392" s="70">
        <v>44496</v>
      </c>
      <c r="B1392" s="71" t="s">
        <v>16591</v>
      </c>
      <c r="C1392" s="71" t="s">
        <v>36</v>
      </c>
      <c r="D1392" s="71" t="s">
        <v>10</v>
      </c>
      <c r="E1392" s="71">
        <v>47.6</v>
      </c>
      <c r="F1392" s="71" t="s">
        <v>93</v>
      </c>
    </row>
    <row r="1393" spans="1:6" x14ac:dyDescent="0.25">
      <c r="A1393" s="70">
        <v>44496</v>
      </c>
      <c r="B1393" s="71" t="s">
        <v>16591</v>
      </c>
      <c r="C1393" s="71" t="s">
        <v>36</v>
      </c>
      <c r="D1393" s="71" t="s">
        <v>10</v>
      </c>
      <c r="E1393" s="71">
        <v>17.399999999999999</v>
      </c>
      <c r="F1393" s="71" t="s">
        <v>91</v>
      </c>
    </row>
    <row r="1394" spans="1:6" x14ac:dyDescent="0.25">
      <c r="A1394" s="70">
        <v>44496</v>
      </c>
      <c r="B1394" s="71" t="s">
        <v>16591</v>
      </c>
      <c r="C1394" s="71" t="s">
        <v>36</v>
      </c>
      <c r="D1394" s="71" t="s">
        <v>10</v>
      </c>
      <c r="E1394" s="71">
        <v>110</v>
      </c>
      <c r="F1394" s="71" t="s">
        <v>91</v>
      </c>
    </row>
    <row r="1395" spans="1:6" x14ac:dyDescent="0.25">
      <c r="A1395" s="70">
        <v>44496</v>
      </c>
      <c r="B1395" s="71" t="s">
        <v>16591</v>
      </c>
      <c r="C1395" s="71" t="s">
        <v>36</v>
      </c>
      <c r="D1395" s="71" t="s">
        <v>10</v>
      </c>
      <c r="E1395" s="71">
        <v>1.4</v>
      </c>
      <c r="F1395" s="71" t="s">
        <v>91</v>
      </c>
    </row>
    <row r="1396" spans="1:6" x14ac:dyDescent="0.25">
      <c r="A1396" s="70">
        <v>44496</v>
      </c>
      <c r="B1396" s="71" t="s">
        <v>16591</v>
      </c>
      <c r="C1396" s="71" t="s">
        <v>267</v>
      </c>
      <c r="D1396" s="71" t="s">
        <v>6</v>
      </c>
      <c r="E1396" s="71">
        <v>80</v>
      </c>
      <c r="F1396" s="71" t="s">
        <v>31</v>
      </c>
    </row>
    <row r="1397" spans="1:6" x14ac:dyDescent="0.25">
      <c r="A1397" s="70">
        <v>44496</v>
      </c>
      <c r="B1397" s="71" t="s">
        <v>16591</v>
      </c>
      <c r="C1397" s="71" t="s">
        <v>108</v>
      </c>
      <c r="D1397" s="71" t="s">
        <v>10</v>
      </c>
      <c r="E1397" s="71">
        <v>60</v>
      </c>
      <c r="F1397" s="71" t="s">
        <v>108</v>
      </c>
    </row>
    <row r="1398" spans="1:6" x14ac:dyDescent="0.25">
      <c r="A1398" s="70">
        <v>44496</v>
      </c>
      <c r="B1398" s="71" t="s">
        <v>16591</v>
      </c>
      <c r="C1398" s="71" t="s">
        <v>268</v>
      </c>
      <c r="D1398" s="71" t="s">
        <v>10</v>
      </c>
      <c r="E1398" s="71">
        <v>432</v>
      </c>
      <c r="F1398" s="71" t="s">
        <v>269</v>
      </c>
    </row>
    <row r="1399" spans="1:6" x14ac:dyDescent="0.25">
      <c r="A1399" s="70">
        <v>44497</v>
      </c>
      <c r="B1399" s="71" t="s">
        <v>16591</v>
      </c>
      <c r="C1399" s="71">
        <v>29500477</v>
      </c>
      <c r="D1399" s="71" t="s">
        <v>10</v>
      </c>
      <c r="E1399" s="71">
        <v>70</v>
      </c>
      <c r="F1399" s="71" t="s">
        <v>31</v>
      </c>
    </row>
    <row r="1400" spans="1:6" x14ac:dyDescent="0.25">
      <c r="A1400" s="70">
        <v>44497</v>
      </c>
      <c r="B1400" s="71" t="s">
        <v>16591</v>
      </c>
      <c r="C1400" s="71">
        <v>29501070</v>
      </c>
      <c r="D1400" s="71" t="s">
        <v>8</v>
      </c>
      <c r="E1400" s="71">
        <v>331</v>
      </c>
      <c r="F1400" s="71" t="s">
        <v>19</v>
      </c>
    </row>
    <row r="1401" spans="1:6" x14ac:dyDescent="0.25">
      <c r="A1401" s="70">
        <v>44497</v>
      </c>
      <c r="B1401" s="71" t="s">
        <v>16591</v>
      </c>
      <c r="C1401" s="71">
        <v>29501083</v>
      </c>
      <c r="D1401" s="71" t="s">
        <v>8</v>
      </c>
      <c r="E1401" s="71">
        <v>175</v>
      </c>
      <c r="F1401" s="71" t="s">
        <v>19</v>
      </c>
    </row>
    <row r="1402" spans="1:6" x14ac:dyDescent="0.25">
      <c r="A1402" s="70">
        <v>44497</v>
      </c>
      <c r="B1402" s="71" t="s">
        <v>16591</v>
      </c>
      <c r="C1402" s="71">
        <v>49500190</v>
      </c>
      <c r="D1402" s="71" t="s">
        <v>10</v>
      </c>
      <c r="E1402" s="71">
        <v>91</v>
      </c>
      <c r="F1402" s="71" t="s">
        <v>19</v>
      </c>
    </row>
    <row r="1403" spans="1:6" x14ac:dyDescent="0.25">
      <c r="A1403" s="70">
        <v>44497</v>
      </c>
      <c r="B1403" s="71" t="s">
        <v>16591</v>
      </c>
      <c r="C1403" s="71">
        <v>49500192</v>
      </c>
      <c r="D1403" s="71" t="s">
        <v>9</v>
      </c>
      <c r="E1403" s="71">
        <v>642</v>
      </c>
      <c r="F1403" s="71" t="s">
        <v>19</v>
      </c>
    </row>
    <row r="1404" spans="1:6" x14ac:dyDescent="0.25">
      <c r="A1404" s="70">
        <v>44497</v>
      </c>
      <c r="B1404" s="71" t="s">
        <v>16591</v>
      </c>
      <c r="C1404" s="71" t="s">
        <v>36</v>
      </c>
      <c r="D1404" s="71" t="s">
        <v>7</v>
      </c>
      <c r="E1404" s="71">
        <v>70</v>
      </c>
      <c r="F1404" s="71" t="s">
        <v>116</v>
      </c>
    </row>
    <row r="1405" spans="1:6" x14ac:dyDescent="0.25">
      <c r="A1405" s="70">
        <v>44497</v>
      </c>
      <c r="B1405" s="71" t="s">
        <v>16591</v>
      </c>
      <c r="C1405" s="71" t="s">
        <v>36</v>
      </c>
      <c r="D1405" s="71" t="s">
        <v>6</v>
      </c>
      <c r="E1405" s="71">
        <v>37</v>
      </c>
      <c r="F1405" s="71" t="s">
        <v>520</v>
      </c>
    </row>
    <row r="1406" spans="1:6" x14ac:dyDescent="0.25">
      <c r="A1406" s="70">
        <v>44497</v>
      </c>
      <c r="B1406" s="71" t="s">
        <v>16591</v>
      </c>
      <c r="C1406" s="71" t="s">
        <v>36</v>
      </c>
      <c r="D1406" s="71" t="s">
        <v>6</v>
      </c>
      <c r="E1406" s="71">
        <v>107.6</v>
      </c>
      <c r="F1406" s="71" t="s">
        <v>520</v>
      </c>
    </row>
    <row r="1407" spans="1:6" x14ac:dyDescent="0.25">
      <c r="A1407" s="70">
        <v>44497</v>
      </c>
      <c r="B1407" s="71" t="s">
        <v>16591</v>
      </c>
      <c r="C1407" s="71" t="s">
        <v>36</v>
      </c>
      <c r="D1407" s="71" t="s">
        <v>8</v>
      </c>
      <c r="E1407" s="71">
        <v>110</v>
      </c>
      <c r="F1407" s="71" t="s">
        <v>520</v>
      </c>
    </row>
    <row r="1408" spans="1:6" x14ac:dyDescent="0.25">
      <c r="A1408" s="70">
        <v>44497</v>
      </c>
      <c r="B1408" s="71" t="s">
        <v>16591</v>
      </c>
      <c r="C1408" s="71" t="s">
        <v>104</v>
      </c>
      <c r="D1408" s="71" t="s">
        <v>7</v>
      </c>
      <c r="E1408" s="71">
        <v>15</v>
      </c>
      <c r="F1408" s="71" t="s">
        <v>19</v>
      </c>
    </row>
    <row r="1409" spans="1:6" x14ac:dyDescent="0.25">
      <c r="A1409" s="70">
        <v>44497</v>
      </c>
      <c r="B1409" s="71" t="s">
        <v>16591</v>
      </c>
      <c r="C1409" s="71" t="s">
        <v>108</v>
      </c>
      <c r="D1409" s="71" t="s">
        <v>10</v>
      </c>
      <c r="E1409" s="71">
        <v>36</v>
      </c>
      <c r="F1409" s="71" t="s">
        <v>108</v>
      </c>
    </row>
    <row r="1410" spans="1:6" x14ac:dyDescent="0.25">
      <c r="A1410" s="70">
        <v>44497</v>
      </c>
      <c r="B1410" s="71" t="s">
        <v>16591</v>
      </c>
      <c r="C1410" s="71" t="s">
        <v>108</v>
      </c>
      <c r="D1410" s="71" t="s">
        <v>10</v>
      </c>
      <c r="E1410" s="71">
        <v>41</v>
      </c>
      <c r="F1410" s="71" t="s">
        <v>108</v>
      </c>
    </row>
    <row r="1411" spans="1:6" x14ac:dyDescent="0.25">
      <c r="A1411" s="70">
        <v>44497</v>
      </c>
      <c r="B1411" s="71" t="s">
        <v>16591</v>
      </c>
      <c r="C1411" s="71" t="s">
        <v>229</v>
      </c>
      <c r="D1411" s="71" t="s">
        <v>8</v>
      </c>
      <c r="E1411" s="71">
        <v>14</v>
      </c>
      <c r="F1411" s="71" t="s">
        <v>116</v>
      </c>
    </row>
    <row r="1412" spans="1:6" x14ac:dyDescent="0.25">
      <c r="A1412" s="70">
        <v>44497</v>
      </c>
      <c r="B1412" s="71" t="s">
        <v>16591</v>
      </c>
      <c r="C1412" s="71" t="s">
        <v>270</v>
      </c>
      <c r="D1412" s="71" t="s">
        <v>8</v>
      </c>
      <c r="E1412" s="71">
        <v>306</v>
      </c>
      <c r="F1412" s="71" t="s">
        <v>19</v>
      </c>
    </row>
    <row r="1413" spans="1:6" x14ac:dyDescent="0.25">
      <c r="A1413" s="70">
        <v>44498</v>
      </c>
      <c r="B1413" s="71" t="s">
        <v>16591</v>
      </c>
      <c r="C1413" s="71">
        <v>29500531</v>
      </c>
      <c r="D1413" s="71" t="s">
        <v>6</v>
      </c>
      <c r="E1413" s="71">
        <v>60</v>
      </c>
      <c r="F1413" s="71" t="s">
        <v>21</v>
      </c>
    </row>
    <row r="1414" spans="1:6" x14ac:dyDescent="0.25">
      <c r="A1414" s="70">
        <v>44498</v>
      </c>
      <c r="B1414" s="71" t="s">
        <v>16591</v>
      </c>
      <c r="C1414" s="71">
        <v>29500885</v>
      </c>
      <c r="D1414" s="71" t="s">
        <v>9</v>
      </c>
      <c r="E1414" s="71">
        <v>18</v>
      </c>
      <c r="F1414" s="71" t="s">
        <v>17</v>
      </c>
    </row>
    <row r="1415" spans="1:6" x14ac:dyDescent="0.25">
      <c r="A1415" s="70">
        <v>44498</v>
      </c>
      <c r="B1415" s="71" t="s">
        <v>16591</v>
      </c>
      <c r="C1415" s="71">
        <v>29500886</v>
      </c>
      <c r="D1415" s="71" t="s">
        <v>9</v>
      </c>
      <c r="E1415" s="71">
        <v>20</v>
      </c>
      <c r="F1415" s="71" t="s">
        <v>17</v>
      </c>
    </row>
    <row r="1416" spans="1:6" x14ac:dyDescent="0.25">
      <c r="A1416" s="70">
        <v>44498</v>
      </c>
      <c r="B1416" s="71" t="s">
        <v>16591</v>
      </c>
      <c r="C1416" s="71">
        <v>29500886</v>
      </c>
      <c r="D1416" s="71" t="s">
        <v>9</v>
      </c>
      <c r="E1416" s="71">
        <v>18</v>
      </c>
      <c r="F1416" s="71" t="s">
        <v>17</v>
      </c>
    </row>
    <row r="1417" spans="1:6" x14ac:dyDescent="0.25">
      <c r="A1417" s="70">
        <v>44498</v>
      </c>
      <c r="B1417" s="71" t="s">
        <v>16591</v>
      </c>
      <c r="C1417" s="71">
        <v>29500886</v>
      </c>
      <c r="D1417" s="71" t="s">
        <v>9</v>
      </c>
      <c r="E1417" s="71">
        <v>18</v>
      </c>
      <c r="F1417" s="71" t="s">
        <v>17</v>
      </c>
    </row>
    <row r="1418" spans="1:6" x14ac:dyDescent="0.25">
      <c r="A1418" s="70">
        <v>44498</v>
      </c>
      <c r="B1418" s="71" t="s">
        <v>16591</v>
      </c>
      <c r="C1418" s="71">
        <v>29500891</v>
      </c>
      <c r="D1418" s="71" t="s">
        <v>9</v>
      </c>
      <c r="E1418" s="71">
        <v>7</v>
      </c>
      <c r="F1418" s="71" t="s">
        <v>17</v>
      </c>
    </row>
    <row r="1419" spans="1:6" x14ac:dyDescent="0.25">
      <c r="A1419" s="70">
        <v>44498</v>
      </c>
      <c r="B1419" s="71" t="s">
        <v>16591</v>
      </c>
      <c r="C1419" s="71">
        <v>29500906</v>
      </c>
      <c r="D1419" s="71" t="s">
        <v>9</v>
      </c>
      <c r="E1419" s="71">
        <v>25</v>
      </c>
      <c r="F1419" s="71" t="s">
        <v>17</v>
      </c>
    </row>
    <row r="1420" spans="1:6" x14ac:dyDescent="0.25">
      <c r="A1420" s="70">
        <v>44498</v>
      </c>
      <c r="B1420" s="71" t="s">
        <v>16591</v>
      </c>
      <c r="C1420" s="71">
        <v>29500913</v>
      </c>
      <c r="D1420" s="71" t="s">
        <v>9</v>
      </c>
      <c r="E1420" s="71">
        <v>11</v>
      </c>
      <c r="F1420" s="71" t="s">
        <v>17</v>
      </c>
    </row>
    <row r="1421" spans="1:6" x14ac:dyDescent="0.25">
      <c r="A1421" s="70">
        <v>44498</v>
      </c>
      <c r="B1421" s="71" t="s">
        <v>16591</v>
      </c>
      <c r="C1421" s="71">
        <v>29500917</v>
      </c>
      <c r="D1421" s="71" t="s">
        <v>6</v>
      </c>
      <c r="E1421" s="71">
        <v>52</v>
      </c>
      <c r="F1421" s="71" t="s">
        <v>97</v>
      </c>
    </row>
    <row r="1422" spans="1:6" x14ac:dyDescent="0.25">
      <c r="A1422" s="70">
        <v>44498</v>
      </c>
      <c r="B1422" s="71" t="s">
        <v>16591</v>
      </c>
      <c r="C1422" s="71">
        <v>29500917</v>
      </c>
      <c r="D1422" s="71" t="s">
        <v>6</v>
      </c>
      <c r="E1422" s="71">
        <v>52</v>
      </c>
      <c r="F1422" s="71" t="s">
        <v>97</v>
      </c>
    </row>
    <row r="1423" spans="1:6" x14ac:dyDescent="0.25">
      <c r="A1423" s="70">
        <v>44498</v>
      </c>
      <c r="B1423" s="71" t="s">
        <v>16591</v>
      </c>
      <c r="C1423" s="71">
        <v>29500917</v>
      </c>
      <c r="D1423" s="71" t="s">
        <v>6</v>
      </c>
      <c r="E1423" s="71">
        <v>52</v>
      </c>
      <c r="F1423" s="71" t="s">
        <v>97</v>
      </c>
    </row>
    <row r="1424" spans="1:6" x14ac:dyDescent="0.25">
      <c r="A1424" s="70">
        <v>44498</v>
      </c>
      <c r="B1424" s="71" t="s">
        <v>16591</v>
      </c>
      <c r="C1424" s="71">
        <v>29501003</v>
      </c>
      <c r="D1424" s="71" t="s">
        <v>8</v>
      </c>
      <c r="E1424" s="71">
        <v>158</v>
      </c>
      <c r="F1424" s="71" t="s">
        <v>17</v>
      </c>
    </row>
    <row r="1425" spans="1:6" x14ac:dyDescent="0.25">
      <c r="A1425" s="70">
        <v>44498</v>
      </c>
      <c r="B1425" s="71" t="s">
        <v>16591</v>
      </c>
      <c r="C1425" s="71">
        <v>29501003</v>
      </c>
      <c r="D1425" s="71" t="s">
        <v>8</v>
      </c>
      <c r="E1425" s="71">
        <v>158</v>
      </c>
      <c r="F1425" s="71" t="s">
        <v>109</v>
      </c>
    </row>
    <row r="1426" spans="1:6" x14ac:dyDescent="0.25">
      <c r="A1426" s="70">
        <v>44498</v>
      </c>
      <c r="B1426" s="71" t="s">
        <v>16591</v>
      </c>
      <c r="C1426" s="71">
        <v>29501029</v>
      </c>
      <c r="D1426" s="71" t="s">
        <v>9</v>
      </c>
      <c r="E1426" s="71">
        <v>20</v>
      </c>
      <c r="F1426" s="71" t="s">
        <v>17</v>
      </c>
    </row>
    <row r="1427" spans="1:6" x14ac:dyDescent="0.25">
      <c r="A1427" s="70">
        <v>44498</v>
      </c>
      <c r="B1427" s="71" t="s">
        <v>16591</v>
      </c>
      <c r="C1427" s="71">
        <v>29501032</v>
      </c>
      <c r="D1427" s="71" t="s">
        <v>8</v>
      </c>
      <c r="E1427" s="71">
        <v>38</v>
      </c>
      <c r="F1427" s="71" t="s">
        <v>17</v>
      </c>
    </row>
    <row r="1428" spans="1:6" x14ac:dyDescent="0.25">
      <c r="A1428" s="70">
        <v>44498</v>
      </c>
      <c r="B1428" s="71" t="s">
        <v>16591</v>
      </c>
      <c r="C1428" s="71">
        <v>29501032</v>
      </c>
      <c r="D1428" s="71" t="s">
        <v>8</v>
      </c>
      <c r="E1428" s="71">
        <v>38</v>
      </c>
      <c r="F1428" s="71" t="s">
        <v>100</v>
      </c>
    </row>
    <row r="1429" spans="1:6" x14ac:dyDescent="0.25">
      <c r="A1429" s="70">
        <v>44498</v>
      </c>
      <c r="B1429" s="71" t="s">
        <v>16591</v>
      </c>
      <c r="C1429" s="71">
        <v>29900003</v>
      </c>
      <c r="D1429" s="71" t="s">
        <v>8</v>
      </c>
      <c r="E1429" s="71">
        <v>14</v>
      </c>
      <c r="F1429" s="71" t="s">
        <v>17</v>
      </c>
    </row>
    <row r="1430" spans="1:6" x14ac:dyDescent="0.25">
      <c r="A1430" s="70">
        <v>44498</v>
      </c>
      <c r="B1430" s="71" t="s">
        <v>16591</v>
      </c>
      <c r="C1430" s="71">
        <v>31000022</v>
      </c>
      <c r="D1430" s="71" t="s">
        <v>6</v>
      </c>
      <c r="E1430" s="71">
        <v>20.399999999999999</v>
      </c>
      <c r="F1430" s="71" t="s">
        <v>88</v>
      </c>
    </row>
    <row r="1431" spans="1:6" x14ac:dyDescent="0.25">
      <c r="A1431" s="70">
        <v>44498</v>
      </c>
      <c r="B1431" s="71" t="s">
        <v>16591</v>
      </c>
      <c r="C1431" s="71">
        <v>31900002</v>
      </c>
      <c r="D1431" s="71" t="s">
        <v>6</v>
      </c>
      <c r="E1431" s="71">
        <v>20.399999999999999</v>
      </c>
      <c r="F1431" s="71" t="s">
        <v>521</v>
      </c>
    </row>
    <row r="1432" spans="1:6" x14ac:dyDescent="0.25">
      <c r="A1432" s="70">
        <v>44498</v>
      </c>
      <c r="B1432" s="71" t="s">
        <v>16591</v>
      </c>
      <c r="C1432" s="71">
        <v>32000106</v>
      </c>
      <c r="D1432" s="71" t="s">
        <v>6</v>
      </c>
      <c r="E1432" s="71">
        <v>61.3</v>
      </c>
      <c r="F1432" s="71" t="s">
        <v>137</v>
      </c>
    </row>
    <row r="1433" spans="1:6" x14ac:dyDescent="0.25">
      <c r="A1433" s="70">
        <v>44498</v>
      </c>
      <c r="B1433" s="71" t="s">
        <v>16591</v>
      </c>
      <c r="C1433" s="71">
        <v>49900002</v>
      </c>
      <c r="D1433" s="71" t="s">
        <v>8</v>
      </c>
      <c r="E1433" s="71">
        <v>556</v>
      </c>
      <c r="F1433" s="71" t="s">
        <v>21</v>
      </c>
    </row>
    <row r="1434" spans="1:6" x14ac:dyDescent="0.25">
      <c r="A1434" s="70">
        <v>44498</v>
      </c>
      <c r="B1434" s="71" t="s">
        <v>16591</v>
      </c>
      <c r="C1434" s="71">
        <v>49900002</v>
      </c>
      <c r="D1434" s="71" t="s">
        <v>8</v>
      </c>
      <c r="E1434" s="71">
        <v>284</v>
      </c>
      <c r="F1434" s="71" t="s">
        <v>100</v>
      </c>
    </row>
    <row r="1435" spans="1:6" x14ac:dyDescent="0.25">
      <c r="A1435" s="70">
        <v>44498</v>
      </c>
      <c r="B1435" s="71" t="s">
        <v>16591</v>
      </c>
      <c r="C1435" s="71" t="s">
        <v>36</v>
      </c>
      <c r="D1435" s="71" t="s">
        <v>10</v>
      </c>
      <c r="E1435" s="71">
        <v>9.8000000000000007</v>
      </c>
      <c r="F1435" s="71" t="s">
        <v>91</v>
      </c>
    </row>
    <row r="1436" spans="1:6" x14ac:dyDescent="0.25">
      <c r="A1436" s="70">
        <v>44498</v>
      </c>
      <c r="B1436" s="71" t="s">
        <v>16591</v>
      </c>
      <c r="C1436" s="71" t="s">
        <v>36</v>
      </c>
      <c r="D1436" s="71" t="s">
        <v>10</v>
      </c>
      <c r="E1436" s="71">
        <v>20</v>
      </c>
      <c r="F1436" s="71" t="s">
        <v>139</v>
      </c>
    </row>
    <row r="1437" spans="1:6" x14ac:dyDescent="0.25">
      <c r="A1437" s="70">
        <v>44498</v>
      </c>
      <c r="B1437" s="71" t="s">
        <v>16591</v>
      </c>
      <c r="C1437" s="71" t="s">
        <v>36</v>
      </c>
      <c r="D1437" s="71" t="s">
        <v>6</v>
      </c>
      <c r="E1437" s="71">
        <v>81.8</v>
      </c>
      <c r="F1437" s="71" t="s">
        <v>116</v>
      </c>
    </row>
    <row r="1438" spans="1:6" x14ac:dyDescent="0.25">
      <c r="A1438" s="70">
        <v>44498</v>
      </c>
      <c r="B1438" s="71" t="s">
        <v>16591</v>
      </c>
      <c r="C1438" s="71" t="s">
        <v>36</v>
      </c>
      <c r="D1438" s="71" t="s">
        <v>8</v>
      </c>
      <c r="E1438" s="71">
        <v>51.2</v>
      </c>
      <c r="F1438" s="71" t="s">
        <v>116</v>
      </c>
    </row>
    <row r="1439" spans="1:6" x14ac:dyDescent="0.25">
      <c r="A1439" s="70">
        <v>44498</v>
      </c>
      <c r="B1439" s="71" t="s">
        <v>16591</v>
      </c>
      <c r="C1439" s="71" t="s">
        <v>36</v>
      </c>
      <c r="D1439" s="71" t="s">
        <v>10</v>
      </c>
      <c r="E1439" s="71">
        <v>2.4</v>
      </c>
      <c r="F1439" s="71" t="s">
        <v>91</v>
      </c>
    </row>
    <row r="1440" spans="1:6" x14ac:dyDescent="0.25">
      <c r="A1440" s="70">
        <v>44498</v>
      </c>
      <c r="B1440" s="71" t="s">
        <v>16591</v>
      </c>
      <c r="C1440" s="71" t="s">
        <v>36</v>
      </c>
      <c r="D1440" s="71" t="s">
        <v>10</v>
      </c>
      <c r="E1440" s="71">
        <v>16</v>
      </c>
      <c r="F1440" s="71" t="s">
        <v>91</v>
      </c>
    </row>
    <row r="1441" spans="1:6" x14ac:dyDescent="0.25">
      <c r="A1441" s="70">
        <v>44498</v>
      </c>
      <c r="B1441" s="71" t="s">
        <v>16591</v>
      </c>
      <c r="C1441" s="71" t="s">
        <v>36</v>
      </c>
      <c r="D1441" s="71" t="s">
        <v>10</v>
      </c>
      <c r="E1441" s="71">
        <v>66</v>
      </c>
      <c r="F1441" s="71" t="s">
        <v>93</v>
      </c>
    </row>
    <row r="1442" spans="1:6" x14ac:dyDescent="0.25">
      <c r="A1442" s="70">
        <v>44498</v>
      </c>
      <c r="B1442" s="71" t="s">
        <v>16591</v>
      </c>
      <c r="C1442" s="71" t="s">
        <v>36</v>
      </c>
      <c r="D1442" s="71" t="s">
        <v>8</v>
      </c>
      <c r="E1442" s="71">
        <v>285</v>
      </c>
      <c r="F1442" s="71" t="s">
        <v>116</v>
      </c>
    </row>
    <row r="1443" spans="1:6" x14ac:dyDescent="0.25">
      <c r="A1443" s="70">
        <v>44498</v>
      </c>
      <c r="B1443" s="71" t="s">
        <v>16591</v>
      </c>
      <c r="C1443" s="71" t="s">
        <v>36</v>
      </c>
      <c r="D1443" s="71" t="s">
        <v>10</v>
      </c>
      <c r="E1443" s="71">
        <v>3.8</v>
      </c>
      <c r="F1443" s="71" t="s">
        <v>91</v>
      </c>
    </row>
    <row r="1444" spans="1:6" x14ac:dyDescent="0.25">
      <c r="A1444" s="70">
        <v>44498</v>
      </c>
      <c r="B1444" s="71" t="s">
        <v>16591</v>
      </c>
      <c r="C1444" s="71" t="s">
        <v>212</v>
      </c>
      <c r="D1444" s="71" t="s">
        <v>8</v>
      </c>
      <c r="E1444" s="71">
        <v>22</v>
      </c>
      <c r="F1444" s="71" t="s">
        <v>116</v>
      </c>
    </row>
    <row r="1445" spans="1:6" x14ac:dyDescent="0.25">
      <c r="A1445" s="70">
        <v>44498</v>
      </c>
      <c r="B1445" s="71" t="s">
        <v>16591</v>
      </c>
      <c r="C1445" s="71" t="s">
        <v>271</v>
      </c>
      <c r="D1445" s="71" t="s">
        <v>8</v>
      </c>
      <c r="E1445" s="71">
        <v>18</v>
      </c>
      <c r="F1445" s="71" t="s">
        <v>116</v>
      </c>
    </row>
    <row r="1446" spans="1:6" x14ac:dyDescent="0.25">
      <c r="A1446" s="70">
        <v>44498</v>
      </c>
      <c r="B1446" s="71" t="s">
        <v>16591</v>
      </c>
      <c r="C1446" s="71" t="s">
        <v>229</v>
      </c>
      <c r="D1446" s="71" t="s">
        <v>8</v>
      </c>
      <c r="E1446" s="71">
        <v>24.5</v>
      </c>
      <c r="F1446" s="71" t="s">
        <v>116</v>
      </c>
    </row>
    <row r="1447" spans="1:6" x14ac:dyDescent="0.25">
      <c r="A1447" s="70">
        <v>44499</v>
      </c>
      <c r="B1447" s="71" t="s">
        <v>16591</v>
      </c>
      <c r="C1447" s="71" t="s">
        <v>36</v>
      </c>
      <c r="D1447" s="71" t="s">
        <v>6</v>
      </c>
      <c r="E1447" s="71">
        <v>30</v>
      </c>
      <c r="F1447" s="71" t="s">
        <v>116</v>
      </c>
    </row>
    <row r="1448" spans="1:6" x14ac:dyDescent="0.25">
      <c r="A1448" s="70">
        <v>44502</v>
      </c>
      <c r="B1448" s="71" t="s">
        <v>16591</v>
      </c>
      <c r="C1448" s="71">
        <v>23500368</v>
      </c>
      <c r="D1448" s="71" t="s">
        <v>6</v>
      </c>
      <c r="E1448" s="71">
        <v>25</v>
      </c>
      <c r="F1448" s="71" t="s">
        <v>97</v>
      </c>
    </row>
    <row r="1449" spans="1:6" x14ac:dyDescent="0.25">
      <c r="A1449" s="70">
        <v>44502</v>
      </c>
      <c r="B1449" s="71" t="s">
        <v>16591</v>
      </c>
      <c r="C1449" s="71">
        <v>23500374</v>
      </c>
      <c r="D1449" s="71" t="s">
        <v>6</v>
      </c>
      <c r="E1449" s="71">
        <v>10</v>
      </c>
      <c r="F1449" s="71" t="s">
        <v>97</v>
      </c>
    </row>
    <row r="1450" spans="1:6" x14ac:dyDescent="0.25">
      <c r="A1450" s="70">
        <v>44502</v>
      </c>
      <c r="B1450" s="71" t="s">
        <v>16591</v>
      </c>
      <c r="C1450" s="71">
        <v>29500613</v>
      </c>
      <c r="D1450" s="71" t="s">
        <v>8</v>
      </c>
      <c r="E1450" s="71">
        <v>276</v>
      </c>
      <c r="F1450" s="71" t="s">
        <v>21</v>
      </c>
    </row>
    <row r="1451" spans="1:6" x14ac:dyDescent="0.25">
      <c r="A1451" s="70">
        <v>44502</v>
      </c>
      <c r="B1451" s="71" t="s">
        <v>16591</v>
      </c>
      <c r="C1451" s="71">
        <v>29500622</v>
      </c>
      <c r="D1451" s="71" t="s">
        <v>8</v>
      </c>
      <c r="E1451" s="71">
        <v>453</v>
      </c>
      <c r="F1451" s="71" t="s">
        <v>21</v>
      </c>
    </row>
    <row r="1452" spans="1:6" x14ac:dyDescent="0.25">
      <c r="A1452" s="70">
        <v>44502</v>
      </c>
      <c r="B1452" s="71" t="s">
        <v>16591</v>
      </c>
      <c r="C1452" s="71">
        <v>29501003</v>
      </c>
      <c r="D1452" s="71" t="s">
        <v>8</v>
      </c>
      <c r="E1452" s="71">
        <v>90</v>
      </c>
      <c r="F1452" s="71" t="s">
        <v>109</v>
      </c>
    </row>
    <row r="1453" spans="1:6" x14ac:dyDescent="0.25">
      <c r="A1453" s="70">
        <v>44502</v>
      </c>
      <c r="B1453" s="71" t="s">
        <v>16591</v>
      </c>
      <c r="C1453" s="71">
        <v>29501032</v>
      </c>
      <c r="D1453" s="71" t="s">
        <v>8</v>
      </c>
      <c r="E1453" s="71">
        <v>150</v>
      </c>
      <c r="F1453" s="71" t="s">
        <v>100</v>
      </c>
    </row>
    <row r="1454" spans="1:6" x14ac:dyDescent="0.25">
      <c r="A1454" s="70">
        <v>44502</v>
      </c>
      <c r="B1454" s="71" t="s">
        <v>16591</v>
      </c>
      <c r="C1454" s="71">
        <v>29501055</v>
      </c>
      <c r="D1454" s="71" t="s">
        <v>8</v>
      </c>
      <c r="E1454" s="71">
        <v>308</v>
      </c>
      <c r="F1454" s="71" t="s">
        <v>21</v>
      </c>
    </row>
    <row r="1455" spans="1:6" x14ac:dyDescent="0.25">
      <c r="A1455" s="70">
        <v>44502</v>
      </c>
      <c r="B1455" s="71" t="s">
        <v>16591</v>
      </c>
      <c r="C1455" s="71">
        <v>29501058</v>
      </c>
      <c r="D1455" s="71" t="s">
        <v>8</v>
      </c>
      <c r="E1455" s="71">
        <v>334</v>
      </c>
      <c r="F1455" s="71" t="s">
        <v>21</v>
      </c>
    </row>
    <row r="1456" spans="1:6" x14ac:dyDescent="0.25">
      <c r="A1456" s="70">
        <v>44502</v>
      </c>
      <c r="B1456" s="71" t="s">
        <v>16591</v>
      </c>
      <c r="C1456" s="71">
        <v>29501070</v>
      </c>
      <c r="D1456" s="71" t="s">
        <v>8</v>
      </c>
      <c r="E1456" s="71">
        <v>258</v>
      </c>
      <c r="F1456" s="71" t="s">
        <v>21</v>
      </c>
    </row>
    <row r="1457" spans="1:6" x14ac:dyDescent="0.25">
      <c r="A1457" s="70">
        <v>44502</v>
      </c>
      <c r="B1457" s="71" t="s">
        <v>16591</v>
      </c>
      <c r="C1457" s="71">
        <v>29501074</v>
      </c>
      <c r="D1457" s="71" t="s">
        <v>8</v>
      </c>
      <c r="E1457" s="71">
        <v>198</v>
      </c>
      <c r="F1457" s="71" t="s">
        <v>21</v>
      </c>
    </row>
    <row r="1458" spans="1:6" x14ac:dyDescent="0.25">
      <c r="A1458" s="70">
        <v>44502</v>
      </c>
      <c r="B1458" s="71" t="s">
        <v>16591</v>
      </c>
      <c r="C1458" s="71">
        <v>31900001</v>
      </c>
      <c r="D1458" s="71" t="s">
        <v>6</v>
      </c>
      <c r="E1458" s="71">
        <v>20</v>
      </c>
      <c r="F1458" s="71" t="s">
        <v>521</v>
      </c>
    </row>
    <row r="1459" spans="1:6" x14ac:dyDescent="0.25">
      <c r="A1459" s="70">
        <v>44502</v>
      </c>
      <c r="B1459" s="71" t="s">
        <v>16591</v>
      </c>
      <c r="C1459" s="71">
        <v>32000053</v>
      </c>
      <c r="D1459" s="71" t="s">
        <v>6</v>
      </c>
      <c r="E1459" s="71">
        <v>20</v>
      </c>
      <c r="F1459" s="71" t="s">
        <v>120</v>
      </c>
    </row>
    <row r="1460" spans="1:6" x14ac:dyDescent="0.25">
      <c r="A1460" s="70">
        <v>44502</v>
      </c>
      <c r="B1460" s="71" t="s">
        <v>16591</v>
      </c>
      <c r="C1460" s="71" t="s">
        <v>36</v>
      </c>
      <c r="D1460" s="71" t="s">
        <v>6</v>
      </c>
      <c r="E1460" s="71">
        <v>90</v>
      </c>
      <c r="F1460" s="71" t="s">
        <v>19</v>
      </c>
    </row>
    <row r="1461" spans="1:6" x14ac:dyDescent="0.25">
      <c r="A1461" s="70">
        <v>44502</v>
      </c>
      <c r="B1461" s="71" t="s">
        <v>16591</v>
      </c>
      <c r="C1461" s="71" t="s">
        <v>36</v>
      </c>
      <c r="D1461" s="71" t="s">
        <v>6</v>
      </c>
      <c r="E1461" s="71">
        <v>156</v>
      </c>
      <c r="F1461" s="71" t="s">
        <v>19</v>
      </c>
    </row>
    <row r="1462" spans="1:6" x14ac:dyDescent="0.25">
      <c r="A1462" s="70">
        <v>44502</v>
      </c>
      <c r="B1462" s="71" t="s">
        <v>16591</v>
      </c>
      <c r="C1462" s="71" t="s">
        <v>36</v>
      </c>
      <c r="D1462" s="71" t="s">
        <v>6</v>
      </c>
      <c r="E1462" s="71">
        <v>40</v>
      </c>
      <c r="F1462" s="71" t="s">
        <v>520</v>
      </c>
    </row>
    <row r="1463" spans="1:6" x14ac:dyDescent="0.25">
      <c r="A1463" s="70">
        <v>44502</v>
      </c>
      <c r="B1463" s="71" t="s">
        <v>16591</v>
      </c>
      <c r="C1463" s="71" t="s">
        <v>36</v>
      </c>
      <c r="D1463" s="71" t="s">
        <v>7</v>
      </c>
      <c r="E1463" s="71">
        <v>70</v>
      </c>
      <c r="F1463" s="71" t="s">
        <v>116</v>
      </c>
    </row>
    <row r="1464" spans="1:6" x14ac:dyDescent="0.25">
      <c r="A1464" s="70">
        <v>44502</v>
      </c>
      <c r="B1464" s="71" t="s">
        <v>16591</v>
      </c>
      <c r="C1464" s="71" t="s">
        <v>36</v>
      </c>
      <c r="D1464" s="71" t="s">
        <v>9</v>
      </c>
      <c r="E1464" s="71">
        <v>17</v>
      </c>
      <c r="F1464" s="71" t="s">
        <v>116</v>
      </c>
    </row>
    <row r="1465" spans="1:6" x14ac:dyDescent="0.25">
      <c r="A1465" s="70">
        <v>44502</v>
      </c>
      <c r="B1465" s="71" t="s">
        <v>16591</v>
      </c>
      <c r="C1465" s="71" t="s">
        <v>36</v>
      </c>
      <c r="D1465" s="71" t="s">
        <v>6</v>
      </c>
      <c r="E1465" s="71">
        <v>20</v>
      </c>
      <c r="F1465" s="71" t="s">
        <v>137</v>
      </c>
    </row>
    <row r="1466" spans="1:6" x14ac:dyDescent="0.25">
      <c r="A1466" s="70">
        <v>44502</v>
      </c>
      <c r="B1466" s="71" t="s">
        <v>16591</v>
      </c>
      <c r="C1466" s="71" t="s">
        <v>36</v>
      </c>
      <c r="D1466" s="71" t="s">
        <v>6</v>
      </c>
      <c r="E1466" s="71">
        <v>20</v>
      </c>
      <c r="F1466" s="71" t="s">
        <v>88</v>
      </c>
    </row>
    <row r="1467" spans="1:6" x14ac:dyDescent="0.25">
      <c r="A1467" s="70">
        <v>44502</v>
      </c>
      <c r="B1467" s="71" t="s">
        <v>16591</v>
      </c>
      <c r="C1467" s="71" t="s">
        <v>36</v>
      </c>
      <c r="D1467" s="71" t="s">
        <v>6</v>
      </c>
      <c r="E1467" s="71">
        <v>80</v>
      </c>
      <c r="F1467" s="71" t="s">
        <v>116</v>
      </c>
    </row>
    <row r="1468" spans="1:6" x14ac:dyDescent="0.25">
      <c r="A1468" s="70">
        <v>44502</v>
      </c>
      <c r="B1468" s="71" t="s">
        <v>16591</v>
      </c>
      <c r="C1468" s="71" t="s">
        <v>36</v>
      </c>
      <c r="D1468" s="71" t="s">
        <v>10</v>
      </c>
      <c r="E1468" s="71">
        <v>7.4</v>
      </c>
      <c r="F1468" s="71" t="s">
        <v>91</v>
      </c>
    </row>
    <row r="1469" spans="1:6" x14ac:dyDescent="0.25">
      <c r="A1469" s="70">
        <v>44502</v>
      </c>
      <c r="B1469" s="71" t="s">
        <v>16591</v>
      </c>
      <c r="C1469" s="71" t="s">
        <v>36</v>
      </c>
      <c r="D1469" s="71" t="s">
        <v>8</v>
      </c>
      <c r="E1469" s="71">
        <v>18</v>
      </c>
      <c r="F1469" s="71" t="s">
        <v>116</v>
      </c>
    </row>
    <row r="1470" spans="1:6" x14ac:dyDescent="0.25">
      <c r="A1470" s="70">
        <v>44502</v>
      </c>
      <c r="B1470" s="71" t="s">
        <v>16591</v>
      </c>
      <c r="C1470" s="71" t="s">
        <v>36</v>
      </c>
      <c r="D1470" s="71" t="s">
        <v>10</v>
      </c>
      <c r="E1470" s="71">
        <v>7</v>
      </c>
      <c r="F1470" s="71" t="s">
        <v>91</v>
      </c>
    </row>
    <row r="1471" spans="1:6" x14ac:dyDescent="0.25">
      <c r="A1471" s="70">
        <v>44502</v>
      </c>
      <c r="B1471" s="71" t="s">
        <v>16591</v>
      </c>
      <c r="C1471" s="71" t="s">
        <v>263</v>
      </c>
      <c r="D1471" s="71" t="s">
        <v>6</v>
      </c>
      <c r="E1471" s="71">
        <v>40</v>
      </c>
      <c r="F1471" s="71" t="s">
        <v>88</v>
      </c>
    </row>
    <row r="1472" spans="1:6" x14ac:dyDescent="0.25">
      <c r="A1472" s="70">
        <v>44503</v>
      </c>
      <c r="B1472" s="71" t="s">
        <v>16591</v>
      </c>
      <c r="C1472" s="71">
        <v>24000493</v>
      </c>
      <c r="D1472" s="71" t="s">
        <v>6</v>
      </c>
      <c r="E1472" s="71">
        <v>40</v>
      </c>
      <c r="F1472" s="71" t="s">
        <v>120</v>
      </c>
    </row>
    <row r="1473" spans="1:6" x14ac:dyDescent="0.25">
      <c r="A1473" s="70">
        <v>44503</v>
      </c>
      <c r="B1473" s="71" t="s">
        <v>16591</v>
      </c>
      <c r="C1473" s="71">
        <v>29500482</v>
      </c>
      <c r="D1473" s="71" t="s">
        <v>9</v>
      </c>
      <c r="E1473" s="71">
        <v>3</v>
      </c>
      <c r="F1473" s="71" t="s">
        <v>17</v>
      </c>
    </row>
    <row r="1474" spans="1:6" x14ac:dyDescent="0.25">
      <c r="A1474" s="70">
        <v>44503</v>
      </c>
      <c r="B1474" s="71" t="s">
        <v>16591</v>
      </c>
      <c r="C1474" s="71">
        <v>29500482</v>
      </c>
      <c r="D1474" s="71" t="s">
        <v>9</v>
      </c>
      <c r="E1474" s="71">
        <v>25</v>
      </c>
      <c r="F1474" s="71" t="s">
        <v>17</v>
      </c>
    </row>
    <row r="1475" spans="1:6" x14ac:dyDescent="0.25">
      <c r="A1475" s="70">
        <v>44503</v>
      </c>
      <c r="B1475" s="71" t="s">
        <v>16591</v>
      </c>
      <c r="C1475" s="71">
        <v>29500482</v>
      </c>
      <c r="D1475" s="71" t="s">
        <v>9</v>
      </c>
      <c r="E1475" s="71">
        <v>20</v>
      </c>
      <c r="F1475" s="71" t="s">
        <v>17</v>
      </c>
    </row>
    <row r="1476" spans="1:6" x14ac:dyDescent="0.25">
      <c r="A1476" s="70">
        <v>44503</v>
      </c>
      <c r="B1476" s="71" t="s">
        <v>16591</v>
      </c>
      <c r="C1476" s="71">
        <v>29500498</v>
      </c>
      <c r="D1476" s="71" t="s">
        <v>8</v>
      </c>
      <c r="E1476" s="71">
        <v>9</v>
      </c>
      <c r="F1476" s="71" t="s">
        <v>116</v>
      </c>
    </row>
    <row r="1477" spans="1:6" x14ac:dyDescent="0.25">
      <c r="A1477" s="70">
        <v>44503</v>
      </c>
      <c r="B1477" s="71" t="s">
        <v>16591</v>
      </c>
      <c r="C1477" s="71">
        <v>29500531</v>
      </c>
      <c r="D1477" s="71" t="s">
        <v>6</v>
      </c>
      <c r="E1477" s="71">
        <v>18</v>
      </c>
      <c r="F1477" s="71" t="s">
        <v>520</v>
      </c>
    </row>
    <row r="1478" spans="1:6" x14ac:dyDescent="0.25">
      <c r="A1478" s="70">
        <v>44503</v>
      </c>
      <c r="B1478" s="71" t="s">
        <v>16591</v>
      </c>
      <c r="C1478" s="71">
        <v>29500531</v>
      </c>
      <c r="D1478" s="71" t="s">
        <v>6</v>
      </c>
      <c r="E1478" s="71">
        <v>33</v>
      </c>
      <c r="F1478" s="71" t="s">
        <v>19</v>
      </c>
    </row>
    <row r="1479" spans="1:6" x14ac:dyDescent="0.25">
      <c r="A1479" s="70">
        <v>44503</v>
      </c>
      <c r="B1479" s="71" t="s">
        <v>16591</v>
      </c>
      <c r="C1479" s="71">
        <v>29500548</v>
      </c>
      <c r="D1479" s="71" t="s">
        <v>6</v>
      </c>
      <c r="E1479" s="71">
        <v>13</v>
      </c>
      <c r="F1479" s="71" t="s">
        <v>116</v>
      </c>
    </row>
    <row r="1480" spans="1:6" x14ac:dyDescent="0.25">
      <c r="A1480" s="70">
        <v>44503</v>
      </c>
      <c r="B1480" s="71" t="s">
        <v>16591</v>
      </c>
      <c r="C1480" s="71">
        <v>29500599</v>
      </c>
      <c r="D1480" s="71" t="s">
        <v>6</v>
      </c>
      <c r="E1480" s="71">
        <v>17</v>
      </c>
      <c r="F1480" s="71" t="s">
        <v>116</v>
      </c>
    </row>
    <row r="1481" spans="1:6" x14ac:dyDescent="0.25">
      <c r="A1481" s="70">
        <v>44503</v>
      </c>
      <c r="B1481" s="71" t="s">
        <v>16591</v>
      </c>
      <c r="C1481" s="71">
        <v>29500602</v>
      </c>
      <c r="D1481" s="71" t="s">
        <v>6</v>
      </c>
      <c r="E1481" s="71">
        <v>16</v>
      </c>
      <c r="F1481" s="71" t="s">
        <v>116</v>
      </c>
    </row>
    <row r="1482" spans="1:6" x14ac:dyDescent="0.25">
      <c r="A1482" s="70">
        <v>44503</v>
      </c>
      <c r="B1482" s="71" t="s">
        <v>16591</v>
      </c>
      <c r="C1482" s="71">
        <v>29500605</v>
      </c>
      <c r="D1482" s="71" t="s">
        <v>6</v>
      </c>
      <c r="E1482" s="71">
        <v>15</v>
      </c>
      <c r="F1482" s="71" t="s">
        <v>116</v>
      </c>
    </row>
    <row r="1483" spans="1:6" x14ac:dyDescent="0.25">
      <c r="A1483" s="70">
        <v>44503</v>
      </c>
      <c r="B1483" s="71" t="s">
        <v>16591</v>
      </c>
      <c r="C1483" s="71">
        <v>29500861</v>
      </c>
      <c r="D1483" s="71" t="s">
        <v>8</v>
      </c>
      <c r="E1483" s="71">
        <v>21</v>
      </c>
      <c r="F1483" s="71" t="s">
        <v>116</v>
      </c>
    </row>
    <row r="1484" spans="1:6" x14ac:dyDescent="0.25">
      <c r="A1484" s="70">
        <v>44503</v>
      </c>
      <c r="B1484" s="71" t="s">
        <v>16591</v>
      </c>
      <c r="C1484" s="71">
        <v>29500861</v>
      </c>
      <c r="D1484" s="71" t="s">
        <v>8</v>
      </c>
      <c r="E1484" s="71">
        <v>21</v>
      </c>
      <c r="F1484" s="71" t="s">
        <v>17</v>
      </c>
    </row>
    <row r="1485" spans="1:6" x14ac:dyDescent="0.25">
      <c r="A1485" s="70">
        <v>44503</v>
      </c>
      <c r="B1485" s="71" t="s">
        <v>16591</v>
      </c>
      <c r="C1485" s="71">
        <v>29500885</v>
      </c>
      <c r="D1485" s="71" t="s">
        <v>9</v>
      </c>
      <c r="E1485" s="71">
        <v>4</v>
      </c>
      <c r="F1485" s="71" t="s">
        <v>17</v>
      </c>
    </row>
    <row r="1486" spans="1:6" x14ac:dyDescent="0.25">
      <c r="A1486" s="70">
        <v>44503</v>
      </c>
      <c r="B1486" s="71" t="s">
        <v>16591</v>
      </c>
      <c r="C1486" s="71">
        <v>29500885</v>
      </c>
      <c r="D1486" s="71" t="s">
        <v>9</v>
      </c>
      <c r="E1486" s="71">
        <v>13</v>
      </c>
      <c r="F1486" s="71" t="s">
        <v>17</v>
      </c>
    </row>
    <row r="1487" spans="1:6" x14ac:dyDescent="0.25">
      <c r="A1487" s="70">
        <v>44503</v>
      </c>
      <c r="B1487" s="71" t="s">
        <v>16591</v>
      </c>
      <c r="C1487" s="71">
        <v>29500885</v>
      </c>
      <c r="D1487" s="71" t="s">
        <v>9</v>
      </c>
      <c r="E1487" s="71">
        <v>4</v>
      </c>
      <c r="F1487" s="71" t="s">
        <v>17</v>
      </c>
    </row>
    <row r="1488" spans="1:6" x14ac:dyDescent="0.25">
      <c r="A1488" s="70">
        <v>44503</v>
      </c>
      <c r="B1488" s="71" t="s">
        <v>16591</v>
      </c>
      <c r="C1488" s="71">
        <v>29500886</v>
      </c>
      <c r="D1488" s="71" t="s">
        <v>9</v>
      </c>
      <c r="E1488" s="71">
        <v>18</v>
      </c>
      <c r="F1488" s="71" t="s">
        <v>17</v>
      </c>
    </row>
    <row r="1489" spans="1:6" x14ac:dyDescent="0.25">
      <c r="A1489" s="70">
        <v>44503</v>
      </c>
      <c r="B1489" s="71" t="s">
        <v>16591</v>
      </c>
      <c r="C1489" s="71">
        <v>29500886</v>
      </c>
      <c r="D1489" s="71" t="s">
        <v>9</v>
      </c>
      <c r="E1489" s="71">
        <v>12</v>
      </c>
      <c r="F1489" s="71" t="s">
        <v>17</v>
      </c>
    </row>
    <row r="1490" spans="1:6" x14ac:dyDescent="0.25">
      <c r="A1490" s="70">
        <v>44503</v>
      </c>
      <c r="B1490" s="71" t="s">
        <v>16591</v>
      </c>
      <c r="C1490" s="71">
        <v>29500886</v>
      </c>
      <c r="D1490" s="71" t="s">
        <v>9</v>
      </c>
      <c r="E1490" s="71">
        <v>6</v>
      </c>
      <c r="F1490" s="71" t="s">
        <v>17</v>
      </c>
    </row>
    <row r="1491" spans="1:6" x14ac:dyDescent="0.25">
      <c r="A1491" s="70">
        <v>44503</v>
      </c>
      <c r="B1491" s="71" t="s">
        <v>16591</v>
      </c>
      <c r="C1491" s="71">
        <v>29500886</v>
      </c>
      <c r="D1491" s="71" t="s">
        <v>9</v>
      </c>
      <c r="E1491" s="71">
        <v>26</v>
      </c>
      <c r="F1491" s="71" t="s">
        <v>17</v>
      </c>
    </row>
    <row r="1492" spans="1:6" x14ac:dyDescent="0.25">
      <c r="A1492" s="70">
        <v>44503</v>
      </c>
      <c r="B1492" s="71" t="s">
        <v>16591</v>
      </c>
      <c r="C1492" s="71">
        <v>29500891</v>
      </c>
      <c r="D1492" s="71" t="s">
        <v>9</v>
      </c>
      <c r="E1492" s="71">
        <v>3</v>
      </c>
      <c r="F1492" s="71" t="s">
        <v>17</v>
      </c>
    </row>
    <row r="1493" spans="1:6" x14ac:dyDescent="0.25">
      <c r="A1493" s="70">
        <v>44503</v>
      </c>
      <c r="B1493" s="71" t="s">
        <v>16591</v>
      </c>
      <c r="C1493" s="71">
        <v>29500904</v>
      </c>
      <c r="D1493" s="71" t="s">
        <v>9</v>
      </c>
      <c r="E1493" s="71">
        <v>13</v>
      </c>
      <c r="F1493" s="71" t="s">
        <v>17</v>
      </c>
    </row>
    <row r="1494" spans="1:6" x14ac:dyDescent="0.25">
      <c r="A1494" s="70">
        <v>44503</v>
      </c>
      <c r="B1494" s="71" t="s">
        <v>16591</v>
      </c>
      <c r="C1494" s="71">
        <v>29500910</v>
      </c>
      <c r="D1494" s="71" t="s">
        <v>9</v>
      </c>
      <c r="E1494" s="71">
        <v>7</v>
      </c>
      <c r="F1494" s="71" t="s">
        <v>17</v>
      </c>
    </row>
    <row r="1495" spans="1:6" x14ac:dyDescent="0.25">
      <c r="A1495" s="70">
        <v>44503</v>
      </c>
      <c r="B1495" s="71" t="s">
        <v>16591</v>
      </c>
      <c r="C1495" s="71">
        <v>29500910</v>
      </c>
      <c r="D1495" s="71" t="s">
        <v>9</v>
      </c>
      <c r="E1495" s="71">
        <v>14</v>
      </c>
      <c r="F1495" s="71" t="s">
        <v>17</v>
      </c>
    </row>
    <row r="1496" spans="1:6" x14ac:dyDescent="0.25">
      <c r="A1496" s="70">
        <v>44503</v>
      </c>
      <c r="B1496" s="71" t="s">
        <v>16591</v>
      </c>
      <c r="C1496" s="71">
        <v>29500910</v>
      </c>
      <c r="D1496" s="71" t="s">
        <v>9</v>
      </c>
      <c r="E1496" s="71">
        <v>2</v>
      </c>
      <c r="F1496" s="71" t="s">
        <v>17</v>
      </c>
    </row>
    <row r="1497" spans="1:6" x14ac:dyDescent="0.25">
      <c r="A1497" s="70">
        <v>44503</v>
      </c>
      <c r="B1497" s="71" t="s">
        <v>16591</v>
      </c>
      <c r="C1497" s="71">
        <v>29500910</v>
      </c>
      <c r="D1497" s="71" t="s">
        <v>9</v>
      </c>
      <c r="E1497" s="71">
        <v>9</v>
      </c>
      <c r="F1497" s="71" t="s">
        <v>17</v>
      </c>
    </row>
    <row r="1498" spans="1:6" x14ac:dyDescent="0.25">
      <c r="A1498" s="70">
        <v>44503</v>
      </c>
      <c r="B1498" s="71" t="s">
        <v>16591</v>
      </c>
      <c r="C1498" s="71">
        <v>29500910</v>
      </c>
      <c r="D1498" s="71" t="s">
        <v>9</v>
      </c>
      <c r="E1498" s="71">
        <v>6</v>
      </c>
      <c r="F1498" s="71" t="s">
        <v>17</v>
      </c>
    </row>
    <row r="1499" spans="1:6" x14ac:dyDescent="0.25">
      <c r="A1499" s="70">
        <v>44503</v>
      </c>
      <c r="B1499" s="71" t="s">
        <v>16591</v>
      </c>
      <c r="C1499" s="71">
        <v>29500917</v>
      </c>
      <c r="D1499" s="71" t="s">
        <v>6</v>
      </c>
      <c r="E1499" s="71">
        <v>25</v>
      </c>
      <c r="F1499" s="71" t="s">
        <v>19</v>
      </c>
    </row>
    <row r="1500" spans="1:6" x14ac:dyDescent="0.25">
      <c r="A1500" s="70">
        <v>44503</v>
      </c>
      <c r="B1500" s="71" t="s">
        <v>16591</v>
      </c>
      <c r="C1500" s="71">
        <v>29500917</v>
      </c>
      <c r="D1500" s="71" t="s">
        <v>6</v>
      </c>
      <c r="E1500" s="71">
        <v>10</v>
      </c>
      <c r="F1500" s="71" t="s">
        <v>19</v>
      </c>
    </row>
    <row r="1501" spans="1:6" x14ac:dyDescent="0.25">
      <c r="A1501" s="70">
        <v>44503</v>
      </c>
      <c r="B1501" s="71" t="s">
        <v>16591</v>
      </c>
      <c r="C1501" s="71">
        <v>29500917</v>
      </c>
      <c r="D1501" s="71" t="s">
        <v>6</v>
      </c>
      <c r="E1501" s="71">
        <v>33</v>
      </c>
      <c r="F1501" s="71" t="s">
        <v>19</v>
      </c>
    </row>
    <row r="1502" spans="1:6" x14ac:dyDescent="0.25">
      <c r="A1502" s="70">
        <v>44503</v>
      </c>
      <c r="B1502" s="71" t="s">
        <v>16591</v>
      </c>
      <c r="C1502" s="71">
        <v>29500917</v>
      </c>
      <c r="D1502" s="71" t="s">
        <v>6</v>
      </c>
      <c r="E1502" s="71">
        <v>33</v>
      </c>
      <c r="F1502" s="71" t="s">
        <v>97</v>
      </c>
    </row>
    <row r="1503" spans="1:6" x14ac:dyDescent="0.25">
      <c r="A1503" s="70">
        <v>44503</v>
      </c>
      <c r="B1503" s="71" t="s">
        <v>16591</v>
      </c>
      <c r="C1503" s="71">
        <v>29500918</v>
      </c>
      <c r="D1503" s="71" t="s">
        <v>6</v>
      </c>
      <c r="E1503" s="71">
        <v>25</v>
      </c>
      <c r="F1503" s="71" t="s">
        <v>19</v>
      </c>
    </row>
    <row r="1504" spans="1:6" x14ac:dyDescent="0.25">
      <c r="A1504" s="70">
        <v>44503</v>
      </c>
      <c r="B1504" s="71" t="s">
        <v>16591</v>
      </c>
      <c r="C1504" s="71">
        <v>29500918</v>
      </c>
      <c r="D1504" s="71" t="s">
        <v>6</v>
      </c>
      <c r="E1504" s="71">
        <v>23</v>
      </c>
      <c r="F1504" s="71" t="s">
        <v>19</v>
      </c>
    </row>
    <row r="1505" spans="1:6" x14ac:dyDescent="0.25">
      <c r="A1505" s="70">
        <v>44503</v>
      </c>
      <c r="B1505" s="71" t="s">
        <v>16591</v>
      </c>
      <c r="C1505" s="71">
        <v>29501073</v>
      </c>
      <c r="D1505" s="71" t="s">
        <v>8</v>
      </c>
      <c r="E1505" s="71">
        <v>42</v>
      </c>
      <c r="F1505" s="71" t="s">
        <v>17</v>
      </c>
    </row>
    <row r="1506" spans="1:6" x14ac:dyDescent="0.25">
      <c r="A1506" s="70">
        <v>44503</v>
      </c>
      <c r="B1506" s="71" t="s">
        <v>16591</v>
      </c>
      <c r="C1506" s="71">
        <v>29501076</v>
      </c>
      <c r="D1506" s="71" t="s">
        <v>8</v>
      </c>
      <c r="E1506" s="71">
        <v>21</v>
      </c>
      <c r="F1506" s="71" t="s">
        <v>17</v>
      </c>
    </row>
    <row r="1507" spans="1:6" x14ac:dyDescent="0.25">
      <c r="A1507" s="70">
        <v>44503</v>
      </c>
      <c r="B1507" s="71" t="s">
        <v>16591</v>
      </c>
      <c r="C1507" s="71">
        <v>49500102</v>
      </c>
      <c r="D1507" s="71" t="s">
        <v>6</v>
      </c>
      <c r="E1507" s="71">
        <v>48.6</v>
      </c>
      <c r="F1507" s="71" t="s">
        <v>19</v>
      </c>
    </row>
    <row r="1508" spans="1:6" x14ac:dyDescent="0.25">
      <c r="A1508" s="70">
        <v>44503</v>
      </c>
      <c r="B1508" s="71" t="s">
        <v>16591</v>
      </c>
      <c r="C1508" s="71">
        <v>49500102</v>
      </c>
      <c r="D1508" s="71" t="s">
        <v>6</v>
      </c>
      <c r="E1508" s="71">
        <v>75</v>
      </c>
      <c r="F1508" s="71" t="s">
        <v>19</v>
      </c>
    </row>
    <row r="1509" spans="1:6" x14ac:dyDescent="0.25">
      <c r="A1509" s="70">
        <v>44503</v>
      </c>
      <c r="B1509" s="71" t="s">
        <v>16591</v>
      </c>
      <c r="C1509" s="71" t="s">
        <v>36</v>
      </c>
      <c r="D1509" s="71" t="s">
        <v>6</v>
      </c>
      <c r="E1509" s="71">
        <v>131</v>
      </c>
      <c r="F1509" s="71" t="s">
        <v>520</v>
      </c>
    </row>
    <row r="1510" spans="1:6" x14ac:dyDescent="0.25">
      <c r="A1510" s="70">
        <v>44503</v>
      </c>
      <c r="B1510" s="71" t="s">
        <v>16591</v>
      </c>
      <c r="C1510" s="71" t="s">
        <v>36</v>
      </c>
      <c r="D1510" s="71" t="s">
        <v>6</v>
      </c>
      <c r="E1510" s="71">
        <v>65</v>
      </c>
      <c r="F1510" s="71" t="s">
        <v>171</v>
      </c>
    </row>
    <row r="1511" spans="1:6" x14ac:dyDescent="0.25">
      <c r="A1511" s="70">
        <v>44503</v>
      </c>
      <c r="B1511" s="71" t="s">
        <v>16591</v>
      </c>
      <c r="C1511" s="71" t="s">
        <v>36</v>
      </c>
      <c r="D1511" s="71" t="s">
        <v>6</v>
      </c>
      <c r="E1511" s="71">
        <v>65</v>
      </c>
      <c r="F1511" s="71" t="s">
        <v>520</v>
      </c>
    </row>
    <row r="1512" spans="1:6" x14ac:dyDescent="0.25">
      <c r="A1512" s="70">
        <v>44503</v>
      </c>
      <c r="B1512" s="71" t="s">
        <v>16591</v>
      </c>
      <c r="C1512" s="71" t="s">
        <v>36</v>
      </c>
      <c r="D1512" s="71" t="s">
        <v>6</v>
      </c>
      <c r="E1512" s="71">
        <v>128</v>
      </c>
      <c r="F1512" s="71" t="s">
        <v>116</v>
      </c>
    </row>
    <row r="1513" spans="1:6" x14ac:dyDescent="0.25">
      <c r="A1513" s="70">
        <v>44503</v>
      </c>
      <c r="B1513" s="71" t="s">
        <v>16591</v>
      </c>
      <c r="C1513" s="71" t="s">
        <v>36</v>
      </c>
      <c r="D1513" s="71" t="s">
        <v>8</v>
      </c>
      <c r="E1513" s="71">
        <v>16</v>
      </c>
      <c r="F1513" s="71" t="s">
        <v>116</v>
      </c>
    </row>
    <row r="1514" spans="1:6" x14ac:dyDescent="0.25">
      <c r="A1514" s="70">
        <v>44503</v>
      </c>
      <c r="B1514" s="71" t="s">
        <v>16591</v>
      </c>
      <c r="C1514" s="71" t="s">
        <v>36</v>
      </c>
      <c r="D1514" s="71" t="s">
        <v>10</v>
      </c>
      <c r="E1514" s="71">
        <v>30</v>
      </c>
      <c r="F1514" s="71" t="s">
        <v>93</v>
      </c>
    </row>
    <row r="1515" spans="1:6" x14ac:dyDescent="0.25">
      <c r="A1515" s="70">
        <v>44503</v>
      </c>
      <c r="B1515" s="71" t="s">
        <v>16591</v>
      </c>
      <c r="C1515" s="71" t="s">
        <v>36</v>
      </c>
      <c r="D1515" s="71" t="s">
        <v>10</v>
      </c>
      <c r="E1515" s="71">
        <v>9.8000000000000007</v>
      </c>
      <c r="F1515" s="71" t="s">
        <v>91</v>
      </c>
    </row>
    <row r="1516" spans="1:6" x14ac:dyDescent="0.25">
      <c r="A1516" s="70">
        <v>44503</v>
      </c>
      <c r="B1516" s="71" t="s">
        <v>16591</v>
      </c>
      <c r="C1516" s="71" t="s">
        <v>36</v>
      </c>
      <c r="D1516" s="71" t="s">
        <v>8</v>
      </c>
      <c r="E1516" s="71">
        <v>28</v>
      </c>
      <c r="F1516" s="71" t="s">
        <v>116</v>
      </c>
    </row>
    <row r="1517" spans="1:6" x14ac:dyDescent="0.25">
      <c r="A1517" s="70">
        <v>44503</v>
      </c>
      <c r="B1517" s="71" t="s">
        <v>16591</v>
      </c>
      <c r="C1517" s="71" t="s">
        <v>36</v>
      </c>
      <c r="D1517" s="71" t="s">
        <v>8</v>
      </c>
      <c r="E1517" s="71">
        <v>20</v>
      </c>
      <c r="F1517" s="71" t="s">
        <v>17</v>
      </c>
    </row>
    <row r="1518" spans="1:6" x14ac:dyDescent="0.25">
      <c r="A1518" s="70">
        <v>44503</v>
      </c>
      <c r="B1518" s="71" t="s">
        <v>16591</v>
      </c>
      <c r="C1518" s="71" t="s">
        <v>36</v>
      </c>
      <c r="D1518" s="71" t="s">
        <v>10</v>
      </c>
      <c r="E1518" s="71">
        <v>4.2</v>
      </c>
      <c r="F1518" s="71" t="s">
        <v>91</v>
      </c>
    </row>
    <row r="1519" spans="1:6" x14ac:dyDescent="0.25">
      <c r="A1519" s="70">
        <v>44503</v>
      </c>
      <c r="B1519" s="71" t="s">
        <v>16591</v>
      </c>
      <c r="C1519" s="71" t="s">
        <v>36</v>
      </c>
      <c r="D1519" s="71" t="s">
        <v>10</v>
      </c>
      <c r="E1519" s="71">
        <v>33.5</v>
      </c>
      <c r="F1519" s="71" t="s">
        <v>108</v>
      </c>
    </row>
    <row r="1520" spans="1:6" x14ac:dyDescent="0.25">
      <c r="A1520" s="70">
        <v>44503</v>
      </c>
      <c r="B1520" s="71" t="s">
        <v>16591</v>
      </c>
      <c r="C1520" s="71" t="s">
        <v>273</v>
      </c>
      <c r="D1520" s="71" t="s">
        <v>8</v>
      </c>
      <c r="E1520" s="71">
        <v>12</v>
      </c>
      <c r="F1520" s="71" t="s">
        <v>116</v>
      </c>
    </row>
    <row r="1521" spans="1:6" x14ac:dyDescent="0.25">
      <c r="A1521" s="70">
        <v>44503</v>
      </c>
      <c r="B1521" s="71" t="s">
        <v>16591</v>
      </c>
      <c r="C1521" s="71" t="s">
        <v>274</v>
      </c>
      <c r="D1521" s="71" t="s">
        <v>6</v>
      </c>
      <c r="E1521" s="71">
        <v>8.4</v>
      </c>
      <c r="F1521" s="71" t="s">
        <v>524</v>
      </c>
    </row>
    <row r="1522" spans="1:6" x14ac:dyDescent="0.25">
      <c r="A1522" s="70">
        <v>44504</v>
      </c>
      <c r="B1522" s="71" t="s">
        <v>16591</v>
      </c>
      <c r="C1522" s="71">
        <v>23500286</v>
      </c>
      <c r="D1522" s="71" t="s">
        <v>6</v>
      </c>
      <c r="E1522" s="71">
        <v>97</v>
      </c>
      <c r="F1522" s="71" t="s">
        <v>41</v>
      </c>
    </row>
    <row r="1523" spans="1:6" x14ac:dyDescent="0.25">
      <c r="A1523" s="70">
        <v>44504</v>
      </c>
      <c r="B1523" s="71" t="s">
        <v>16591</v>
      </c>
      <c r="C1523" s="71">
        <v>29501003</v>
      </c>
      <c r="D1523" s="71" t="s">
        <v>8</v>
      </c>
      <c r="E1523" s="71">
        <v>135</v>
      </c>
      <c r="F1523" s="71" t="s">
        <v>109</v>
      </c>
    </row>
    <row r="1524" spans="1:6" x14ac:dyDescent="0.25">
      <c r="A1524" s="70">
        <v>44504</v>
      </c>
      <c r="B1524" s="71" t="s">
        <v>16591</v>
      </c>
      <c r="C1524" s="71">
        <v>29501017</v>
      </c>
      <c r="D1524" s="71" t="s">
        <v>8</v>
      </c>
      <c r="E1524" s="71">
        <v>16</v>
      </c>
      <c r="F1524" s="71" t="s">
        <v>17</v>
      </c>
    </row>
    <row r="1525" spans="1:6" x14ac:dyDescent="0.25">
      <c r="A1525" s="70">
        <v>44504</v>
      </c>
      <c r="B1525" s="71" t="s">
        <v>16591</v>
      </c>
      <c r="C1525" s="71">
        <v>32000036</v>
      </c>
      <c r="D1525" s="71" t="s">
        <v>6</v>
      </c>
      <c r="E1525" s="71">
        <v>22</v>
      </c>
      <c r="F1525" s="71" t="s">
        <v>88</v>
      </c>
    </row>
    <row r="1526" spans="1:6" x14ac:dyDescent="0.25">
      <c r="A1526" s="70">
        <v>44504</v>
      </c>
      <c r="B1526" s="71" t="s">
        <v>16591</v>
      </c>
      <c r="C1526" s="71">
        <v>32000067</v>
      </c>
      <c r="D1526" s="71" t="s">
        <v>6</v>
      </c>
      <c r="E1526" s="71">
        <v>66</v>
      </c>
      <c r="F1526" s="71" t="s">
        <v>522</v>
      </c>
    </row>
    <row r="1527" spans="1:6" x14ac:dyDescent="0.25">
      <c r="A1527" s="70">
        <v>44504</v>
      </c>
      <c r="B1527" s="71" t="s">
        <v>16591</v>
      </c>
      <c r="C1527" s="71" t="s">
        <v>36</v>
      </c>
      <c r="D1527" s="71" t="s">
        <v>6</v>
      </c>
      <c r="E1527" s="71">
        <v>22</v>
      </c>
      <c r="F1527" s="71" t="s">
        <v>521</v>
      </c>
    </row>
    <row r="1528" spans="1:6" x14ac:dyDescent="0.25">
      <c r="A1528" s="70">
        <v>44504</v>
      </c>
      <c r="B1528" s="71" t="s">
        <v>16591</v>
      </c>
      <c r="C1528" s="71" t="s">
        <v>36</v>
      </c>
      <c r="D1528" s="71" t="s">
        <v>6</v>
      </c>
      <c r="E1528" s="71">
        <v>132</v>
      </c>
      <c r="F1528" s="71" t="s">
        <v>116</v>
      </c>
    </row>
    <row r="1529" spans="1:6" x14ac:dyDescent="0.25">
      <c r="A1529" s="70">
        <v>44504</v>
      </c>
      <c r="B1529" s="71" t="s">
        <v>16591</v>
      </c>
      <c r="C1529" s="71" t="s">
        <v>36</v>
      </c>
      <c r="D1529" s="71" t="s">
        <v>6</v>
      </c>
      <c r="E1529" s="71">
        <v>67.2</v>
      </c>
      <c r="F1529" s="71" t="s">
        <v>520</v>
      </c>
    </row>
    <row r="1530" spans="1:6" x14ac:dyDescent="0.25">
      <c r="A1530" s="70">
        <v>44504</v>
      </c>
      <c r="B1530" s="71" t="s">
        <v>16591</v>
      </c>
      <c r="C1530" s="71" t="s">
        <v>36</v>
      </c>
      <c r="D1530" s="71" t="s">
        <v>8</v>
      </c>
      <c r="E1530" s="71">
        <v>37.200000000000003</v>
      </c>
      <c r="F1530" s="71" t="s">
        <v>116</v>
      </c>
    </row>
    <row r="1531" spans="1:6" x14ac:dyDescent="0.25">
      <c r="A1531" s="70">
        <v>44504</v>
      </c>
      <c r="B1531" s="71" t="s">
        <v>16591</v>
      </c>
      <c r="C1531" s="71" t="s">
        <v>36</v>
      </c>
      <c r="D1531" s="71" t="s">
        <v>9</v>
      </c>
      <c r="E1531" s="71">
        <v>44.2</v>
      </c>
      <c r="F1531" s="71" t="s">
        <v>116</v>
      </c>
    </row>
    <row r="1532" spans="1:6" x14ac:dyDescent="0.25">
      <c r="A1532" s="70">
        <v>44504</v>
      </c>
      <c r="B1532" s="71" t="s">
        <v>16591</v>
      </c>
      <c r="C1532" s="71" t="s">
        <v>36</v>
      </c>
      <c r="D1532" s="71" t="s">
        <v>10</v>
      </c>
      <c r="E1532" s="71">
        <v>14.2</v>
      </c>
      <c r="F1532" s="71" t="s">
        <v>91</v>
      </c>
    </row>
    <row r="1533" spans="1:6" x14ac:dyDescent="0.25">
      <c r="A1533" s="70">
        <v>44504</v>
      </c>
      <c r="B1533" s="71" t="s">
        <v>16591</v>
      </c>
      <c r="C1533" s="71" t="s">
        <v>36</v>
      </c>
      <c r="D1533" s="71" t="s">
        <v>8</v>
      </c>
      <c r="E1533" s="71">
        <v>63</v>
      </c>
      <c r="F1533" s="71" t="s">
        <v>17</v>
      </c>
    </row>
    <row r="1534" spans="1:6" x14ac:dyDescent="0.25">
      <c r="A1534" s="70">
        <v>44504</v>
      </c>
      <c r="B1534" s="71" t="s">
        <v>16591</v>
      </c>
      <c r="C1534" s="71" t="s">
        <v>36</v>
      </c>
      <c r="D1534" s="71" t="s">
        <v>10</v>
      </c>
      <c r="E1534" s="71">
        <v>55.8</v>
      </c>
      <c r="F1534" s="71" t="s">
        <v>93</v>
      </c>
    </row>
    <row r="1535" spans="1:6" x14ac:dyDescent="0.25">
      <c r="A1535" s="70">
        <v>44504</v>
      </c>
      <c r="B1535" s="71" t="s">
        <v>16591</v>
      </c>
      <c r="C1535" s="71" t="s">
        <v>36</v>
      </c>
      <c r="D1535" s="71" t="s">
        <v>8</v>
      </c>
      <c r="E1535" s="71">
        <v>41</v>
      </c>
      <c r="F1535" s="71" t="s">
        <v>116</v>
      </c>
    </row>
    <row r="1536" spans="1:6" x14ac:dyDescent="0.25">
      <c r="A1536" s="70">
        <v>44504</v>
      </c>
      <c r="B1536" s="71" t="s">
        <v>16591</v>
      </c>
      <c r="C1536" s="71" t="s">
        <v>36</v>
      </c>
      <c r="D1536" s="71" t="s">
        <v>7</v>
      </c>
      <c r="E1536" s="71">
        <v>37.799999999999997</v>
      </c>
      <c r="F1536" s="71" t="s">
        <v>116</v>
      </c>
    </row>
    <row r="1537" spans="1:6" x14ac:dyDescent="0.25">
      <c r="A1537" s="70">
        <v>44504</v>
      </c>
      <c r="B1537" s="71" t="s">
        <v>16591</v>
      </c>
      <c r="C1537" s="71" t="s">
        <v>36</v>
      </c>
      <c r="D1537" s="71" t="s">
        <v>10</v>
      </c>
      <c r="E1537" s="71">
        <v>68.8</v>
      </c>
      <c r="F1537" s="71" t="s">
        <v>108</v>
      </c>
    </row>
    <row r="1538" spans="1:6" x14ac:dyDescent="0.25">
      <c r="A1538" s="70">
        <v>44504</v>
      </c>
      <c r="B1538" s="71" t="s">
        <v>16591</v>
      </c>
      <c r="C1538" s="71" t="s">
        <v>36</v>
      </c>
      <c r="D1538" s="71" t="s">
        <v>10</v>
      </c>
      <c r="E1538" s="71">
        <v>2.6</v>
      </c>
      <c r="F1538" s="71" t="s">
        <v>91</v>
      </c>
    </row>
    <row r="1539" spans="1:6" x14ac:dyDescent="0.25">
      <c r="A1539" s="70">
        <v>44504</v>
      </c>
      <c r="B1539" s="71" t="s">
        <v>16591</v>
      </c>
      <c r="C1539" s="71" t="s">
        <v>36</v>
      </c>
      <c r="D1539" s="71" t="s">
        <v>8</v>
      </c>
      <c r="E1539" s="71">
        <v>10</v>
      </c>
      <c r="F1539" s="71" t="s">
        <v>17</v>
      </c>
    </row>
    <row r="1540" spans="1:6" x14ac:dyDescent="0.25">
      <c r="A1540" s="70">
        <v>44505</v>
      </c>
      <c r="B1540" s="71" t="s">
        <v>16591</v>
      </c>
      <c r="C1540" s="71">
        <v>23000052</v>
      </c>
      <c r="D1540" s="71" t="s">
        <v>6</v>
      </c>
      <c r="E1540" s="71">
        <v>15</v>
      </c>
      <c r="F1540" s="71" t="s">
        <v>522</v>
      </c>
    </row>
    <row r="1541" spans="1:6" x14ac:dyDescent="0.25">
      <c r="A1541" s="70">
        <v>44505</v>
      </c>
      <c r="B1541" s="71" t="s">
        <v>16591</v>
      </c>
      <c r="C1541" s="71">
        <v>29500730</v>
      </c>
      <c r="D1541" s="71" t="s">
        <v>8</v>
      </c>
      <c r="E1541" s="71">
        <v>282</v>
      </c>
      <c r="F1541" s="71" t="s">
        <v>19</v>
      </c>
    </row>
    <row r="1542" spans="1:6" x14ac:dyDescent="0.25">
      <c r="A1542" s="70">
        <v>44505</v>
      </c>
      <c r="B1542" s="71" t="s">
        <v>16591</v>
      </c>
      <c r="C1542" s="71">
        <v>29501003</v>
      </c>
      <c r="D1542" s="71" t="s">
        <v>8</v>
      </c>
      <c r="E1542" s="71">
        <v>14</v>
      </c>
      <c r="F1542" s="71" t="s">
        <v>109</v>
      </c>
    </row>
    <row r="1543" spans="1:6" x14ac:dyDescent="0.25">
      <c r="A1543" s="70">
        <v>44505</v>
      </c>
      <c r="B1543" s="71" t="s">
        <v>16591</v>
      </c>
      <c r="C1543" s="71">
        <v>29501032</v>
      </c>
      <c r="D1543" s="71" t="s">
        <v>8</v>
      </c>
      <c r="E1543" s="71">
        <v>32</v>
      </c>
      <c r="F1543" s="71" t="s">
        <v>100</v>
      </c>
    </row>
    <row r="1544" spans="1:6" x14ac:dyDescent="0.25">
      <c r="A1544" s="70">
        <v>44505</v>
      </c>
      <c r="B1544" s="71" t="s">
        <v>16591</v>
      </c>
      <c r="C1544" s="71">
        <v>31900002</v>
      </c>
      <c r="D1544" s="71" t="s">
        <v>6</v>
      </c>
      <c r="E1544" s="71">
        <v>40</v>
      </c>
      <c r="F1544" s="71" t="s">
        <v>521</v>
      </c>
    </row>
    <row r="1545" spans="1:6" x14ac:dyDescent="0.25">
      <c r="A1545" s="70">
        <v>44505</v>
      </c>
      <c r="B1545" s="71" t="s">
        <v>16591</v>
      </c>
      <c r="C1545" s="71">
        <v>32000020</v>
      </c>
      <c r="D1545" s="71" t="s">
        <v>6</v>
      </c>
      <c r="E1545" s="71">
        <v>40</v>
      </c>
      <c r="F1545" s="71" t="s">
        <v>137</v>
      </c>
    </row>
    <row r="1546" spans="1:6" x14ac:dyDescent="0.25">
      <c r="A1546" s="70">
        <v>44505</v>
      </c>
      <c r="B1546" s="71" t="s">
        <v>16591</v>
      </c>
      <c r="C1546" s="71" t="s">
        <v>36</v>
      </c>
      <c r="D1546" s="71" t="s">
        <v>8</v>
      </c>
      <c r="E1546" s="71">
        <v>19</v>
      </c>
      <c r="F1546" s="71" t="s">
        <v>116</v>
      </c>
    </row>
    <row r="1547" spans="1:6" x14ac:dyDescent="0.25">
      <c r="A1547" s="70">
        <v>44505</v>
      </c>
      <c r="B1547" s="71" t="s">
        <v>16591</v>
      </c>
      <c r="C1547" s="71" t="s">
        <v>36</v>
      </c>
      <c r="D1547" s="71" t="s">
        <v>6</v>
      </c>
      <c r="E1547" s="71">
        <v>91</v>
      </c>
      <c r="F1547" s="71" t="s">
        <v>520</v>
      </c>
    </row>
    <row r="1548" spans="1:6" x14ac:dyDescent="0.25">
      <c r="A1548" s="70">
        <v>44505</v>
      </c>
      <c r="B1548" s="71" t="s">
        <v>16591</v>
      </c>
      <c r="C1548" s="71" t="s">
        <v>36</v>
      </c>
      <c r="D1548" s="71" t="s">
        <v>6</v>
      </c>
      <c r="E1548" s="71">
        <v>228</v>
      </c>
      <c r="F1548" s="71" t="s">
        <v>116</v>
      </c>
    </row>
    <row r="1549" spans="1:6" x14ac:dyDescent="0.25">
      <c r="A1549" s="70">
        <v>44505</v>
      </c>
      <c r="B1549" s="71" t="s">
        <v>16591</v>
      </c>
      <c r="C1549" s="71" t="s">
        <v>36</v>
      </c>
      <c r="D1549" s="71" t="s">
        <v>8</v>
      </c>
      <c r="E1549" s="71">
        <v>25</v>
      </c>
      <c r="F1549" s="71" t="s">
        <v>116</v>
      </c>
    </row>
    <row r="1550" spans="1:6" x14ac:dyDescent="0.25">
      <c r="A1550" s="70">
        <v>44508</v>
      </c>
      <c r="B1550" s="71" t="s">
        <v>16591</v>
      </c>
      <c r="C1550" s="71">
        <v>29500482</v>
      </c>
      <c r="D1550" s="71" t="s">
        <v>9</v>
      </c>
      <c r="E1550" s="71">
        <v>2</v>
      </c>
      <c r="F1550" s="71" t="s">
        <v>17</v>
      </c>
    </row>
    <row r="1551" spans="1:6" x14ac:dyDescent="0.25">
      <c r="A1551" s="70">
        <v>44508</v>
      </c>
      <c r="B1551" s="71" t="s">
        <v>16591</v>
      </c>
      <c r="C1551" s="71">
        <v>29500498</v>
      </c>
      <c r="D1551" s="71" t="s">
        <v>8</v>
      </c>
      <c r="E1551" s="71">
        <v>45</v>
      </c>
      <c r="F1551" s="71" t="s">
        <v>19</v>
      </c>
    </row>
    <row r="1552" spans="1:6" x14ac:dyDescent="0.25">
      <c r="A1552" s="70">
        <v>44508</v>
      </c>
      <c r="B1552" s="71" t="s">
        <v>16591</v>
      </c>
      <c r="C1552" s="71">
        <v>29500498</v>
      </c>
      <c r="D1552" s="71" t="s">
        <v>8</v>
      </c>
      <c r="E1552" s="71">
        <v>20</v>
      </c>
      <c r="F1552" s="71" t="s">
        <v>19</v>
      </c>
    </row>
    <row r="1553" spans="1:6" x14ac:dyDescent="0.25">
      <c r="A1553" s="70">
        <v>44508</v>
      </c>
      <c r="B1553" s="71" t="s">
        <v>16591</v>
      </c>
      <c r="C1553" s="71">
        <v>29500498</v>
      </c>
      <c r="D1553" s="71" t="s">
        <v>8</v>
      </c>
      <c r="E1553" s="71">
        <v>35</v>
      </c>
      <c r="F1553" s="71" t="s">
        <v>19</v>
      </c>
    </row>
    <row r="1554" spans="1:6" x14ac:dyDescent="0.25">
      <c r="A1554" s="70">
        <v>44508</v>
      </c>
      <c r="B1554" s="71" t="s">
        <v>16591</v>
      </c>
      <c r="C1554" s="71">
        <v>29500498</v>
      </c>
      <c r="D1554" s="71" t="s">
        <v>8</v>
      </c>
      <c r="E1554" s="71">
        <v>55</v>
      </c>
      <c r="F1554" s="71" t="s">
        <v>19</v>
      </c>
    </row>
    <row r="1555" spans="1:6" x14ac:dyDescent="0.25">
      <c r="A1555" s="70">
        <v>44508</v>
      </c>
      <c r="B1555" s="71" t="s">
        <v>16591</v>
      </c>
      <c r="C1555" s="71">
        <v>29500498</v>
      </c>
      <c r="D1555" s="71" t="s">
        <v>8</v>
      </c>
      <c r="E1555" s="71">
        <v>44</v>
      </c>
      <c r="F1555" s="71" t="s">
        <v>19</v>
      </c>
    </row>
    <row r="1556" spans="1:6" x14ac:dyDescent="0.25">
      <c r="A1556" s="70">
        <v>44508</v>
      </c>
      <c r="B1556" s="71" t="s">
        <v>16591</v>
      </c>
      <c r="C1556" s="71">
        <v>29500498</v>
      </c>
      <c r="D1556" s="71" t="s">
        <v>8</v>
      </c>
      <c r="E1556" s="71">
        <v>18</v>
      </c>
      <c r="F1556" s="71" t="s">
        <v>19</v>
      </c>
    </row>
    <row r="1557" spans="1:6" x14ac:dyDescent="0.25">
      <c r="A1557" s="70">
        <v>44508</v>
      </c>
      <c r="B1557" s="71" t="s">
        <v>16591</v>
      </c>
      <c r="C1557" s="71">
        <v>29500498</v>
      </c>
      <c r="D1557" s="71" t="s">
        <v>8</v>
      </c>
      <c r="E1557" s="71">
        <v>15</v>
      </c>
      <c r="F1557" s="71" t="s">
        <v>19</v>
      </c>
    </row>
    <row r="1558" spans="1:6" x14ac:dyDescent="0.25">
      <c r="A1558" s="70">
        <v>44508</v>
      </c>
      <c r="B1558" s="71" t="s">
        <v>16591</v>
      </c>
      <c r="C1558" s="71">
        <v>29500498</v>
      </c>
      <c r="D1558" s="71" t="s">
        <v>8</v>
      </c>
      <c r="E1558" s="71">
        <v>33</v>
      </c>
      <c r="F1558" s="71" t="s">
        <v>19</v>
      </c>
    </row>
    <row r="1559" spans="1:6" x14ac:dyDescent="0.25">
      <c r="A1559" s="70">
        <v>44508</v>
      </c>
      <c r="B1559" s="71" t="s">
        <v>16591</v>
      </c>
      <c r="C1559" s="71">
        <v>29500498</v>
      </c>
      <c r="D1559" s="71" t="s">
        <v>8</v>
      </c>
      <c r="E1559" s="71">
        <v>101</v>
      </c>
      <c r="F1559" s="71" t="s">
        <v>19</v>
      </c>
    </row>
    <row r="1560" spans="1:6" x14ac:dyDescent="0.25">
      <c r="A1560" s="70">
        <v>44508</v>
      </c>
      <c r="B1560" s="71" t="s">
        <v>16591</v>
      </c>
      <c r="C1560" s="71">
        <v>29500498</v>
      </c>
      <c r="D1560" s="71" t="s">
        <v>8</v>
      </c>
      <c r="E1560" s="71">
        <v>106</v>
      </c>
      <c r="F1560" s="71" t="s">
        <v>19</v>
      </c>
    </row>
    <row r="1561" spans="1:6" x14ac:dyDescent="0.25">
      <c r="A1561" s="70">
        <v>44508</v>
      </c>
      <c r="B1561" s="71" t="s">
        <v>16591</v>
      </c>
      <c r="C1561" s="71">
        <v>29500529</v>
      </c>
      <c r="D1561" s="71" t="s">
        <v>8</v>
      </c>
      <c r="E1561" s="71">
        <v>33</v>
      </c>
      <c r="F1561" s="71" t="s">
        <v>19</v>
      </c>
    </row>
    <row r="1562" spans="1:6" x14ac:dyDescent="0.25">
      <c r="A1562" s="70">
        <v>44508</v>
      </c>
      <c r="B1562" s="71" t="s">
        <v>16591</v>
      </c>
      <c r="C1562" s="71">
        <v>29500529</v>
      </c>
      <c r="D1562" s="71" t="s">
        <v>8</v>
      </c>
      <c r="E1562" s="71">
        <v>30</v>
      </c>
      <c r="F1562" s="71" t="s">
        <v>19</v>
      </c>
    </row>
    <row r="1563" spans="1:6" x14ac:dyDescent="0.25">
      <c r="A1563" s="70">
        <v>44508</v>
      </c>
      <c r="B1563" s="71" t="s">
        <v>16591</v>
      </c>
      <c r="C1563" s="71">
        <v>29500529</v>
      </c>
      <c r="D1563" s="71" t="s">
        <v>8</v>
      </c>
      <c r="E1563" s="71">
        <v>40</v>
      </c>
      <c r="F1563" s="71" t="s">
        <v>19</v>
      </c>
    </row>
    <row r="1564" spans="1:6" x14ac:dyDescent="0.25">
      <c r="A1564" s="70">
        <v>44508</v>
      </c>
      <c r="B1564" s="71" t="s">
        <v>16591</v>
      </c>
      <c r="C1564" s="71">
        <v>29500529</v>
      </c>
      <c r="D1564" s="71" t="s">
        <v>8</v>
      </c>
      <c r="E1564" s="71">
        <v>63</v>
      </c>
      <c r="F1564" s="71" t="s">
        <v>19</v>
      </c>
    </row>
    <row r="1565" spans="1:6" x14ac:dyDescent="0.25">
      <c r="A1565" s="70">
        <v>44508</v>
      </c>
      <c r="B1565" s="71" t="s">
        <v>16591</v>
      </c>
      <c r="C1565" s="71">
        <v>29500606</v>
      </c>
      <c r="D1565" s="71" t="s">
        <v>8</v>
      </c>
      <c r="E1565" s="71">
        <v>10</v>
      </c>
      <c r="F1565" s="71" t="s">
        <v>19</v>
      </c>
    </row>
    <row r="1566" spans="1:6" x14ac:dyDescent="0.25">
      <c r="A1566" s="70">
        <v>44508</v>
      </c>
      <c r="B1566" s="71" t="s">
        <v>16591</v>
      </c>
      <c r="C1566" s="71">
        <v>29500606</v>
      </c>
      <c r="D1566" s="71" t="s">
        <v>8</v>
      </c>
      <c r="E1566" s="71">
        <v>30</v>
      </c>
      <c r="F1566" s="71" t="s">
        <v>19</v>
      </c>
    </row>
    <row r="1567" spans="1:6" x14ac:dyDescent="0.25">
      <c r="A1567" s="70">
        <v>44508</v>
      </c>
      <c r="B1567" s="71" t="s">
        <v>16591</v>
      </c>
      <c r="C1567" s="71">
        <v>29500606</v>
      </c>
      <c r="D1567" s="71" t="s">
        <v>8</v>
      </c>
      <c r="E1567" s="71">
        <v>46</v>
      </c>
      <c r="F1567" s="71" t="s">
        <v>19</v>
      </c>
    </row>
    <row r="1568" spans="1:6" x14ac:dyDescent="0.25">
      <c r="A1568" s="70">
        <v>44508</v>
      </c>
      <c r="B1568" s="71" t="s">
        <v>16591</v>
      </c>
      <c r="C1568" s="71">
        <v>29500606</v>
      </c>
      <c r="D1568" s="71" t="s">
        <v>8</v>
      </c>
      <c r="E1568" s="71">
        <v>40</v>
      </c>
      <c r="F1568" s="71" t="s">
        <v>19</v>
      </c>
    </row>
    <row r="1569" spans="1:6" x14ac:dyDescent="0.25">
      <c r="A1569" s="70">
        <v>44508</v>
      </c>
      <c r="B1569" s="71" t="s">
        <v>16591</v>
      </c>
      <c r="C1569" s="71">
        <v>29500613</v>
      </c>
      <c r="D1569" s="71" t="s">
        <v>8</v>
      </c>
      <c r="E1569" s="71">
        <v>12</v>
      </c>
      <c r="F1569" s="71" t="s">
        <v>19</v>
      </c>
    </row>
    <row r="1570" spans="1:6" x14ac:dyDescent="0.25">
      <c r="A1570" s="70">
        <v>44508</v>
      </c>
      <c r="B1570" s="71" t="s">
        <v>16591</v>
      </c>
      <c r="C1570" s="71">
        <v>29500613</v>
      </c>
      <c r="D1570" s="71" t="s">
        <v>8</v>
      </c>
      <c r="E1570" s="71">
        <v>102</v>
      </c>
      <c r="F1570" s="71" t="s">
        <v>19</v>
      </c>
    </row>
    <row r="1571" spans="1:6" x14ac:dyDescent="0.25">
      <c r="A1571" s="70">
        <v>44508</v>
      </c>
      <c r="B1571" s="71" t="s">
        <v>16591</v>
      </c>
      <c r="C1571" s="71">
        <v>29500613</v>
      </c>
      <c r="D1571" s="71" t="s">
        <v>8</v>
      </c>
      <c r="E1571" s="71">
        <v>36</v>
      </c>
      <c r="F1571" s="71" t="s">
        <v>19</v>
      </c>
    </row>
    <row r="1572" spans="1:6" x14ac:dyDescent="0.25">
      <c r="A1572" s="70">
        <v>44508</v>
      </c>
      <c r="B1572" s="71" t="s">
        <v>16591</v>
      </c>
      <c r="C1572" s="71">
        <v>29500613</v>
      </c>
      <c r="D1572" s="71" t="s">
        <v>8</v>
      </c>
      <c r="E1572" s="71">
        <v>8</v>
      </c>
      <c r="F1572" s="71" t="s">
        <v>19</v>
      </c>
    </row>
    <row r="1573" spans="1:6" x14ac:dyDescent="0.25">
      <c r="A1573" s="70">
        <v>44508</v>
      </c>
      <c r="B1573" s="71" t="s">
        <v>16591</v>
      </c>
      <c r="C1573" s="71">
        <v>29500613</v>
      </c>
      <c r="D1573" s="71" t="s">
        <v>8</v>
      </c>
      <c r="E1573" s="71">
        <v>72</v>
      </c>
      <c r="F1573" s="71" t="s">
        <v>19</v>
      </c>
    </row>
    <row r="1574" spans="1:6" x14ac:dyDescent="0.25">
      <c r="A1574" s="70">
        <v>44508</v>
      </c>
      <c r="B1574" s="71" t="s">
        <v>16591</v>
      </c>
      <c r="C1574" s="71">
        <v>29500613</v>
      </c>
      <c r="D1574" s="71" t="s">
        <v>8</v>
      </c>
      <c r="E1574" s="71">
        <v>45</v>
      </c>
      <c r="F1574" s="71" t="s">
        <v>19</v>
      </c>
    </row>
    <row r="1575" spans="1:6" x14ac:dyDescent="0.25">
      <c r="A1575" s="70">
        <v>44508</v>
      </c>
      <c r="B1575" s="71" t="s">
        <v>16591</v>
      </c>
      <c r="C1575" s="71">
        <v>29500613</v>
      </c>
      <c r="D1575" s="71" t="s">
        <v>8</v>
      </c>
      <c r="E1575" s="71">
        <v>170</v>
      </c>
      <c r="F1575" s="71" t="s">
        <v>19</v>
      </c>
    </row>
    <row r="1576" spans="1:6" x14ac:dyDescent="0.25">
      <c r="A1576" s="70">
        <v>44508</v>
      </c>
      <c r="B1576" s="71" t="s">
        <v>16591</v>
      </c>
      <c r="C1576" s="71">
        <v>29500613</v>
      </c>
      <c r="D1576" s="71" t="s">
        <v>8</v>
      </c>
      <c r="E1576" s="71">
        <v>20</v>
      </c>
      <c r="F1576" s="71" t="s">
        <v>19</v>
      </c>
    </row>
    <row r="1577" spans="1:6" x14ac:dyDescent="0.25">
      <c r="A1577" s="70">
        <v>44508</v>
      </c>
      <c r="B1577" s="71" t="s">
        <v>16591</v>
      </c>
      <c r="C1577" s="71">
        <v>29500613</v>
      </c>
      <c r="D1577" s="71" t="s">
        <v>8</v>
      </c>
      <c r="E1577" s="71">
        <v>44</v>
      </c>
      <c r="F1577" s="71" t="s">
        <v>19</v>
      </c>
    </row>
    <row r="1578" spans="1:6" x14ac:dyDescent="0.25">
      <c r="A1578" s="70">
        <v>44508</v>
      </c>
      <c r="B1578" s="71" t="s">
        <v>16591</v>
      </c>
      <c r="C1578" s="71">
        <v>29500858</v>
      </c>
      <c r="D1578" s="71" t="s">
        <v>8</v>
      </c>
      <c r="E1578" s="71">
        <v>25</v>
      </c>
      <c r="F1578" s="71" t="s">
        <v>19</v>
      </c>
    </row>
    <row r="1579" spans="1:6" x14ac:dyDescent="0.25">
      <c r="A1579" s="70">
        <v>44508</v>
      </c>
      <c r="B1579" s="71" t="s">
        <v>16591</v>
      </c>
      <c r="C1579" s="71">
        <v>29500858</v>
      </c>
      <c r="D1579" s="71" t="s">
        <v>8</v>
      </c>
      <c r="E1579" s="71">
        <v>5</v>
      </c>
      <c r="F1579" s="71" t="s">
        <v>19</v>
      </c>
    </row>
    <row r="1580" spans="1:6" x14ac:dyDescent="0.25">
      <c r="A1580" s="70">
        <v>44508</v>
      </c>
      <c r="B1580" s="71" t="s">
        <v>16591</v>
      </c>
      <c r="C1580" s="71">
        <v>29500858</v>
      </c>
      <c r="D1580" s="71" t="s">
        <v>8</v>
      </c>
      <c r="E1580" s="71">
        <v>4</v>
      </c>
      <c r="F1580" s="71" t="s">
        <v>19</v>
      </c>
    </row>
    <row r="1581" spans="1:6" x14ac:dyDescent="0.25">
      <c r="A1581" s="70">
        <v>44508</v>
      </c>
      <c r="B1581" s="71" t="s">
        <v>16591</v>
      </c>
      <c r="C1581" s="71">
        <v>29500858</v>
      </c>
      <c r="D1581" s="71" t="s">
        <v>8</v>
      </c>
      <c r="E1581" s="71">
        <v>15</v>
      </c>
      <c r="F1581" s="71" t="s">
        <v>19</v>
      </c>
    </row>
    <row r="1582" spans="1:6" x14ac:dyDescent="0.25">
      <c r="A1582" s="70">
        <v>44508</v>
      </c>
      <c r="B1582" s="71" t="s">
        <v>16591</v>
      </c>
      <c r="C1582" s="71">
        <v>29500858</v>
      </c>
      <c r="D1582" s="71" t="s">
        <v>8</v>
      </c>
      <c r="E1582" s="71">
        <v>15</v>
      </c>
      <c r="F1582" s="71" t="s">
        <v>19</v>
      </c>
    </row>
    <row r="1583" spans="1:6" x14ac:dyDescent="0.25">
      <c r="A1583" s="70">
        <v>44508</v>
      </c>
      <c r="B1583" s="71" t="s">
        <v>16591</v>
      </c>
      <c r="C1583" s="71">
        <v>29500858</v>
      </c>
      <c r="D1583" s="71" t="s">
        <v>8</v>
      </c>
      <c r="E1583" s="71">
        <v>90</v>
      </c>
      <c r="F1583" s="71" t="s">
        <v>19</v>
      </c>
    </row>
    <row r="1584" spans="1:6" x14ac:dyDescent="0.25">
      <c r="A1584" s="70">
        <v>44508</v>
      </c>
      <c r="B1584" s="71" t="s">
        <v>16591</v>
      </c>
      <c r="C1584" s="71">
        <v>29500858</v>
      </c>
      <c r="D1584" s="71" t="s">
        <v>8</v>
      </c>
      <c r="E1584" s="71">
        <v>5</v>
      </c>
      <c r="F1584" s="71" t="s">
        <v>19</v>
      </c>
    </row>
    <row r="1585" spans="1:6" x14ac:dyDescent="0.25">
      <c r="A1585" s="70">
        <v>44508</v>
      </c>
      <c r="B1585" s="71" t="s">
        <v>16591</v>
      </c>
      <c r="C1585" s="71">
        <v>29500858</v>
      </c>
      <c r="D1585" s="71" t="s">
        <v>8</v>
      </c>
      <c r="E1585" s="71">
        <v>10</v>
      </c>
      <c r="F1585" s="71" t="s">
        <v>19</v>
      </c>
    </row>
    <row r="1586" spans="1:6" x14ac:dyDescent="0.25">
      <c r="A1586" s="70">
        <v>44508</v>
      </c>
      <c r="B1586" s="71" t="s">
        <v>16591</v>
      </c>
      <c r="C1586" s="71">
        <v>29500858</v>
      </c>
      <c r="D1586" s="71" t="s">
        <v>8</v>
      </c>
      <c r="E1586" s="71">
        <v>18</v>
      </c>
      <c r="F1586" s="71" t="s">
        <v>19</v>
      </c>
    </row>
    <row r="1587" spans="1:6" x14ac:dyDescent="0.25">
      <c r="A1587" s="70">
        <v>44508</v>
      </c>
      <c r="B1587" s="71" t="s">
        <v>16591</v>
      </c>
      <c r="C1587" s="71">
        <v>29500858</v>
      </c>
      <c r="D1587" s="71" t="s">
        <v>8</v>
      </c>
      <c r="E1587" s="71">
        <v>8</v>
      </c>
      <c r="F1587" s="71" t="s">
        <v>19</v>
      </c>
    </row>
    <row r="1588" spans="1:6" x14ac:dyDescent="0.25">
      <c r="A1588" s="70">
        <v>44508</v>
      </c>
      <c r="B1588" s="71" t="s">
        <v>16591</v>
      </c>
      <c r="C1588" s="71">
        <v>29500858</v>
      </c>
      <c r="D1588" s="71" t="s">
        <v>8</v>
      </c>
      <c r="E1588" s="71">
        <v>72</v>
      </c>
      <c r="F1588" s="71" t="s">
        <v>19</v>
      </c>
    </row>
    <row r="1589" spans="1:6" x14ac:dyDescent="0.25">
      <c r="A1589" s="70">
        <v>44508</v>
      </c>
      <c r="B1589" s="71" t="s">
        <v>16591</v>
      </c>
      <c r="C1589" s="71">
        <v>29500886</v>
      </c>
      <c r="D1589" s="71" t="s">
        <v>9</v>
      </c>
      <c r="E1589" s="71">
        <v>5</v>
      </c>
      <c r="F1589" s="71" t="s">
        <v>17</v>
      </c>
    </row>
    <row r="1590" spans="1:6" x14ac:dyDescent="0.25">
      <c r="A1590" s="70">
        <v>44508</v>
      </c>
      <c r="B1590" s="71" t="s">
        <v>16591</v>
      </c>
      <c r="C1590" s="71">
        <v>29500904</v>
      </c>
      <c r="D1590" s="71" t="s">
        <v>9</v>
      </c>
      <c r="E1590" s="71">
        <v>4</v>
      </c>
      <c r="F1590" s="71" t="s">
        <v>17</v>
      </c>
    </row>
    <row r="1591" spans="1:6" x14ac:dyDescent="0.25">
      <c r="A1591" s="70">
        <v>44508</v>
      </c>
      <c r="B1591" s="71" t="s">
        <v>16591</v>
      </c>
      <c r="C1591" s="71">
        <v>29500904</v>
      </c>
      <c r="D1591" s="71" t="s">
        <v>9</v>
      </c>
      <c r="E1591" s="71">
        <v>12</v>
      </c>
      <c r="F1591" s="71" t="s">
        <v>17</v>
      </c>
    </row>
    <row r="1592" spans="1:6" x14ac:dyDescent="0.25">
      <c r="A1592" s="70">
        <v>44508</v>
      </c>
      <c r="B1592" s="71" t="s">
        <v>16591</v>
      </c>
      <c r="C1592" s="71">
        <v>29500904</v>
      </c>
      <c r="D1592" s="71" t="s">
        <v>9</v>
      </c>
      <c r="E1592" s="71">
        <v>17</v>
      </c>
      <c r="F1592" s="71" t="s">
        <v>17</v>
      </c>
    </row>
    <row r="1593" spans="1:6" x14ac:dyDescent="0.25">
      <c r="A1593" s="70">
        <v>44508</v>
      </c>
      <c r="B1593" s="71" t="s">
        <v>16591</v>
      </c>
      <c r="C1593" s="71">
        <v>29500904</v>
      </c>
      <c r="D1593" s="71" t="s">
        <v>9</v>
      </c>
      <c r="E1593" s="71">
        <v>9</v>
      </c>
      <c r="F1593" s="71" t="s">
        <v>17</v>
      </c>
    </row>
    <row r="1594" spans="1:6" x14ac:dyDescent="0.25">
      <c r="A1594" s="70">
        <v>44508</v>
      </c>
      <c r="B1594" s="71" t="s">
        <v>16591</v>
      </c>
      <c r="C1594" s="71">
        <v>29500906</v>
      </c>
      <c r="D1594" s="71" t="s">
        <v>9</v>
      </c>
      <c r="E1594" s="71">
        <v>20</v>
      </c>
      <c r="F1594" s="71" t="s">
        <v>17</v>
      </c>
    </row>
    <row r="1595" spans="1:6" x14ac:dyDescent="0.25">
      <c r="A1595" s="70">
        <v>44508</v>
      </c>
      <c r="B1595" s="71" t="s">
        <v>16591</v>
      </c>
      <c r="C1595" s="71">
        <v>29500908</v>
      </c>
      <c r="D1595" s="71" t="s">
        <v>9</v>
      </c>
      <c r="E1595" s="71">
        <v>13</v>
      </c>
      <c r="F1595" s="71" t="s">
        <v>17</v>
      </c>
    </row>
    <row r="1596" spans="1:6" x14ac:dyDescent="0.25">
      <c r="A1596" s="70">
        <v>44508</v>
      </c>
      <c r="B1596" s="71" t="s">
        <v>16591</v>
      </c>
      <c r="C1596" s="71">
        <v>29500908</v>
      </c>
      <c r="D1596" s="71" t="s">
        <v>9</v>
      </c>
      <c r="E1596" s="71">
        <v>12</v>
      </c>
      <c r="F1596" s="71" t="s">
        <v>17</v>
      </c>
    </row>
    <row r="1597" spans="1:6" x14ac:dyDescent="0.25">
      <c r="A1597" s="70">
        <v>44508</v>
      </c>
      <c r="B1597" s="71" t="s">
        <v>16591</v>
      </c>
      <c r="C1597" s="71">
        <v>29500908</v>
      </c>
      <c r="D1597" s="71" t="s">
        <v>9</v>
      </c>
      <c r="E1597" s="71">
        <v>8</v>
      </c>
      <c r="F1597" s="71" t="s">
        <v>17</v>
      </c>
    </row>
    <row r="1598" spans="1:6" x14ac:dyDescent="0.25">
      <c r="A1598" s="70">
        <v>44508</v>
      </c>
      <c r="B1598" s="71" t="s">
        <v>16591</v>
      </c>
      <c r="C1598" s="71">
        <v>29500908</v>
      </c>
      <c r="D1598" s="71" t="s">
        <v>9</v>
      </c>
      <c r="E1598" s="71">
        <v>13</v>
      </c>
      <c r="F1598" s="71" t="s">
        <v>17</v>
      </c>
    </row>
    <row r="1599" spans="1:6" x14ac:dyDescent="0.25">
      <c r="A1599" s="70">
        <v>44508</v>
      </c>
      <c r="B1599" s="71" t="s">
        <v>16591</v>
      </c>
      <c r="C1599" s="71">
        <v>29500908</v>
      </c>
      <c r="D1599" s="71" t="s">
        <v>9</v>
      </c>
      <c r="E1599" s="71">
        <v>15</v>
      </c>
      <c r="F1599" s="71" t="s">
        <v>17</v>
      </c>
    </row>
    <row r="1600" spans="1:6" x14ac:dyDescent="0.25">
      <c r="A1600" s="70">
        <v>44508</v>
      </c>
      <c r="B1600" s="71" t="s">
        <v>16591</v>
      </c>
      <c r="C1600" s="71">
        <v>29500913</v>
      </c>
      <c r="D1600" s="71" t="s">
        <v>9</v>
      </c>
      <c r="E1600" s="71">
        <v>3</v>
      </c>
      <c r="F1600" s="71" t="s">
        <v>17</v>
      </c>
    </row>
    <row r="1601" spans="1:6" x14ac:dyDescent="0.25">
      <c r="A1601" s="70">
        <v>44508</v>
      </c>
      <c r="B1601" s="71" t="s">
        <v>16591</v>
      </c>
      <c r="C1601" s="71">
        <v>29500942</v>
      </c>
      <c r="D1601" s="71" t="s">
        <v>8</v>
      </c>
      <c r="E1601" s="71">
        <v>20</v>
      </c>
      <c r="F1601" s="71" t="s">
        <v>19</v>
      </c>
    </row>
    <row r="1602" spans="1:6" x14ac:dyDescent="0.25">
      <c r="A1602" s="70">
        <v>44508</v>
      </c>
      <c r="B1602" s="71" t="s">
        <v>16591</v>
      </c>
      <c r="C1602" s="71">
        <v>29501013</v>
      </c>
      <c r="D1602" s="71" t="s">
        <v>9</v>
      </c>
      <c r="E1602" s="71">
        <v>22</v>
      </c>
      <c r="F1602" s="71" t="s">
        <v>17</v>
      </c>
    </row>
    <row r="1603" spans="1:6" x14ac:dyDescent="0.25">
      <c r="A1603" s="70">
        <v>44508</v>
      </c>
      <c r="B1603" s="71" t="s">
        <v>16591</v>
      </c>
      <c r="C1603" s="71">
        <v>29501020</v>
      </c>
      <c r="D1603" s="71" t="s">
        <v>9</v>
      </c>
      <c r="E1603" s="71">
        <v>18</v>
      </c>
      <c r="F1603" s="71" t="s">
        <v>17</v>
      </c>
    </row>
    <row r="1604" spans="1:6" x14ac:dyDescent="0.25">
      <c r="A1604" s="70">
        <v>44508</v>
      </c>
      <c r="B1604" s="71" t="s">
        <v>16591</v>
      </c>
      <c r="C1604" s="71">
        <v>29501020</v>
      </c>
      <c r="D1604" s="71" t="s">
        <v>9</v>
      </c>
      <c r="E1604" s="71">
        <v>15</v>
      </c>
      <c r="F1604" s="71" t="s">
        <v>17</v>
      </c>
    </row>
    <row r="1605" spans="1:6" x14ac:dyDescent="0.25">
      <c r="A1605" s="70">
        <v>44508</v>
      </c>
      <c r="B1605" s="71" t="s">
        <v>16591</v>
      </c>
      <c r="C1605" s="71">
        <v>29501028</v>
      </c>
      <c r="D1605" s="71" t="s">
        <v>9</v>
      </c>
      <c r="E1605" s="71">
        <v>9</v>
      </c>
      <c r="F1605" s="71" t="s">
        <v>17</v>
      </c>
    </row>
    <row r="1606" spans="1:6" x14ac:dyDescent="0.25">
      <c r="A1606" s="70">
        <v>44508</v>
      </c>
      <c r="B1606" s="71" t="s">
        <v>16591</v>
      </c>
      <c r="C1606" s="71">
        <v>29501029</v>
      </c>
      <c r="D1606" s="71" t="s">
        <v>9</v>
      </c>
      <c r="E1606" s="71">
        <v>10</v>
      </c>
      <c r="F1606" s="71" t="s">
        <v>17</v>
      </c>
    </row>
    <row r="1607" spans="1:6" x14ac:dyDescent="0.25">
      <c r="A1607" s="70">
        <v>44508</v>
      </c>
      <c r="B1607" s="71" t="s">
        <v>16591</v>
      </c>
      <c r="C1607" s="71">
        <v>29501039</v>
      </c>
      <c r="D1607" s="71" t="s">
        <v>9</v>
      </c>
      <c r="E1607" s="71">
        <v>21</v>
      </c>
      <c r="F1607" s="71" t="s">
        <v>17</v>
      </c>
    </row>
    <row r="1608" spans="1:6" x14ac:dyDescent="0.25">
      <c r="A1608" s="70">
        <v>44508</v>
      </c>
      <c r="B1608" s="71" t="s">
        <v>16591</v>
      </c>
      <c r="C1608" s="71">
        <v>29501058</v>
      </c>
      <c r="D1608" s="71" t="s">
        <v>8</v>
      </c>
      <c r="E1608" s="71">
        <v>7</v>
      </c>
      <c r="F1608" s="71" t="s">
        <v>19</v>
      </c>
    </row>
    <row r="1609" spans="1:6" x14ac:dyDescent="0.25">
      <c r="A1609" s="70">
        <v>44508</v>
      </c>
      <c r="B1609" s="71" t="s">
        <v>16591</v>
      </c>
      <c r="C1609" s="71">
        <v>29501058</v>
      </c>
      <c r="D1609" s="71" t="s">
        <v>8</v>
      </c>
      <c r="E1609" s="71">
        <v>15</v>
      </c>
      <c r="F1609" s="71" t="s">
        <v>19</v>
      </c>
    </row>
    <row r="1610" spans="1:6" x14ac:dyDescent="0.25">
      <c r="A1610" s="70">
        <v>44508</v>
      </c>
      <c r="B1610" s="71" t="s">
        <v>16591</v>
      </c>
      <c r="C1610" s="71">
        <v>29501058</v>
      </c>
      <c r="D1610" s="71" t="s">
        <v>8</v>
      </c>
      <c r="E1610" s="71">
        <v>72</v>
      </c>
      <c r="F1610" s="71" t="s">
        <v>19</v>
      </c>
    </row>
    <row r="1611" spans="1:6" x14ac:dyDescent="0.25">
      <c r="A1611" s="70">
        <v>44508</v>
      </c>
      <c r="B1611" s="71" t="s">
        <v>16591</v>
      </c>
      <c r="C1611" s="71">
        <v>29501058</v>
      </c>
      <c r="D1611" s="71" t="s">
        <v>8</v>
      </c>
      <c r="E1611" s="71">
        <v>35</v>
      </c>
      <c r="F1611" s="71" t="s">
        <v>19</v>
      </c>
    </row>
    <row r="1612" spans="1:6" x14ac:dyDescent="0.25">
      <c r="A1612" s="70">
        <v>44508</v>
      </c>
      <c r="B1612" s="71" t="s">
        <v>16591</v>
      </c>
      <c r="C1612" s="71">
        <v>29501058</v>
      </c>
      <c r="D1612" s="71" t="s">
        <v>8</v>
      </c>
      <c r="E1612" s="71">
        <v>100</v>
      </c>
      <c r="F1612" s="71" t="s">
        <v>19</v>
      </c>
    </row>
    <row r="1613" spans="1:6" x14ac:dyDescent="0.25">
      <c r="A1613" s="70">
        <v>44508</v>
      </c>
      <c r="B1613" s="71" t="s">
        <v>16591</v>
      </c>
      <c r="C1613" s="71">
        <v>29501058</v>
      </c>
      <c r="D1613" s="71" t="s">
        <v>8</v>
      </c>
      <c r="E1613" s="71">
        <v>90</v>
      </c>
      <c r="F1613" s="71" t="s">
        <v>19</v>
      </c>
    </row>
    <row r="1614" spans="1:6" x14ac:dyDescent="0.25">
      <c r="A1614" s="70">
        <v>44508</v>
      </c>
      <c r="B1614" s="71" t="s">
        <v>16591</v>
      </c>
      <c r="C1614" s="71">
        <v>29501058</v>
      </c>
      <c r="D1614" s="71" t="s">
        <v>8</v>
      </c>
      <c r="E1614" s="71">
        <v>9</v>
      </c>
      <c r="F1614" s="71" t="s">
        <v>19</v>
      </c>
    </row>
    <row r="1615" spans="1:6" x14ac:dyDescent="0.25">
      <c r="A1615" s="70">
        <v>44508</v>
      </c>
      <c r="B1615" s="71" t="s">
        <v>16591</v>
      </c>
      <c r="C1615" s="71">
        <v>29501070</v>
      </c>
      <c r="D1615" s="71" t="s">
        <v>11</v>
      </c>
      <c r="E1615" s="71">
        <v>13</v>
      </c>
      <c r="F1615" s="71" t="s">
        <v>19</v>
      </c>
    </row>
    <row r="1616" spans="1:6" x14ac:dyDescent="0.25">
      <c r="A1616" s="70">
        <v>44508</v>
      </c>
      <c r="B1616" s="71" t="s">
        <v>16591</v>
      </c>
      <c r="C1616" s="71">
        <v>29501070</v>
      </c>
      <c r="D1616" s="71" t="s">
        <v>11</v>
      </c>
      <c r="E1616" s="71">
        <v>72</v>
      </c>
      <c r="F1616" s="71" t="s">
        <v>19</v>
      </c>
    </row>
    <row r="1617" spans="1:6" x14ac:dyDescent="0.25">
      <c r="A1617" s="70">
        <v>44508</v>
      </c>
      <c r="B1617" s="71" t="s">
        <v>16591</v>
      </c>
      <c r="C1617" s="71">
        <v>29501080</v>
      </c>
      <c r="D1617" s="71" t="s">
        <v>11</v>
      </c>
      <c r="E1617" s="71">
        <v>30</v>
      </c>
      <c r="F1617" s="71" t="s">
        <v>19</v>
      </c>
    </row>
    <row r="1618" spans="1:6" x14ac:dyDescent="0.25">
      <c r="A1618" s="70">
        <v>44508</v>
      </c>
      <c r="B1618" s="71" t="s">
        <v>16591</v>
      </c>
      <c r="C1618" s="71">
        <v>29501080</v>
      </c>
      <c r="D1618" s="71" t="s">
        <v>11</v>
      </c>
      <c r="E1618" s="71">
        <v>85</v>
      </c>
      <c r="F1618" s="71" t="s">
        <v>19</v>
      </c>
    </row>
    <row r="1619" spans="1:6" x14ac:dyDescent="0.25">
      <c r="A1619" s="70">
        <v>44508</v>
      </c>
      <c r="B1619" s="71" t="s">
        <v>16591</v>
      </c>
      <c r="C1619" s="71">
        <v>29501081</v>
      </c>
      <c r="D1619" s="71" t="s">
        <v>11</v>
      </c>
      <c r="E1619" s="71">
        <v>12</v>
      </c>
      <c r="F1619" s="71" t="s">
        <v>19</v>
      </c>
    </row>
    <row r="1620" spans="1:6" x14ac:dyDescent="0.25">
      <c r="A1620" s="70">
        <v>44508</v>
      </c>
      <c r="B1620" s="71" t="s">
        <v>16591</v>
      </c>
      <c r="C1620" s="71">
        <v>29501081</v>
      </c>
      <c r="D1620" s="71" t="s">
        <v>11</v>
      </c>
      <c r="E1620" s="71">
        <v>20</v>
      </c>
      <c r="F1620" s="71" t="s">
        <v>19</v>
      </c>
    </row>
    <row r="1621" spans="1:6" x14ac:dyDescent="0.25">
      <c r="A1621" s="70">
        <v>44508</v>
      </c>
      <c r="B1621" s="71" t="s">
        <v>16591</v>
      </c>
      <c r="C1621" s="71">
        <v>29501081</v>
      </c>
      <c r="D1621" s="71" t="s">
        <v>11</v>
      </c>
      <c r="E1621" s="71">
        <v>45</v>
      </c>
      <c r="F1621" s="71" t="s">
        <v>19</v>
      </c>
    </row>
    <row r="1622" spans="1:6" x14ac:dyDescent="0.25">
      <c r="A1622" s="70">
        <v>44508</v>
      </c>
      <c r="B1622" s="71" t="s">
        <v>16591</v>
      </c>
      <c r="C1622" s="71">
        <v>29501081</v>
      </c>
      <c r="D1622" s="71" t="s">
        <v>11</v>
      </c>
      <c r="E1622" s="71">
        <v>40</v>
      </c>
      <c r="F1622" s="71" t="s">
        <v>19</v>
      </c>
    </row>
    <row r="1623" spans="1:6" x14ac:dyDescent="0.25">
      <c r="A1623" s="70">
        <v>44508</v>
      </c>
      <c r="B1623" s="71" t="s">
        <v>16591</v>
      </c>
      <c r="C1623" s="71">
        <v>29501085</v>
      </c>
      <c r="D1623" s="71" t="s">
        <v>11</v>
      </c>
      <c r="E1623" s="71">
        <v>34</v>
      </c>
      <c r="F1623" s="71" t="s">
        <v>19</v>
      </c>
    </row>
    <row r="1624" spans="1:6" x14ac:dyDescent="0.25">
      <c r="A1624" s="70">
        <v>44508</v>
      </c>
      <c r="B1624" s="71" t="s">
        <v>16591</v>
      </c>
      <c r="C1624" s="71">
        <v>29501085</v>
      </c>
      <c r="D1624" s="71" t="s">
        <v>11</v>
      </c>
      <c r="E1624" s="71">
        <v>18</v>
      </c>
      <c r="F1624" s="71" t="s">
        <v>19</v>
      </c>
    </row>
    <row r="1625" spans="1:6" x14ac:dyDescent="0.25">
      <c r="A1625" s="70">
        <v>44508</v>
      </c>
      <c r="B1625" s="71" t="s">
        <v>16591</v>
      </c>
      <c r="C1625" s="71">
        <v>29501085</v>
      </c>
      <c r="D1625" s="71" t="s">
        <v>11</v>
      </c>
      <c r="E1625" s="71">
        <v>54</v>
      </c>
      <c r="F1625" s="71" t="s">
        <v>19</v>
      </c>
    </row>
    <row r="1626" spans="1:6" x14ac:dyDescent="0.25">
      <c r="A1626" s="70">
        <v>44508</v>
      </c>
      <c r="B1626" s="71" t="s">
        <v>16591</v>
      </c>
      <c r="C1626" s="71">
        <v>29501099</v>
      </c>
      <c r="D1626" s="71" t="s">
        <v>9</v>
      </c>
      <c r="E1626" s="71">
        <v>9</v>
      </c>
      <c r="F1626" s="71" t="s">
        <v>17</v>
      </c>
    </row>
    <row r="1627" spans="1:6" x14ac:dyDescent="0.25">
      <c r="A1627" s="70">
        <v>44508</v>
      </c>
      <c r="B1627" s="71" t="s">
        <v>16591</v>
      </c>
      <c r="C1627" s="71">
        <v>29501101</v>
      </c>
      <c r="D1627" s="71" t="s">
        <v>9</v>
      </c>
      <c r="E1627" s="71">
        <v>16</v>
      </c>
      <c r="F1627" s="71" t="s">
        <v>17</v>
      </c>
    </row>
    <row r="1628" spans="1:6" x14ac:dyDescent="0.25">
      <c r="A1628" s="70">
        <v>44508</v>
      </c>
      <c r="B1628" s="71" t="s">
        <v>16591</v>
      </c>
      <c r="C1628" s="71">
        <v>29501105</v>
      </c>
      <c r="D1628" s="71" t="s">
        <v>8</v>
      </c>
      <c r="E1628" s="71">
        <v>5</v>
      </c>
      <c r="F1628" s="71" t="s">
        <v>19</v>
      </c>
    </row>
    <row r="1629" spans="1:6" x14ac:dyDescent="0.25">
      <c r="A1629" s="70">
        <v>44508</v>
      </c>
      <c r="B1629" s="71" t="s">
        <v>16591</v>
      </c>
      <c r="C1629" s="71">
        <v>29501105</v>
      </c>
      <c r="D1629" s="71" t="s">
        <v>8</v>
      </c>
      <c r="E1629" s="71">
        <v>4</v>
      </c>
      <c r="F1629" s="71" t="s">
        <v>19</v>
      </c>
    </row>
    <row r="1630" spans="1:6" x14ac:dyDescent="0.25">
      <c r="A1630" s="70">
        <v>44508</v>
      </c>
      <c r="B1630" s="71" t="s">
        <v>16591</v>
      </c>
      <c r="C1630" s="71">
        <v>29501110</v>
      </c>
      <c r="D1630" s="71" t="s">
        <v>8</v>
      </c>
      <c r="E1630" s="71">
        <v>10</v>
      </c>
      <c r="F1630" s="71" t="s">
        <v>19</v>
      </c>
    </row>
    <row r="1631" spans="1:6" x14ac:dyDescent="0.25">
      <c r="A1631" s="70">
        <v>44508</v>
      </c>
      <c r="B1631" s="71" t="s">
        <v>16591</v>
      </c>
      <c r="C1631" s="71">
        <v>29501110</v>
      </c>
      <c r="D1631" s="71" t="s">
        <v>8</v>
      </c>
      <c r="E1631" s="71">
        <v>14</v>
      </c>
      <c r="F1631" s="71" t="s">
        <v>19</v>
      </c>
    </row>
    <row r="1632" spans="1:6" x14ac:dyDescent="0.25">
      <c r="A1632" s="70">
        <v>44508</v>
      </c>
      <c r="B1632" s="71" t="s">
        <v>16591</v>
      </c>
      <c r="C1632" s="71">
        <v>29501110</v>
      </c>
      <c r="D1632" s="71" t="s">
        <v>8</v>
      </c>
      <c r="E1632" s="71">
        <v>20</v>
      </c>
      <c r="F1632" s="71" t="s">
        <v>19</v>
      </c>
    </row>
    <row r="1633" spans="1:6" x14ac:dyDescent="0.25">
      <c r="A1633" s="70">
        <v>44508</v>
      </c>
      <c r="B1633" s="71" t="s">
        <v>16591</v>
      </c>
      <c r="C1633" s="71">
        <v>29501110</v>
      </c>
      <c r="D1633" s="71" t="s">
        <v>8</v>
      </c>
      <c r="E1633" s="71">
        <v>13</v>
      </c>
      <c r="F1633" s="71" t="s">
        <v>19</v>
      </c>
    </row>
    <row r="1634" spans="1:6" x14ac:dyDescent="0.25">
      <c r="A1634" s="70">
        <v>44508</v>
      </c>
      <c r="B1634" s="71" t="s">
        <v>16591</v>
      </c>
      <c r="C1634" s="71">
        <v>29900003</v>
      </c>
      <c r="D1634" s="71" t="s">
        <v>8</v>
      </c>
      <c r="E1634" s="71">
        <v>69</v>
      </c>
      <c r="F1634" s="71" t="s">
        <v>19</v>
      </c>
    </row>
    <row r="1635" spans="1:6" x14ac:dyDescent="0.25">
      <c r="A1635" s="70">
        <v>44508</v>
      </c>
      <c r="B1635" s="71" t="s">
        <v>16591</v>
      </c>
      <c r="C1635" s="71">
        <v>49500084</v>
      </c>
      <c r="D1635" s="71" t="s">
        <v>8</v>
      </c>
      <c r="E1635" s="71">
        <v>270</v>
      </c>
      <c r="F1635" s="71" t="s">
        <v>19</v>
      </c>
    </row>
    <row r="1636" spans="1:6" x14ac:dyDescent="0.25">
      <c r="A1636" s="70">
        <v>44508</v>
      </c>
      <c r="B1636" s="71" t="s">
        <v>16591</v>
      </c>
      <c r="C1636" s="71">
        <v>49500089</v>
      </c>
      <c r="D1636" s="71" t="s">
        <v>8</v>
      </c>
      <c r="E1636" s="71">
        <v>250</v>
      </c>
      <c r="F1636" s="71" t="s">
        <v>19</v>
      </c>
    </row>
    <row r="1637" spans="1:6" x14ac:dyDescent="0.25">
      <c r="A1637" s="70">
        <v>44508</v>
      </c>
      <c r="B1637" s="71" t="s">
        <v>16591</v>
      </c>
      <c r="C1637" s="71">
        <v>49500205</v>
      </c>
      <c r="D1637" s="71" t="s">
        <v>8</v>
      </c>
      <c r="E1637" s="71">
        <v>225</v>
      </c>
      <c r="F1637" s="71" t="s">
        <v>19</v>
      </c>
    </row>
    <row r="1638" spans="1:6" x14ac:dyDescent="0.25">
      <c r="A1638" s="70">
        <v>44509</v>
      </c>
      <c r="B1638" s="71" t="s">
        <v>16591</v>
      </c>
      <c r="C1638" s="71">
        <v>23500369</v>
      </c>
      <c r="D1638" s="71" t="s">
        <v>6</v>
      </c>
      <c r="E1638" s="71">
        <v>60</v>
      </c>
      <c r="F1638" s="71" t="s">
        <v>97</v>
      </c>
    </row>
    <row r="1639" spans="1:6" x14ac:dyDescent="0.25">
      <c r="A1639" s="70">
        <v>44509</v>
      </c>
      <c r="B1639" s="71" t="s">
        <v>16591</v>
      </c>
      <c r="C1639" s="71" t="s">
        <v>36</v>
      </c>
      <c r="D1639" s="71" t="s">
        <v>6</v>
      </c>
      <c r="E1639" s="71">
        <v>6</v>
      </c>
      <c r="F1639" s="71" t="s">
        <v>91</v>
      </c>
    </row>
    <row r="1640" spans="1:6" x14ac:dyDescent="0.25">
      <c r="A1640" s="70">
        <v>44509</v>
      </c>
      <c r="B1640" s="71" t="s">
        <v>16591</v>
      </c>
      <c r="C1640" s="71" t="s">
        <v>36</v>
      </c>
      <c r="D1640" s="71" t="s">
        <v>6</v>
      </c>
      <c r="E1640" s="71">
        <v>15</v>
      </c>
      <c r="F1640" s="71" t="s">
        <v>116</v>
      </c>
    </row>
    <row r="1641" spans="1:6" x14ac:dyDescent="0.25">
      <c r="A1641" s="70">
        <v>44509</v>
      </c>
      <c r="B1641" s="71" t="s">
        <v>16591</v>
      </c>
      <c r="C1641" s="71">
        <v>29500861</v>
      </c>
      <c r="D1641" s="71" t="s">
        <v>8</v>
      </c>
      <c r="E1641" s="71">
        <v>21</v>
      </c>
      <c r="F1641" s="71" t="s">
        <v>19</v>
      </c>
    </row>
    <row r="1642" spans="1:6" x14ac:dyDescent="0.25">
      <c r="A1642" s="70">
        <v>44509</v>
      </c>
      <c r="B1642" s="71" t="s">
        <v>16591</v>
      </c>
      <c r="C1642" s="71">
        <v>29500885</v>
      </c>
      <c r="D1642" s="71" t="s">
        <v>9</v>
      </c>
      <c r="E1642" s="71">
        <v>18</v>
      </c>
      <c r="F1642" s="71" t="s">
        <v>17</v>
      </c>
    </row>
    <row r="1643" spans="1:6" x14ac:dyDescent="0.25">
      <c r="A1643" s="70">
        <v>44509</v>
      </c>
      <c r="B1643" s="71" t="s">
        <v>16591</v>
      </c>
      <c r="C1643" s="71">
        <v>29500885</v>
      </c>
      <c r="D1643" s="71" t="s">
        <v>9</v>
      </c>
      <c r="E1643" s="71">
        <v>13</v>
      </c>
      <c r="F1643" s="71" t="s">
        <v>17</v>
      </c>
    </row>
    <row r="1644" spans="1:6" x14ac:dyDescent="0.25">
      <c r="A1644" s="70">
        <v>44509</v>
      </c>
      <c r="B1644" s="71" t="s">
        <v>16591</v>
      </c>
      <c r="C1644" s="71">
        <v>29500886</v>
      </c>
      <c r="D1644" s="71" t="s">
        <v>9</v>
      </c>
      <c r="E1644" s="71">
        <v>20</v>
      </c>
      <c r="F1644" s="71" t="s">
        <v>17</v>
      </c>
    </row>
    <row r="1645" spans="1:6" x14ac:dyDescent="0.25">
      <c r="A1645" s="70">
        <v>44509</v>
      </c>
      <c r="B1645" s="71" t="s">
        <v>16591</v>
      </c>
      <c r="C1645" s="71">
        <v>29500904</v>
      </c>
      <c r="D1645" s="71" t="s">
        <v>9</v>
      </c>
      <c r="E1645" s="71">
        <v>14</v>
      </c>
      <c r="F1645" s="71" t="s">
        <v>17</v>
      </c>
    </row>
    <row r="1646" spans="1:6" x14ac:dyDescent="0.25">
      <c r="A1646" s="70">
        <v>44509</v>
      </c>
      <c r="B1646" s="71" t="s">
        <v>16591</v>
      </c>
      <c r="C1646" s="71">
        <v>29500910</v>
      </c>
      <c r="D1646" s="71" t="s">
        <v>9</v>
      </c>
      <c r="E1646" s="71">
        <v>14</v>
      </c>
      <c r="F1646" s="71" t="s">
        <v>17</v>
      </c>
    </row>
    <row r="1647" spans="1:6" x14ac:dyDescent="0.25">
      <c r="A1647" s="70">
        <v>44509</v>
      </c>
      <c r="B1647" s="71" t="s">
        <v>16591</v>
      </c>
      <c r="C1647" s="71">
        <v>29500910</v>
      </c>
      <c r="D1647" s="71" t="s">
        <v>9</v>
      </c>
      <c r="E1647" s="71">
        <v>6</v>
      </c>
      <c r="F1647" s="71" t="s">
        <v>17</v>
      </c>
    </row>
    <row r="1648" spans="1:6" x14ac:dyDescent="0.25">
      <c r="A1648" s="70">
        <v>44509</v>
      </c>
      <c r="B1648" s="71" t="s">
        <v>16591</v>
      </c>
      <c r="C1648" s="71">
        <v>29500917</v>
      </c>
      <c r="D1648" s="71" t="s">
        <v>6</v>
      </c>
      <c r="E1648" s="71">
        <v>76</v>
      </c>
      <c r="F1648" s="71" t="s">
        <v>19</v>
      </c>
    </row>
    <row r="1649" spans="1:6" x14ac:dyDescent="0.25">
      <c r="A1649" s="70">
        <v>44509</v>
      </c>
      <c r="B1649" s="71" t="s">
        <v>16591</v>
      </c>
      <c r="C1649" s="71">
        <v>29500917</v>
      </c>
      <c r="D1649" s="71" t="s">
        <v>6</v>
      </c>
      <c r="E1649" s="71">
        <v>29</v>
      </c>
      <c r="F1649" s="71" t="s">
        <v>19</v>
      </c>
    </row>
    <row r="1650" spans="1:6" x14ac:dyDescent="0.25">
      <c r="A1650" s="70">
        <v>44509</v>
      </c>
      <c r="B1650" s="71" t="s">
        <v>16591</v>
      </c>
      <c r="C1650" s="71">
        <v>29501029</v>
      </c>
      <c r="D1650" s="71" t="s">
        <v>9</v>
      </c>
      <c r="E1650" s="71">
        <v>20</v>
      </c>
      <c r="F1650" s="71" t="s">
        <v>17</v>
      </c>
    </row>
    <row r="1651" spans="1:6" x14ac:dyDescent="0.25">
      <c r="A1651" s="70">
        <v>44509</v>
      </c>
      <c r="B1651" s="71" t="s">
        <v>16591</v>
      </c>
      <c r="C1651" s="71">
        <v>29501039</v>
      </c>
      <c r="D1651" s="71" t="s">
        <v>9</v>
      </c>
      <c r="E1651" s="71">
        <v>-22</v>
      </c>
      <c r="F1651" s="71" t="s">
        <v>17</v>
      </c>
    </row>
    <row r="1652" spans="1:6" x14ac:dyDescent="0.25">
      <c r="A1652" s="70">
        <v>44509</v>
      </c>
      <c r="B1652" s="71" t="s">
        <v>16591</v>
      </c>
      <c r="C1652" s="71">
        <v>29501039</v>
      </c>
      <c r="D1652" s="71" t="s">
        <v>9</v>
      </c>
      <c r="E1652" s="71">
        <v>22</v>
      </c>
      <c r="F1652" s="71" t="s">
        <v>17</v>
      </c>
    </row>
    <row r="1653" spans="1:6" x14ac:dyDescent="0.25">
      <c r="A1653" s="70">
        <v>44509</v>
      </c>
      <c r="B1653" s="71" t="s">
        <v>16591</v>
      </c>
      <c r="C1653" s="71">
        <v>29501073</v>
      </c>
      <c r="D1653" s="71" t="s">
        <v>11</v>
      </c>
      <c r="E1653" s="71">
        <v>42</v>
      </c>
      <c r="F1653" s="71" t="s">
        <v>19</v>
      </c>
    </row>
    <row r="1654" spans="1:6" x14ac:dyDescent="0.25">
      <c r="A1654" s="70">
        <v>44509</v>
      </c>
      <c r="B1654" s="71" t="s">
        <v>16591</v>
      </c>
      <c r="C1654" s="71">
        <v>29501076</v>
      </c>
      <c r="D1654" s="71" t="s">
        <v>11</v>
      </c>
      <c r="E1654" s="71">
        <v>21</v>
      </c>
      <c r="F1654" s="71" t="s">
        <v>19</v>
      </c>
    </row>
    <row r="1655" spans="1:6" x14ac:dyDescent="0.25">
      <c r="A1655" s="70">
        <v>44509</v>
      </c>
      <c r="B1655" s="71" t="s">
        <v>16591</v>
      </c>
      <c r="C1655" s="71">
        <v>29501080</v>
      </c>
      <c r="D1655" s="71" t="s">
        <v>11</v>
      </c>
      <c r="E1655" s="71">
        <v>88</v>
      </c>
      <c r="F1655" s="71" t="s">
        <v>19</v>
      </c>
    </row>
    <row r="1656" spans="1:6" x14ac:dyDescent="0.25">
      <c r="A1656" s="70">
        <v>44509</v>
      </c>
      <c r="B1656" s="71" t="s">
        <v>16591</v>
      </c>
      <c r="C1656" s="71">
        <v>29501080</v>
      </c>
      <c r="D1656" s="71" t="s">
        <v>11</v>
      </c>
      <c r="E1656" s="71">
        <v>18</v>
      </c>
      <c r="F1656" s="71" t="s">
        <v>19</v>
      </c>
    </row>
    <row r="1657" spans="1:6" x14ac:dyDescent="0.25">
      <c r="A1657" s="70">
        <v>44509</v>
      </c>
      <c r="B1657" s="71" t="s">
        <v>16591</v>
      </c>
      <c r="C1657" s="71">
        <v>29600020</v>
      </c>
      <c r="D1657" s="71" t="s">
        <v>8</v>
      </c>
      <c r="E1657" s="71">
        <v>137.71700000000001</v>
      </c>
      <c r="F1657" s="71" t="s">
        <v>19</v>
      </c>
    </row>
    <row r="1658" spans="1:6" x14ac:dyDescent="0.25">
      <c r="A1658" s="70">
        <v>44509</v>
      </c>
      <c r="B1658" s="71" t="s">
        <v>16591</v>
      </c>
      <c r="C1658" s="71">
        <v>29600028</v>
      </c>
      <c r="D1658" s="71" t="s">
        <v>8</v>
      </c>
      <c r="E1658" s="71">
        <v>202</v>
      </c>
      <c r="F1658" s="71" t="s">
        <v>19</v>
      </c>
    </row>
    <row r="1659" spans="1:6" x14ac:dyDescent="0.25">
      <c r="A1659" s="70">
        <v>44509</v>
      </c>
      <c r="B1659" s="71" t="s">
        <v>16591</v>
      </c>
      <c r="C1659" s="71">
        <v>29600030</v>
      </c>
      <c r="D1659" s="71" t="s">
        <v>8</v>
      </c>
      <c r="E1659" s="71">
        <v>52.929000000000002</v>
      </c>
      <c r="F1659" s="71" t="s">
        <v>19</v>
      </c>
    </row>
    <row r="1660" spans="1:6" x14ac:dyDescent="0.25">
      <c r="A1660" s="70">
        <v>44509</v>
      </c>
      <c r="B1660" s="71" t="s">
        <v>16591</v>
      </c>
      <c r="C1660" s="71">
        <v>29900002</v>
      </c>
      <c r="D1660" s="71" t="s">
        <v>8</v>
      </c>
      <c r="E1660" s="71">
        <v>297</v>
      </c>
      <c r="F1660" s="71" t="s">
        <v>17</v>
      </c>
    </row>
    <row r="1661" spans="1:6" x14ac:dyDescent="0.25">
      <c r="A1661" s="70">
        <v>44509</v>
      </c>
      <c r="B1661" s="71" t="s">
        <v>16591</v>
      </c>
      <c r="C1661" s="71">
        <v>32000028</v>
      </c>
      <c r="D1661" s="71" t="s">
        <v>6</v>
      </c>
      <c r="E1661" s="71">
        <v>20</v>
      </c>
      <c r="F1661" s="71" t="s">
        <v>120</v>
      </c>
    </row>
    <row r="1662" spans="1:6" x14ac:dyDescent="0.25">
      <c r="A1662" s="70">
        <v>44509</v>
      </c>
      <c r="B1662" s="71" t="s">
        <v>16591</v>
      </c>
      <c r="C1662" s="71">
        <v>32000056</v>
      </c>
      <c r="D1662" s="71" t="s">
        <v>6</v>
      </c>
      <c r="E1662" s="71">
        <v>20</v>
      </c>
      <c r="F1662" s="71" t="s">
        <v>120</v>
      </c>
    </row>
    <row r="1663" spans="1:6" x14ac:dyDescent="0.25">
      <c r="A1663" s="70">
        <v>44509</v>
      </c>
      <c r="B1663" s="71" t="s">
        <v>16591</v>
      </c>
      <c r="C1663" s="71">
        <v>32000106</v>
      </c>
      <c r="D1663" s="71" t="s">
        <v>6</v>
      </c>
      <c r="E1663" s="71">
        <v>20</v>
      </c>
      <c r="F1663" s="71" t="s">
        <v>116</v>
      </c>
    </row>
    <row r="1664" spans="1:6" x14ac:dyDescent="0.25">
      <c r="A1664" s="70">
        <v>44509</v>
      </c>
      <c r="B1664" s="71" t="s">
        <v>16591</v>
      </c>
      <c r="C1664" s="71">
        <v>32000106</v>
      </c>
      <c r="D1664" s="71" t="s">
        <v>6</v>
      </c>
      <c r="E1664" s="71">
        <v>20</v>
      </c>
      <c r="F1664" s="71" t="s">
        <v>521</v>
      </c>
    </row>
    <row r="1665" spans="1:6" x14ac:dyDescent="0.25">
      <c r="A1665" s="70">
        <v>44509</v>
      </c>
      <c r="B1665" s="71" t="s">
        <v>16591</v>
      </c>
      <c r="C1665" s="71">
        <v>47000988</v>
      </c>
      <c r="D1665" s="71" t="s">
        <v>6</v>
      </c>
      <c r="E1665" s="71">
        <v>20</v>
      </c>
      <c r="F1665" s="71" t="s">
        <v>520</v>
      </c>
    </row>
    <row r="1666" spans="1:6" x14ac:dyDescent="0.25">
      <c r="A1666" s="70">
        <v>44509</v>
      </c>
      <c r="B1666" s="71" t="s">
        <v>16591</v>
      </c>
      <c r="C1666" s="71">
        <v>49500149</v>
      </c>
      <c r="D1666" s="71" t="s">
        <v>8</v>
      </c>
      <c r="E1666" s="71">
        <v>303</v>
      </c>
      <c r="F1666" s="71" t="s">
        <v>19</v>
      </c>
    </row>
    <row r="1667" spans="1:6" x14ac:dyDescent="0.25">
      <c r="A1667" s="70">
        <v>44509</v>
      </c>
      <c r="B1667" s="71" t="s">
        <v>16591</v>
      </c>
      <c r="C1667" s="71">
        <v>49500221</v>
      </c>
      <c r="D1667" s="71" t="s">
        <v>8</v>
      </c>
      <c r="E1667" s="71">
        <v>269</v>
      </c>
      <c r="F1667" s="71" t="s">
        <v>19</v>
      </c>
    </row>
    <row r="1668" spans="1:6" x14ac:dyDescent="0.25">
      <c r="A1668" s="70">
        <v>44509</v>
      </c>
      <c r="B1668" s="71" t="s">
        <v>16591</v>
      </c>
      <c r="C1668" s="71" t="s">
        <v>36</v>
      </c>
      <c r="D1668" s="71" t="s">
        <v>10</v>
      </c>
      <c r="E1668" s="71">
        <v>162</v>
      </c>
      <c r="F1668" s="71" t="s">
        <v>93</v>
      </c>
    </row>
    <row r="1669" spans="1:6" x14ac:dyDescent="0.25">
      <c r="A1669" s="70">
        <v>44509</v>
      </c>
      <c r="B1669" s="71" t="s">
        <v>16591</v>
      </c>
      <c r="C1669" s="71" t="s">
        <v>36</v>
      </c>
      <c r="D1669" s="71" t="s">
        <v>6</v>
      </c>
      <c r="E1669" s="71">
        <v>88</v>
      </c>
      <c r="F1669" s="71" t="s">
        <v>520</v>
      </c>
    </row>
    <row r="1670" spans="1:6" x14ac:dyDescent="0.25">
      <c r="A1670" s="70">
        <v>44509</v>
      </c>
      <c r="B1670" s="71" t="s">
        <v>16591</v>
      </c>
      <c r="C1670" s="71" t="s">
        <v>36</v>
      </c>
      <c r="D1670" s="71" t="s">
        <v>8</v>
      </c>
      <c r="E1670" s="71">
        <v>35</v>
      </c>
      <c r="F1670" s="71" t="s">
        <v>116</v>
      </c>
    </row>
    <row r="1671" spans="1:6" x14ac:dyDescent="0.25">
      <c r="A1671" s="70">
        <v>44509</v>
      </c>
      <c r="B1671" s="71" t="s">
        <v>16591</v>
      </c>
      <c r="C1671" s="71" t="s">
        <v>36</v>
      </c>
      <c r="D1671" s="71" t="s">
        <v>9</v>
      </c>
      <c r="E1671" s="71">
        <v>18</v>
      </c>
      <c r="F1671" s="71" t="s">
        <v>116</v>
      </c>
    </row>
    <row r="1672" spans="1:6" x14ac:dyDescent="0.25">
      <c r="A1672" s="70">
        <v>44509</v>
      </c>
      <c r="B1672" s="71" t="s">
        <v>16591</v>
      </c>
      <c r="C1672" s="71" t="s">
        <v>36</v>
      </c>
      <c r="D1672" s="71" t="s">
        <v>6</v>
      </c>
      <c r="E1672" s="71">
        <v>60</v>
      </c>
      <c r="F1672" s="71" t="s">
        <v>116</v>
      </c>
    </row>
    <row r="1673" spans="1:6" x14ac:dyDescent="0.25">
      <c r="A1673" s="70">
        <v>44509</v>
      </c>
      <c r="B1673" s="71" t="s">
        <v>16591</v>
      </c>
      <c r="C1673" s="71" t="s">
        <v>275</v>
      </c>
      <c r="D1673" s="71" t="s">
        <v>10</v>
      </c>
      <c r="E1673" s="71">
        <v>126</v>
      </c>
      <c r="F1673" s="71" t="s">
        <v>31</v>
      </c>
    </row>
    <row r="1674" spans="1:6" x14ac:dyDescent="0.25">
      <c r="A1674" s="70">
        <v>44510</v>
      </c>
      <c r="B1674" s="71" t="s">
        <v>16591</v>
      </c>
      <c r="C1674" s="71">
        <v>29500482</v>
      </c>
      <c r="D1674" s="71" t="s">
        <v>9</v>
      </c>
      <c r="E1674" s="71">
        <v>14</v>
      </c>
      <c r="F1674" s="71" t="s">
        <v>17</v>
      </c>
    </row>
    <row r="1675" spans="1:6" x14ac:dyDescent="0.25">
      <c r="A1675" s="70">
        <v>44510</v>
      </c>
      <c r="B1675" s="71" t="s">
        <v>16591</v>
      </c>
      <c r="C1675" s="71">
        <v>29500885</v>
      </c>
      <c r="D1675" s="71" t="s">
        <v>9</v>
      </c>
      <c r="E1675" s="71">
        <v>8</v>
      </c>
      <c r="F1675" s="71" t="s">
        <v>17</v>
      </c>
    </row>
    <row r="1676" spans="1:6" x14ac:dyDescent="0.25">
      <c r="A1676" s="70">
        <v>44510</v>
      </c>
      <c r="B1676" s="71" t="s">
        <v>16591</v>
      </c>
      <c r="C1676" s="71">
        <v>29500886</v>
      </c>
      <c r="D1676" s="71" t="s">
        <v>9</v>
      </c>
      <c r="E1676" s="71">
        <v>20</v>
      </c>
      <c r="F1676" s="71" t="s">
        <v>17</v>
      </c>
    </row>
    <row r="1677" spans="1:6" x14ac:dyDescent="0.25">
      <c r="A1677" s="70">
        <v>44510</v>
      </c>
      <c r="B1677" s="71" t="s">
        <v>16591</v>
      </c>
      <c r="C1677" s="71">
        <v>29500891</v>
      </c>
      <c r="D1677" s="71" t="s">
        <v>9</v>
      </c>
      <c r="E1677" s="71">
        <v>12</v>
      </c>
      <c r="F1677" s="71" t="s">
        <v>17</v>
      </c>
    </row>
    <row r="1678" spans="1:6" x14ac:dyDescent="0.25">
      <c r="A1678" s="70">
        <v>44510</v>
      </c>
      <c r="B1678" s="71" t="s">
        <v>16591</v>
      </c>
      <c r="C1678" s="71">
        <v>29500893</v>
      </c>
      <c r="D1678" s="71" t="s">
        <v>9</v>
      </c>
      <c r="E1678" s="71">
        <v>5</v>
      </c>
      <c r="F1678" s="71" t="s">
        <v>17</v>
      </c>
    </row>
    <row r="1679" spans="1:6" x14ac:dyDescent="0.25">
      <c r="A1679" s="70">
        <v>44510</v>
      </c>
      <c r="B1679" s="71" t="s">
        <v>16591</v>
      </c>
      <c r="C1679" s="71">
        <v>29500893</v>
      </c>
      <c r="D1679" s="71" t="s">
        <v>9</v>
      </c>
      <c r="E1679" s="71">
        <v>25</v>
      </c>
      <c r="F1679" s="71" t="s">
        <v>17</v>
      </c>
    </row>
    <row r="1680" spans="1:6" x14ac:dyDescent="0.25">
      <c r="A1680" s="70">
        <v>44510</v>
      </c>
      <c r="B1680" s="71" t="s">
        <v>16591</v>
      </c>
      <c r="C1680" s="71">
        <v>29500904</v>
      </c>
      <c r="D1680" s="71" t="s">
        <v>9</v>
      </c>
      <c r="E1680" s="71">
        <v>13</v>
      </c>
      <c r="F1680" s="71" t="s">
        <v>17</v>
      </c>
    </row>
    <row r="1681" spans="1:6" x14ac:dyDescent="0.25">
      <c r="A1681" s="70">
        <v>44510</v>
      </c>
      <c r="B1681" s="71" t="s">
        <v>16591</v>
      </c>
      <c r="C1681" s="71">
        <v>29500906</v>
      </c>
      <c r="D1681" s="71" t="s">
        <v>9</v>
      </c>
      <c r="E1681" s="71">
        <v>24</v>
      </c>
      <c r="F1681" s="71" t="s">
        <v>17</v>
      </c>
    </row>
    <row r="1682" spans="1:6" x14ac:dyDescent="0.25">
      <c r="A1682" s="70">
        <v>44510</v>
      </c>
      <c r="B1682" s="71" t="s">
        <v>16591</v>
      </c>
      <c r="C1682" s="71">
        <v>29500906</v>
      </c>
      <c r="D1682" s="71" t="s">
        <v>9</v>
      </c>
      <c r="E1682" s="71">
        <v>15</v>
      </c>
      <c r="F1682" s="71" t="s">
        <v>17</v>
      </c>
    </row>
    <row r="1683" spans="1:6" x14ac:dyDescent="0.25">
      <c r="A1683" s="70">
        <v>44510</v>
      </c>
      <c r="B1683" s="71" t="s">
        <v>16591</v>
      </c>
      <c r="C1683" s="71">
        <v>29500906</v>
      </c>
      <c r="D1683" s="71" t="s">
        <v>9</v>
      </c>
      <c r="E1683" s="71">
        <v>25</v>
      </c>
      <c r="F1683" s="71" t="s">
        <v>17</v>
      </c>
    </row>
    <row r="1684" spans="1:6" x14ac:dyDescent="0.25">
      <c r="A1684" s="70">
        <v>44510</v>
      </c>
      <c r="B1684" s="71" t="s">
        <v>16591</v>
      </c>
      <c r="C1684" s="71">
        <v>29500908</v>
      </c>
      <c r="D1684" s="71" t="s">
        <v>9</v>
      </c>
      <c r="E1684" s="71">
        <v>3</v>
      </c>
      <c r="F1684" s="71" t="s">
        <v>17</v>
      </c>
    </row>
    <row r="1685" spans="1:6" x14ac:dyDescent="0.25">
      <c r="A1685" s="70">
        <v>44510</v>
      </c>
      <c r="B1685" s="71" t="s">
        <v>16591</v>
      </c>
      <c r="C1685" s="71">
        <v>29500910</v>
      </c>
      <c r="D1685" s="71" t="s">
        <v>9</v>
      </c>
      <c r="E1685" s="71">
        <v>9</v>
      </c>
      <c r="F1685" s="71" t="s">
        <v>17</v>
      </c>
    </row>
    <row r="1686" spans="1:6" x14ac:dyDescent="0.25">
      <c r="A1686" s="70">
        <v>44510</v>
      </c>
      <c r="B1686" s="71" t="s">
        <v>16591</v>
      </c>
      <c r="C1686" s="71">
        <v>29500917</v>
      </c>
      <c r="D1686" s="71" t="s">
        <v>6</v>
      </c>
      <c r="E1686" s="71">
        <v>76</v>
      </c>
      <c r="F1686" s="71" t="s">
        <v>97</v>
      </c>
    </row>
    <row r="1687" spans="1:6" x14ac:dyDescent="0.25">
      <c r="A1687" s="70">
        <v>44510</v>
      </c>
      <c r="B1687" s="71" t="s">
        <v>16591</v>
      </c>
      <c r="C1687" s="71">
        <v>29500917</v>
      </c>
      <c r="D1687" s="71" t="s">
        <v>6</v>
      </c>
      <c r="E1687" s="71">
        <v>29</v>
      </c>
      <c r="F1687" s="71" t="s">
        <v>97</v>
      </c>
    </row>
    <row r="1688" spans="1:6" x14ac:dyDescent="0.25">
      <c r="A1688" s="70">
        <v>44510</v>
      </c>
      <c r="B1688" s="71" t="s">
        <v>16591</v>
      </c>
      <c r="C1688" s="71">
        <v>29500952</v>
      </c>
      <c r="D1688" s="71" t="s">
        <v>9</v>
      </c>
      <c r="E1688" s="71">
        <v>12</v>
      </c>
      <c r="F1688" s="71" t="s">
        <v>17</v>
      </c>
    </row>
    <row r="1689" spans="1:6" x14ac:dyDescent="0.25">
      <c r="A1689" s="70">
        <v>44510</v>
      </c>
      <c r="B1689" s="71" t="s">
        <v>16591</v>
      </c>
      <c r="C1689" s="71">
        <v>29501009</v>
      </c>
      <c r="D1689" s="71" t="s">
        <v>9</v>
      </c>
      <c r="E1689" s="71">
        <v>8</v>
      </c>
      <c r="F1689" s="71" t="s">
        <v>17</v>
      </c>
    </row>
    <row r="1690" spans="1:6" x14ac:dyDescent="0.25">
      <c r="A1690" s="70">
        <v>44510</v>
      </c>
      <c r="B1690" s="71" t="s">
        <v>16591</v>
      </c>
      <c r="C1690" s="71">
        <v>29501029</v>
      </c>
      <c r="D1690" s="71" t="s">
        <v>9</v>
      </c>
      <c r="E1690" s="71">
        <v>3</v>
      </c>
      <c r="F1690" s="71" t="s">
        <v>17</v>
      </c>
    </row>
    <row r="1691" spans="1:6" x14ac:dyDescent="0.25">
      <c r="A1691" s="70">
        <v>44510</v>
      </c>
      <c r="B1691" s="71" t="s">
        <v>16591</v>
      </c>
      <c r="C1691" s="71">
        <v>29501030</v>
      </c>
      <c r="D1691" s="71" t="s">
        <v>9</v>
      </c>
      <c r="E1691" s="71">
        <v>6</v>
      </c>
      <c r="F1691" s="71" t="s">
        <v>17</v>
      </c>
    </row>
    <row r="1692" spans="1:6" x14ac:dyDescent="0.25">
      <c r="A1692" s="70">
        <v>44510</v>
      </c>
      <c r="B1692" s="71" t="s">
        <v>16591</v>
      </c>
      <c r="C1692" s="71">
        <v>29501070</v>
      </c>
      <c r="D1692" s="71" t="s">
        <v>11</v>
      </c>
      <c r="E1692" s="71">
        <v>23</v>
      </c>
      <c r="F1692" s="71" t="s">
        <v>19</v>
      </c>
    </row>
    <row r="1693" spans="1:6" x14ac:dyDescent="0.25">
      <c r="A1693" s="70">
        <v>44510</v>
      </c>
      <c r="B1693" s="71" t="s">
        <v>16591</v>
      </c>
      <c r="C1693" s="71">
        <v>29501070</v>
      </c>
      <c r="D1693" s="71" t="s">
        <v>11</v>
      </c>
      <c r="E1693" s="71">
        <v>23</v>
      </c>
      <c r="F1693" s="71" t="s">
        <v>19</v>
      </c>
    </row>
    <row r="1694" spans="1:6" x14ac:dyDescent="0.25">
      <c r="A1694" s="70">
        <v>44510</v>
      </c>
      <c r="B1694" s="71" t="s">
        <v>16591</v>
      </c>
      <c r="C1694" s="71">
        <v>29600016</v>
      </c>
      <c r="D1694" s="71" t="s">
        <v>8</v>
      </c>
      <c r="E1694" s="71">
        <v>70</v>
      </c>
      <c r="F1694" s="71" t="s">
        <v>19</v>
      </c>
    </row>
    <row r="1695" spans="1:6" x14ac:dyDescent="0.25">
      <c r="A1695" s="70">
        <v>44510</v>
      </c>
      <c r="B1695" s="71" t="s">
        <v>16591</v>
      </c>
      <c r="C1695" s="71" t="s">
        <v>36</v>
      </c>
      <c r="D1695" s="71" t="s">
        <v>10</v>
      </c>
      <c r="E1695" s="71">
        <v>15</v>
      </c>
      <c r="F1695" s="71" t="s">
        <v>108</v>
      </c>
    </row>
    <row r="1696" spans="1:6" x14ac:dyDescent="0.25">
      <c r="A1696" s="70">
        <v>44510</v>
      </c>
      <c r="B1696" s="71" t="s">
        <v>16591</v>
      </c>
      <c r="C1696" s="71" t="s">
        <v>36</v>
      </c>
      <c r="D1696" s="71" t="s">
        <v>10</v>
      </c>
      <c r="E1696" s="71">
        <v>9</v>
      </c>
      <c r="F1696" s="71" t="s">
        <v>91</v>
      </c>
    </row>
    <row r="1697" spans="1:6" x14ac:dyDescent="0.25">
      <c r="A1697" s="70">
        <v>44510</v>
      </c>
      <c r="B1697" s="71" t="s">
        <v>16591</v>
      </c>
      <c r="C1697" s="71" t="s">
        <v>36</v>
      </c>
      <c r="D1697" s="71" t="s">
        <v>10</v>
      </c>
      <c r="E1697" s="71">
        <v>1</v>
      </c>
      <c r="F1697" s="71" t="s">
        <v>91</v>
      </c>
    </row>
    <row r="1698" spans="1:6" x14ac:dyDescent="0.25">
      <c r="A1698" s="70">
        <v>44510</v>
      </c>
      <c r="B1698" s="71" t="s">
        <v>16591</v>
      </c>
      <c r="C1698" s="71">
        <v>49500185</v>
      </c>
      <c r="D1698" s="71" t="s">
        <v>11</v>
      </c>
      <c r="E1698" s="71">
        <v>306</v>
      </c>
      <c r="F1698" s="71" t="s">
        <v>19</v>
      </c>
    </row>
    <row r="1699" spans="1:6" x14ac:dyDescent="0.25">
      <c r="A1699" s="70">
        <v>44510</v>
      </c>
      <c r="B1699" s="71" t="s">
        <v>16591</v>
      </c>
      <c r="C1699" s="71">
        <v>31900002</v>
      </c>
      <c r="D1699" s="71" t="s">
        <v>6</v>
      </c>
      <c r="E1699" s="71">
        <v>40</v>
      </c>
      <c r="F1699" s="71" t="s">
        <v>521</v>
      </c>
    </row>
    <row r="1700" spans="1:6" x14ac:dyDescent="0.25">
      <c r="A1700" s="70">
        <v>44510</v>
      </c>
      <c r="B1700" s="71" t="s">
        <v>16591</v>
      </c>
      <c r="C1700" s="71">
        <v>32000049</v>
      </c>
      <c r="D1700" s="71" t="s">
        <v>6</v>
      </c>
      <c r="E1700" s="71">
        <v>60</v>
      </c>
      <c r="F1700" s="71" t="s">
        <v>137</v>
      </c>
    </row>
    <row r="1701" spans="1:6" x14ac:dyDescent="0.25">
      <c r="A1701" s="70">
        <v>44510</v>
      </c>
      <c r="B1701" s="71" t="s">
        <v>16591</v>
      </c>
      <c r="C1701" s="71">
        <v>32000107</v>
      </c>
      <c r="D1701" s="71" t="s">
        <v>6</v>
      </c>
      <c r="E1701" s="71">
        <v>60</v>
      </c>
      <c r="F1701" s="71" t="s">
        <v>137</v>
      </c>
    </row>
    <row r="1702" spans="1:6" x14ac:dyDescent="0.25">
      <c r="A1702" s="70">
        <v>44510</v>
      </c>
      <c r="B1702" s="71" t="s">
        <v>16591</v>
      </c>
      <c r="C1702" s="71" t="s">
        <v>36</v>
      </c>
      <c r="D1702" s="71" t="s">
        <v>6</v>
      </c>
      <c r="E1702" s="71">
        <v>100</v>
      </c>
      <c r="F1702" s="71" t="s">
        <v>116</v>
      </c>
    </row>
    <row r="1703" spans="1:6" x14ac:dyDescent="0.25">
      <c r="A1703" s="70">
        <v>44510</v>
      </c>
      <c r="B1703" s="71" t="s">
        <v>16591</v>
      </c>
      <c r="C1703" s="71" t="s">
        <v>36</v>
      </c>
      <c r="D1703" s="71" t="s">
        <v>6</v>
      </c>
      <c r="E1703" s="71">
        <v>26.4</v>
      </c>
      <c r="F1703" s="71" t="s">
        <v>524</v>
      </c>
    </row>
    <row r="1704" spans="1:6" x14ac:dyDescent="0.25">
      <c r="A1704" s="70">
        <v>44510</v>
      </c>
      <c r="B1704" s="71" t="s">
        <v>16591</v>
      </c>
      <c r="C1704" s="71" t="s">
        <v>36</v>
      </c>
      <c r="D1704" s="71" t="s">
        <v>8</v>
      </c>
      <c r="E1704" s="71">
        <v>144</v>
      </c>
      <c r="F1704" s="71" t="s">
        <v>116</v>
      </c>
    </row>
    <row r="1705" spans="1:6" x14ac:dyDescent="0.25">
      <c r="A1705" s="70">
        <v>44510</v>
      </c>
      <c r="B1705" s="71" t="s">
        <v>16591</v>
      </c>
      <c r="C1705" s="71" t="s">
        <v>36</v>
      </c>
      <c r="D1705" s="71" t="s">
        <v>8</v>
      </c>
      <c r="E1705" s="71">
        <v>20</v>
      </c>
      <c r="F1705" s="71" t="s">
        <v>17</v>
      </c>
    </row>
    <row r="1706" spans="1:6" x14ac:dyDescent="0.25">
      <c r="A1706" s="70">
        <v>44510</v>
      </c>
      <c r="B1706" s="71" t="s">
        <v>16591</v>
      </c>
      <c r="C1706" s="71" t="s">
        <v>36</v>
      </c>
      <c r="D1706" s="71" t="s">
        <v>10</v>
      </c>
      <c r="E1706" s="71">
        <v>71</v>
      </c>
      <c r="F1706" s="71" t="s">
        <v>108</v>
      </c>
    </row>
    <row r="1707" spans="1:6" x14ac:dyDescent="0.25">
      <c r="A1707" s="70">
        <v>44510</v>
      </c>
      <c r="B1707" s="71" t="s">
        <v>16591</v>
      </c>
      <c r="C1707" s="71" t="s">
        <v>36</v>
      </c>
      <c r="D1707" s="71" t="s">
        <v>10</v>
      </c>
      <c r="E1707" s="71">
        <v>61</v>
      </c>
      <c r="F1707" s="71" t="s">
        <v>108</v>
      </c>
    </row>
    <row r="1708" spans="1:6" x14ac:dyDescent="0.25">
      <c r="A1708" s="70">
        <v>44510</v>
      </c>
      <c r="B1708" s="71" t="s">
        <v>16591</v>
      </c>
      <c r="C1708" s="71" t="s">
        <v>36</v>
      </c>
      <c r="D1708" s="71" t="s">
        <v>10</v>
      </c>
      <c r="E1708" s="71">
        <v>9.1999999999999993</v>
      </c>
      <c r="F1708" s="71" t="s">
        <v>91</v>
      </c>
    </row>
    <row r="1709" spans="1:6" x14ac:dyDescent="0.25">
      <c r="A1709" s="70">
        <v>44510</v>
      </c>
      <c r="B1709" s="71" t="s">
        <v>16591</v>
      </c>
      <c r="C1709" s="71">
        <v>23000052</v>
      </c>
      <c r="D1709" s="71" t="s">
        <v>6</v>
      </c>
      <c r="E1709" s="71">
        <v>147</v>
      </c>
      <c r="F1709" s="71" t="s">
        <v>38</v>
      </c>
    </row>
    <row r="1710" spans="1:6" x14ac:dyDescent="0.25">
      <c r="A1710" s="70">
        <v>44511</v>
      </c>
      <c r="B1710" s="71" t="s">
        <v>16591</v>
      </c>
      <c r="C1710" s="71" t="s">
        <v>36</v>
      </c>
      <c r="D1710" s="71" t="s">
        <v>8</v>
      </c>
      <c r="E1710" s="71">
        <v>42</v>
      </c>
      <c r="F1710" s="71" t="s">
        <v>17</v>
      </c>
    </row>
    <row r="1711" spans="1:6" x14ac:dyDescent="0.25">
      <c r="A1711" s="70">
        <v>44511</v>
      </c>
      <c r="B1711" s="71" t="s">
        <v>16591</v>
      </c>
      <c r="C1711" s="71" t="s">
        <v>36</v>
      </c>
      <c r="D1711" s="71" t="s">
        <v>10</v>
      </c>
      <c r="E1711" s="71">
        <v>22</v>
      </c>
      <c r="F1711" s="71" t="s">
        <v>93</v>
      </c>
    </row>
    <row r="1712" spans="1:6" x14ac:dyDescent="0.25">
      <c r="A1712" s="70">
        <v>44511</v>
      </c>
      <c r="B1712" s="71" t="s">
        <v>16591</v>
      </c>
      <c r="C1712" s="71" t="s">
        <v>36</v>
      </c>
      <c r="D1712" s="71" t="s">
        <v>10</v>
      </c>
      <c r="E1712" s="71">
        <v>3</v>
      </c>
      <c r="F1712" s="71" t="s">
        <v>91</v>
      </c>
    </row>
    <row r="1713" spans="1:6" x14ac:dyDescent="0.25">
      <c r="A1713" s="70">
        <v>44511</v>
      </c>
      <c r="B1713" s="71" t="s">
        <v>16591</v>
      </c>
      <c r="C1713" s="71">
        <v>29500917</v>
      </c>
      <c r="D1713" s="71" t="s">
        <v>6</v>
      </c>
      <c r="E1713" s="71">
        <v>147</v>
      </c>
      <c r="F1713" s="71" t="s">
        <v>97</v>
      </c>
    </row>
    <row r="1714" spans="1:6" x14ac:dyDescent="0.25">
      <c r="A1714" s="70">
        <v>44511</v>
      </c>
      <c r="B1714" s="71" t="s">
        <v>16591</v>
      </c>
      <c r="C1714" s="71" t="s">
        <v>36</v>
      </c>
      <c r="D1714" s="71" t="s">
        <v>8</v>
      </c>
      <c r="E1714" s="71">
        <v>25</v>
      </c>
      <c r="F1714" s="71" t="s">
        <v>17</v>
      </c>
    </row>
    <row r="1715" spans="1:6" x14ac:dyDescent="0.25">
      <c r="A1715" s="70">
        <v>44511</v>
      </c>
      <c r="B1715" s="71" t="s">
        <v>16591</v>
      </c>
      <c r="C1715" s="71">
        <v>29501017</v>
      </c>
      <c r="D1715" s="71" t="s">
        <v>6</v>
      </c>
      <c r="E1715" s="71">
        <v>26</v>
      </c>
      <c r="F1715" s="71" t="s">
        <v>116</v>
      </c>
    </row>
    <row r="1716" spans="1:6" x14ac:dyDescent="0.25">
      <c r="A1716" s="70">
        <v>44511</v>
      </c>
      <c r="B1716" s="71" t="s">
        <v>16591</v>
      </c>
      <c r="C1716" s="71">
        <v>32000027</v>
      </c>
      <c r="D1716" s="71" t="s">
        <v>6</v>
      </c>
      <c r="E1716" s="71">
        <v>140</v>
      </c>
      <c r="F1716" s="71" t="s">
        <v>100</v>
      </c>
    </row>
    <row r="1717" spans="1:6" x14ac:dyDescent="0.25">
      <c r="A1717" s="70">
        <v>44511</v>
      </c>
      <c r="B1717" s="71" t="s">
        <v>16591</v>
      </c>
      <c r="C1717" s="71">
        <v>31900001</v>
      </c>
      <c r="D1717" s="71" t="s">
        <v>8</v>
      </c>
      <c r="E1717" s="71">
        <v>20</v>
      </c>
      <c r="F1717" s="71" t="s">
        <v>521</v>
      </c>
    </row>
    <row r="1718" spans="1:6" x14ac:dyDescent="0.25">
      <c r="A1718" s="70">
        <v>44511</v>
      </c>
      <c r="B1718" s="71" t="s">
        <v>16591</v>
      </c>
      <c r="C1718" s="71" t="s">
        <v>36</v>
      </c>
      <c r="D1718" s="71" t="s">
        <v>6</v>
      </c>
      <c r="E1718" s="71">
        <v>60</v>
      </c>
      <c r="F1718" s="71" t="s">
        <v>116</v>
      </c>
    </row>
    <row r="1719" spans="1:6" x14ac:dyDescent="0.25">
      <c r="A1719" s="70">
        <v>44511</v>
      </c>
      <c r="B1719" s="71" t="s">
        <v>16591</v>
      </c>
      <c r="C1719" s="71">
        <v>32000027</v>
      </c>
      <c r="D1719" s="71" t="s">
        <v>6</v>
      </c>
      <c r="E1719" s="71">
        <v>20</v>
      </c>
      <c r="F1719" s="71" t="s">
        <v>520</v>
      </c>
    </row>
    <row r="1720" spans="1:6" x14ac:dyDescent="0.25">
      <c r="A1720" s="70">
        <v>44511</v>
      </c>
      <c r="B1720" s="71" t="s">
        <v>16591</v>
      </c>
      <c r="C1720" s="71">
        <v>3190001</v>
      </c>
      <c r="D1720" s="71" t="s">
        <v>6</v>
      </c>
      <c r="E1720" s="71">
        <v>20</v>
      </c>
      <c r="F1720" s="71" t="s">
        <v>116</v>
      </c>
    </row>
    <row r="1721" spans="1:6" x14ac:dyDescent="0.25">
      <c r="A1721" s="70">
        <v>44511</v>
      </c>
      <c r="B1721" s="71" t="s">
        <v>16591</v>
      </c>
      <c r="C1721" s="71" t="s">
        <v>36</v>
      </c>
      <c r="D1721" s="71" t="s">
        <v>6</v>
      </c>
      <c r="E1721" s="71">
        <v>31.2</v>
      </c>
      <c r="F1721" s="71" t="s">
        <v>116</v>
      </c>
    </row>
    <row r="1722" spans="1:6" x14ac:dyDescent="0.25">
      <c r="A1722" s="70">
        <v>44511</v>
      </c>
      <c r="B1722" s="71" t="s">
        <v>16591</v>
      </c>
      <c r="C1722" s="71" t="s">
        <v>36</v>
      </c>
      <c r="D1722" s="71" t="s">
        <v>6</v>
      </c>
      <c r="E1722" s="71">
        <v>282</v>
      </c>
      <c r="F1722" s="71" t="s">
        <v>116</v>
      </c>
    </row>
    <row r="1723" spans="1:6" x14ac:dyDescent="0.25">
      <c r="A1723" s="70">
        <v>44511</v>
      </c>
      <c r="B1723" s="71" t="s">
        <v>16591</v>
      </c>
      <c r="C1723" s="71">
        <v>29501040</v>
      </c>
      <c r="D1723" s="71" t="s">
        <v>9</v>
      </c>
      <c r="E1723" s="71">
        <v>5</v>
      </c>
      <c r="F1723" s="71" t="s">
        <v>17</v>
      </c>
    </row>
    <row r="1724" spans="1:6" x14ac:dyDescent="0.25">
      <c r="A1724" s="70">
        <v>44511</v>
      </c>
      <c r="B1724" s="71" t="s">
        <v>16591</v>
      </c>
      <c r="C1724" s="71">
        <v>29500913</v>
      </c>
      <c r="D1724" s="71" t="s">
        <v>9</v>
      </c>
      <c r="E1724" s="71">
        <v>8</v>
      </c>
      <c r="F1724" s="71" t="s">
        <v>17</v>
      </c>
    </row>
    <row r="1725" spans="1:6" x14ac:dyDescent="0.25">
      <c r="A1725" s="70">
        <v>44511</v>
      </c>
      <c r="B1725" s="71" t="s">
        <v>16591</v>
      </c>
      <c r="C1725" s="71">
        <v>29501101</v>
      </c>
      <c r="D1725" s="71" t="s">
        <v>9</v>
      </c>
      <c r="E1725" s="71">
        <v>30</v>
      </c>
      <c r="F1725" s="71" t="s">
        <v>17</v>
      </c>
    </row>
    <row r="1726" spans="1:6" x14ac:dyDescent="0.25">
      <c r="A1726" s="70">
        <v>44511</v>
      </c>
      <c r="B1726" s="71" t="s">
        <v>16591</v>
      </c>
      <c r="C1726" s="71">
        <v>29500917</v>
      </c>
      <c r="D1726" s="71" t="s">
        <v>6</v>
      </c>
      <c r="E1726" s="71">
        <v>65</v>
      </c>
      <c r="F1726" s="71" t="s">
        <v>97</v>
      </c>
    </row>
    <row r="1727" spans="1:6" x14ac:dyDescent="0.25">
      <c r="A1727" s="70">
        <v>44511</v>
      </c>
      <c r="B1727" s="71" t="s">
        <v>16591</v>
      </c>
      <c r="C1727" s="71">
        <v>29500498</v>
      </c>
      <c r="D1727" s="71" t="s">
        <v>6</v>
      </c>
      <c r="E1727" s="71">
        <v>12</v>
      </c>
      <c r="F1727" s="71" t="s">
        <v>100</v>
      </c>
    </row>
    <row r="1728" spans="1:6" x14ac:dyDescent="0.25">
      <c r="A1728" s="70">
        <v>44511</v>
      </c>
      <c r="B1728" s="71" t="s">
        <v>16591</v>
      </c>
      <c r="C1728" s="71" t="s">
        <v>36</v>
      </c>
      <c r="D1728" s="71" t="s">
        <v>10</v>
      </c>
      <c r="E1728" s="71">
        <v>8.5</v>
      </c>
      <c r="F1728" s="71" t="s">
        <v>91</v>
      </c>
    </row>
    <row r="1729" spans="1:6" x14ac:dyDescent="0.25">
      <c r="A1729" s="70">
        <v>44511</v>
      </c>
      <c r="B1729" s="71" t="s">
        <v>16591</v>
      </c>
      <c r="C1729" s="71" t="s">
        <v>36</v>
      </c>
      <c r="D1729" s="71" t="s">
        <v>8</v>
      </c>
      <c r="E1729" s="71">
        <v>15</v>
      </c>
      <c r="F1729" s="71" t="s">
        <v>116</v>
      </c>
    </row>
    <row r="1730" spans="1:6" x14ac:dyDescent="0.25">
      <c r="A1730" s="70">
        <v>44511</v>
      </c>
      <c r="B1730" s="71" t="s">
        <v>16591</v>
      </c>
      <c r="C1730" s="71" t="s">
        <v>36</v>
      </c>
      <c r="D1730" s="71" t="s">
        <v>8</v>
      </c>
      <c r="E1730" s="71">
        <v>20</v>
      </c>
      <c r="F1730" s="71" t="s">
        <v>520</v>
      </c>
    </row>
    <row r="1731" spans="1:6" x14ac:dyDescent="0.25">
      <c r="A1731" s="70">
        <v>44511</v>
      </c>
      <c r="B1731" s="71" t="s">
        <v>16591</v>
      </c>
      <c r="C1731" s="71" t="s">
        <v>36</v>
      </c>
      <c r="D1731" s="71" t="s">
        <v>10</v>
      </c>
      <c r="E1731" s="71">
        <v>2</v>
      </c>
      <c r="F1731" s="71" t="s">
        <v>91</v>
      </c>
    </row>
    <row r="1732" spans="1:6" x14ac:dyDescent="0.25">
      <c r="A1732" s="70">
        <v>44511</v>
      </c>
      <c r="B1732" s="71" t="s">
        <v>16591</v>
      </c>
      <c r="C1732" s="71" t="s">
        <v>36</v>
      </c>
      <c r="D1732" s="71" t="s">
        <v>6</v>
      </c>
      <c r="E1732" s="71">
        <v>209</v>
      </c>
      <c r="F1732" s="71" t="s">
        <v>116</v>
      </c>
    </row>
    <row r="1733" spans="1:6" x14ac:dyDescent="0.25">
      <c r="A1733" s="70">
        <v>44512</v>
      </c>
      <c r="B1733" s="71" t="s">
        <v>16591</v>
      </c>
      <c r="C1733" s="71" t="s">
        <v>36</v>
      </c>
      <c r="D1733" s="71" t="s">
        <v>10</v>
      </c>
      <c r="E1733" s="71">
        <v>110</v>
      </c>
      <c r="F1733" s="71" t="s">
        <v>93</v>
      </c>
    </row>
    <row r="1734" spans="1:6" x14ac:dyDescent="0.25">
      <c r="A1734" s="70">
        <v>44512</v>
      </c>
      <c r="B1734" s="71" t="s">
        <v>16591</v>
      </c>
      <c r="C1734" s="71" t="s">
        <v>36</v>
      </c>
      <c r="D1734" s="71" t="s">
        <v>10</v>
      </c>
      <c r="E1734" s="71">
        <v>15</v>
      </c>
      <c r="F1734" s="71" t="s">
        <v>226</v>
      </c>
    </row>
    <row r="1735" spans="1:6" x14ac:dyDescent="0.25">
      <c r="A1735" s="70">
        <v>44512</v>
      </c>
      <c r="B1735" s="71" t="s">
        <v>16591</v>
      </c>
      <c r="C1735" s="71" t="s">
        <v>36</v>
      </c>
      <c r="D1735" s="71" t="s">
        <v>8</v>
      </c>
      <c r="E1735" s="71">
        <v>30</v>
      </c>
      <c r="F1735" s="71" t="s">
        <v>17</v>
      </c>
    </row>
    <row r="1736" spans="1:6" x14ac:dyDescent="0.25">
      <c r="A1736" s="70">
        <v>44512</v>
      </c>
      <c r="B1736" s="71" t="s">
        <v>16591</v>
      </c>
      <c r="C1736" s="71" t="s">
        <v>276</v>
      </c>
      <c r="D1736" s="71" t="s">
        <v>10</v>
      </c>
      <c r="E1736" s="71">
        <v>80</v>
      </c>
      <c r="F1736" s="71" t="s">
        <v>528</v>
      </c>
    </row>
    <row r="1737" spans="1:6" x14ac:dyDescent="0.25">
      <c r="A1737" s="70">
        <v>44512</v>
      </c>
      <c r="B1737" s="71" t="s">
        <v>16591</v>
      </c>
      <c r="C1737" s="71" t="s">
        <v>36</v>
      </c>
      <c r="D1737" s="71" t="s">
        <v>8</v>
      </c>
      <c r="E1737" s="71">
        <v>28</v>
      </c>
      <c r="F1737" s="71" t="s">
        <v>116</v>
      </c>
    </row>
    <row r="1738" spans="1:6" x14ac:dyDescent="0.25">
      <c r="A1738" s="70">
        <v>44512</v>
      </c>
      <c r="B1738" s="71" t="s">
        <v>16591</v>
      </c>
      <c r="C1738" s="71" t="s">
        <v>36</v>
      </c>
      <c r="D1738" s="71" t="s">
        <v>9</v>
      </c>
      <c r="E1738" s="71">
        <v>55</v>
      </c>
      <c r="F1738" s="71" t="s">
        <v>116</v>
      </c>
    </row>
    <row r="1739" spans="1:6" x14ac:dyDescent="0.25">
      <c r="A1739" s="70">
        <v>44512</v>
      </c>
      <c r="B1739" s="71" t="s">
        <v>16591</v>
      </c>
      <c r="C1739" s="71">
        <v>29501003</v>
      </c>
      <c r="D1739" s="71" t="s">
        <v>8</v>
      </c>
      <c r="E1739" s="71">
        <v>161</v>
      </c>
      <c r="F1739" s="71" t="s">
        <v>109</v>
      </c>
    </row>
    <row r="1740" spans="1:6" x14ac:dyDescent="0.25">
      <c r="A1740" s="70">
        <v>44512</v>
      </c>
      <c r="B1740" s="71" t="s">
        <v>16591</v>
      </c>
      <c r="C1740" s="71" t="s">
        <v>36</v>
      </c>
      <c r="D1740" s="71" t="s">
        <v>8</v>
      </c>
      <c r="E1740" s="71">
        <v>31</v>
      </c>
      <c r="F1740" s="71" t="s">
        <v>116</v>
      </c>
    </row>
    <row r="1741" spans="1:6" x14ac:dyDescent="0.25">
      <c r="A1741" s="70">
        <v>44512</v>
      </c>
      <c r="B1741" s="71" t="s">
        <v>16591</v>
      </c>
      <c r="C1741" s="71">
        <v>29501017</v>
      </c>
      <c r="D1741" s="71" t="s">
        <v>6</v>
      </c>
      <c r="E1741" s="71">
        <v>13</v>
      </c>
      <c r="F1741" s="71" t="s">
        <v>116</v>
      </c>
    </row>
    <row r="1742" spans="1:6" x14ac:dyDescent="0.25">
      <c r="A1742" s="70">
        <v>44512</v>
      </c>
      <c r="B1742" s="71" t="s">
        <v>16591</v>
      </c>
      <c r="C1742" s="71">
        <v>31900002</v>
      </c>
      <c r="D1742" s="71" t="s">
        <v>6</v>
      </c>
      <c r="E1742" s="71">
        <v>40</v>
      </c>
      <c r="F1742" s="71" t="s">
        <v>521</v>
      </c>
    </row>
    <row r="1743" spans="1:6" x14ac:dyDescent="0.25">
      <c r="A1743" s="70">
        <v>44512</v>
      </c>
      <c r="B1743" s="71" t="s">
        <v>16591</v>
      </c>
      <c r="C1743" s="71">
        <v>32000002</v>
      </c>
      <c r="D1743" s="71" t="s">
        <v>6</v>
      </c>
      <c r="E1743" s="71">
        <v>20</v>
      </c>
      <c r="F1743" s="71" t="s">
        <v>520</v>
      </c>
    </row>
    <row r="1744" spans="1:6" x14ac:dyDescent="0.25">
      <c r="A1744" s="70">
        <v>44512</v>
      </c>
      <c r="B1744" s="71" t="s">
        <v>16591</v>
      </c>
      <c r="C1744" s="71">
        <v>32000049</v>
      </c>
      <c r="D1744" s="71" t="s">
        <v>6</v>
      </c>
      <c r="E1744" s="71">
        <v>180</v>
      </c>
      <c r="F1744" s="71" t="s">
        <v>120</v>
      </c>
    </row>
    <row r="1745" spans="1:6" x14ac:dyDescent="0.25">
      <c r="A1745" s="70">
        <v>44512</v>
      </c>
      <c r="B1745" s="71" t="s">
        <v>16591</v>
      </c>
      <c r="C1745" s="71">
        <v>32000106</v>
      </c>
      <c r="D1745" s="71" t="s">
        <v>6</v>
      </c>
      <c r="E1745" s="71">
        <v>40</v>
      </c>
      <c r="F1745" s="71" t="s">
        <v>120</v>
      </c>
    </row>
    <row r="1746" spans="1:6" x14ac:dyDescent="0.25">
      <c r="A1746" s="70">
        <v>44512</v>
      </c>
      <c r="B1746" s="71" t="s">
        <v>16591</v>
      </c>
      <c r="C1746" s="71" t="s">
        <v>36</v>
      </c>
      <c r="D1746" s="71" t="s">
        <v>10</v>
      </c>
      <c r="E1746" s="71">
        <v>10</v>
      </c>
      <c r="F1746" s="71" t="s">
        <v>93</v>
      </c>
    </row>
    <row r="1747" spans="1:6" x14ac:dyDescent="0.25">
      <c r="A1747" s="70">
        <v>44512</v>
      </c>
      <c r="B1747" s="71" t="s">
        <v>16591</v>
      </c>
      <c r="C1747" s="71">
        <v>29900003</v>
      </c>
      <c r="D1747" s="71" t="s">
        <v>8</v>
      </c>
      <c r="E1747" s="71">
        <v>75</v>
      </c>
      <c r="F1747" s="71" t="s">
        <v>17</v>
      </c>
    </row>
    <row r="1748" spans="1:6" x14ac:dyDescent="0.25">
      <c r="A1748" s="70">
        <v>44515</v>
      </c>
      <c r="B1748" s="71" t="s">
        <v>16591</v>
      </c>
      <c r="C1748" s="71">
        <v>29500917</v>
      </c>
      <c r="D1748" s="71" t="s">
        <v>6</v>
      </c>
      <c r="E1748" s="71">
        <v>119</v>
      </c>
      <c r="F1748" s="71" t="s">
        <v>97</v>
      </c>
    </row>
    <row r="1749" spans="1:6" x14ac:dyDescent="0.25">
      <c r="A1749" s="70">
        <v>44515</v>
      </c>
      <c r="B1749" s="71" t="s">
        <v>16591</v>
      </c>
      <c r="C1749" s="71" t="s">
        <v>36</v>
      </c>
      <c r="D1749" s="71" t="s">
        <v>10</v>
      </c>
      <c r="E1749" s="71">
        <v>9.1999999999999993</v>
      </c>
      <c r="F1749" s="71" t="s">
        <v>91</v>
      </c>
    </row>
    <row r="1750" spans="1:6" x14ac:dyDescent="0.25">
      <c r="A1750" s="70">
        <v>44515</v>
      </c>
      <c r="B1750" s="71" t="s">
        <v>16591</v>
      </c>
      <c r="C1750" s="71" t="s">
        <v>36</v>
      </c>
      <c r="D1750" s="71" t="s">
        <v>10</v>
      </c>
      <c r="E1750" s="71">
        <v>202.4</v>
      </c>
      <c r="F1750" s="71" t="s">
        <v>108</v>
      </c>
    </row>
    <row r="1751" spans="1:6" x14ac:dyDescent="0.25">
      <c r="A1751" s="70">
        <v>44515</v>
      </c>
      <c r="B1751" s="71" t="s">
        <v>16591</v>
      </c>
      <c r="C1751" s="71" t="s">
        <v>36</v>
      </c>
      <c r="D1751" s="71" t="s">
        <v>6</v>
      </c>
      <c r="E1751" s="71">
        <v>26</v>
      </c>
      <c r="F1751" s="71" t="s">
        <v>97</v>
      </c>
    </row>
    <row r="1752" spans="1:6" x14ac:dyDescent="0.25">
      <c r="A1752" s="70">
        <v>44515</v>
      </c>
      <c r="B1752" s="71" t="s">
        <v>16591</v>
      </c>
      <c r="C1752" s="71" t="s">
        <v>36</v>
      </c>
      <c r="D1752" s="71" t="s">
        <v>10</v>
      </c>
      <c r="E1752" s="71">
        <v>3</v>
      </c>
      <c r="F1752" s="71" t="s">
        <v>91</v>
      </c>
    </row>
    <row r="1753" spans="1:6" x14ac:dyDescent="0.25">
      <c r="A1753" s="70">
        <v>44515</v>
      </c>
      <c r="B1753" s="71" t="s">
        <v>16591</v>
      </c>
      <c r="C1753" s="71">
        <v>29501032</v>
      </c>
      <c r="D1753" s="71" t="s">
        <v>8</v>
      </c>
      <c r="E1753" s="71">
        <v>29</v>
      </c>
      <c r="F1753" s="71" t="s">
        <v>109</v>
      </c>
    </row>
    <row r="1754" spans="1:6" x14ac:dyDescent="0.25">
      <c r="A1754" s="70">
        <v>44515</v>
      </c>
      <c r="B1754" s="71" t="s">
        <v>16591</v>
      </c>
      <c r="C1754" s="71">
        <v>29501079</v>
      </c>
      <c r="D1754" s="71" t="s">
        <v>8</v>
      </c>
      <c r="E1754" s="71">
        <v>223</v>
      </c>
      <c r="F1754" s="71" t="s">
        <v>19</v>
      </c>
    </row>
    <row r="1755" spans="1:6" x14ac:dyDescent="0.25">
      <c r="A1755" s="70">
        <v>44515</v>
      </c>
      <c r="B1755" s="71" t="s">
        <v>16591</v>
      </c>
      <c r="C1755" s="71">
        <v>29501003</v>
      </c>
      <c r="D1755" s="71" t="s">
        <v>8</v>
      </c>
      <c r="E1755" s="71">
        <v>75</v>
      </c>
      <c r="F1755" s="71" t="s">
        <v>109</v>
      </c>
    </row>
    <row r="1756" spans="1:6" x14ac:dyDescent="0.25">
      <c r="A1756" s="70">
        <v>44515</v>
      </c>
      <c r="B1756" s="71" t="s">
        <v>16591</v>
      </c>
      <c r="C1756" s="71" t="s">
        <v>36</v>
      </c>
      <c r="D1756" s="71" t="s">
        <v>7</v>
      </c>
      <c r="E1756" s="71">
        <v>129</v>
      </c>
      <c r="F1756" s="71" t="s">
        <v>116</v>
      </c>
    </row>
    <row r="1757" spans="1:6" x14ac:dyDescent="0.25">
      <c r="A1757" s="70">
        <v>44515</v>
      </c>
      <c r="B1757" s="71" t="s">
        <v>16591</v>
      </c>
      <c r="C1757" s="71" t="s">
        <v>229</v>
      </c>
      <c r="D1757" s="71" t="s">
        <v>8</v>
      </c>
      <c r="E1757" s="71">
        <v>41</v>
      </c>
      <c r="F1757" s="71" t="s">
        <v>116</v>
      </c>
    </row>
    <row r="1758" spans="1:6" x14ac:dyDescent="0.25">
      <c r="A1758" s="70">
        <v>44515</v>
      </c>
      <c r="B1758" s="71" t="s">
        <v>16591</v>
      </c>
      <c r="C1758" s="71" t="s">
        <v>36</v>
      </c>
      <c r="D1758" s="71" t="s">
        <v>6</v>
      </c>
      <c r="E1758" s="71">
        <v>149.4</v>
      </c>
      <c r="F1758" s="71" t="s">
        <v>520</v>
      </c>
    </row>
    <row r="1759" spans="1:6" x14ac:dyDescent="0.25">
      <c r="A1759" s="70">
        <v>44515</v>
      </c>
      <c r="B1759" s="71" t="s">
        <v>16591</v>
      </c>
      <c r="C1759" s="71">
        <v>29600004</v>
      </c>
      <c r="D1759" s="71" t="s">
        <v>6</v>
      </c>
      <c r="E1759" s="71">
        <v>172</v>
      </c>
      <c r="F1759" s="71" t="s">
        <v>19</v>
      </c>
    </row>
    <row r="1760" spans="1:6" x14ac:dyDescent="0.25">
      <c r="A1760" s="70">
        <v>44515</v>
      </c>
      <c r="B1760" s="71" t="s">
        <v>16591</v>
      </c>
      <c r="C1760" s="71" t="s">
        <v>36</v>
      </c>
      <c r="D1760" s="71" t="s">
        <v>8</v>
      </c>
      <c r="E1760" s="71">
        <v>309</v>
      </c>
      <c r="F1760" s="71" t="s">
        <v>19</v>
      </c>
    </row>
    <row r="1761" spans="1:6" x14ac:dyDescent="0.25">
      <c r="A1761" s="70">
        <v>44515</v>
      </c>
      <c r="B1761" s="71" t="s">
        <v>16591</v>
      </c>
      <c r="C1761" s="71" t="s">
        <v>36</v>
      </c>
      <c r="D1761" s="71" t="s">
        <v>8</v>
      </c>
      <c r="E1761" s="71">
        <v>18.2</v>
      </c>
      <c r="F1761" s="71" t="s">
        <v>116</v>
      </c>
    </row>
    <row r="1762" spans="1:6" x14ac:dyDescent="0.25">
      <c r="A1762" s="70">
        <v>44515</v>
      </c>
      <c r="B1762" s="71" t="s">
        <v>16591</v>
      </c>
      <c r="C1762" s="71" t="s">
        <v>36</v>
      </c>
      <c r="D1762" s="71" t="s">
        <v>7</v>
      </c>
      <c r="E1762" s="71">
        <v>40</v>
      </c>
      <c r="F1762" s="71" t="s">
        <v>116</v>
      </c>
    </row>
    <row r="1763" spans="1:6" x14ac:dyDescent="0.25">
      <c r="A1763" s="70">
        <v>44515</v>
      </c>
      <c r="B1763" s="71" t="s">
        <v>16591</v>
      </c>
      <c r="C1763" s="71" t="s">
        <v>36</v>
      </c>
      <c r="D1763" s="71" t="s">
        <v>9</v>
      </c>
      <c r="E1763" s="71">
        <v>15</v>
      </c>
      <c r="F1763" s="71" t="s">
        <v>116</v>
      </c>
    </row>
    <row r="1764" spans="1:6" x14ac:dyDescent="0.25">
      <c r="A1764" s="70">
        <v>44515</v>
      </c>
      <c r="B1764" s="71" t="s">
        <v>16591</v>
      </c>
      <c r="C1764" s="71" t="s">
        <v>278</v>
      </c>
      <c r="D1764" s="71" t="s">
        <v>9</v>
      </c>
      <c r="E1764" s="71">
        <v>15</v>
      </c>
      <c r="F1764" s="71" t="s">
        <v>17</v>
      </c>
    </row>
    <row r="1765" spans="1:6" x14ac:dyDescent="0.25">
      <c r="A1765" s="70">
        <v>44515</v>
      </c>
      <c r="B1765" s="71" t="s">
        <v>16591</v>
      </c>
      <c r="C1765" s="71" t="s">
        <v>36</v>
      </c>
      <c r="D1765" s="71" t="s">
        <v>8</v>
      </c>
      <c r="E1765" s="71">
        <v>30</v>
      </c>
      <c r="F1765" s="71" t="s">
        <v>116</v>
      </c>
    </row>
    <row r="1766" spans="1:6" x14ac:dyDescent="0.25">
      <c r="A1766" s="70">
        <v>44515</v>
      </c>
      <c r="B1766" s="71" t="s">
        <v>16591</v>
      </c>
      <c r="C1766" s="71" t="s">
        <v>36</v>
      </c>
      <c r="D1766" s="71" t="s">
        <v>6</v>
      </c>
      <c r="E1766" s="71">
        <v>40</v>
      </c>
      <c r="F1766" s="71" t="s">
        <v>520</v>
      </c>
    </row>
    <row r="1767" spans="1:6" x14ac:dyDescent="0.25">
      <c r="A1767" s="70">
        <v>44515</v>
      </c>
      <c r="B1767" s="71" t="s">
        <v>16591</v>
      </c>
      <c r="C1767" s="71" t="s">
        <v>36</v>
      </c>
      <c r="D1767" s="71" t="s">
        <v>10</v>
      </c>
      <c r="E1767" s="71">
        <v>7</v>
      </c>
      <c r="F1767" s="71" t="s">
        <v>226</v>
      </c>
    </row>
    <row r="1768" spans="1:6" x14ac:dyDescent="0.25">
      <c r="A1768" s="70">
        <v>44515</v>
      </c>
      <c r="B1768" s="71" t="s">
        <v>16591</v>
      </c>
      <c r="C1768" s="71">
        <v>29500622</v>
      </c>
      <c r="D1768" s="71" t="s">
        <v>8</v>
      </c>
      <c r="E1768" s="71">
        <v>326</v>
      </c>
      <c r="F1768" s="71" t="s">
        <v>19</v>
      </c>
    </row>
    <row r="1769" spans="1:6" x14ac:dyDescent="0.25">
      <c r="A1769" s="70">
        <v>44515</v>
      </c>
      <c r="B1769" s="71" t="s">
        <v>16591</v>
      </c>
      <c r="C1769" s="71">
        <v>29501059</v>
      </c>
      <c r="D1769" s="71" t="s">
        <v>8</v>
      </c>
      <c r="E1769" s="71">
        <v>332</v>
      </c>
      <c r="F1769" s="71" t="s">
        <v>19</v>
      </c>
    </row>
    <row r="1770" spans="1:6" x14ac:dyDescent="0.25">
      <c r="A1770" s="70">
        <v>44515</v>
      </c>
      <c r="B1770" s="71" t="s">
        <v>16591</v>
      </c>
      <c r="C1770" s="71">
        <v>49500103</v>
      </c>
      <c r="D1770" s="71" t="s">
        <v>8</v>
      </c>
      <c r="E1770" s="71">
        <v>76</v>
      </c>
      <c r="F1770" s="71" t="s">
        <v>19</v>
      </c>
    </row>
    <row r="1771" spans="1:6" x14ac:dyDescent="0.25">
      <c r="A1771" s="70">
        <v>44515</v>
      </c>
      <c r="B1771" s="71" t="s">
        <v>16591</v>
      </c>
      <c r="C1771" s="71">
        <v>29501029</v>
      </c>
      <c r="D1771" s="71" t="s">
        <v>9</v>
      </c>
      <c r="E1771" s="71">
        <v>19</v>
      </c>
      <c r="F1771" s="71" t="s">
        <v>17</v>
      </c>
    </row>
    <row r="1772" spans="1:6" x14ac:dyDescent="0.25">
      <c r="A1772" s="70">
        <v>44515</v>
      </c>
      <c r="B1772" s="71" t="s">
        <v>16591</v>
      </c>
      <c r="C1772" s="71">
        <v>29500885</v>
      </c>
      <c r="D1772" s="71" t="s">
        <v>9</v>
      </c>
      <c r="E1772" s="71">
        <v>20</v>
      </c>
      <c r="F1772" s="71" t="s">
        <v>17</v>
      </c>
    </row>
    <row r="1773" spans="1:6" x14ac:dyDescent="0.25">
      <c r="A1773" s="70">
        <v>44515</v>
      </c>
      <c r="B1773" s="71" t="s">
        <v>16591</v>
      </c>
      <c r="C1773" s="71">
        <v>29500885</v>
      </c>
      <c r="D1773" s="71" t="s">
        <v>9</v>
      </c>
      <c r="E1773" s="71">
        <v>20</v>
      </c>
      <c r="F1773" s="71" t="s">
        <v>17</v>
      </c>
    </row>
    <row r="1774" spans="1:6" x14ac:dyDescent="0.25">
      <c r="A1774" s="70">
        <v>44515</v>
      </c>
      <c r="B1774" s="71" t="s">
        <v>16591</v>
      </c>
      <c r="C1774" s="71">
        <v>29500886</v>
      </c>
      <c r="D1774" s="71" t="s">
        <v>9</v>
      </c>
      <c r="E1774" s="71">
        <v>20</v>
      </c>
      <c r="F1774" s="71" t="s">
        <v>17</v>
      </c>
    </row>
    <row r="1775" spans="1:6" x14ac:dyDescent="0.25">
      <c r="A1775" s="70">
        <v>44515</v>
      </c>
      <c r="B1775" s="71" t="s">
        <v>16591</v>
      </c>
      <c r="C1775" s="71">
        <v>29500886</v>
      </c>
      <c r="D1775" s="71" t="s">
        <v>9</v>
      </c>
      <c r="E1775" s="71">
        <v>20</v>
      </c>
      <c r="F1775" s="71" t="s">
        <v>17</v>
      </c>
    </row>
    <row r="1776" spans="1:6" x14ac:dyDescent="0.25">
      <c r="A1776" s="70">
        <v>44515</v>
      </c>
      <c r="B1776" s="71" t="s">
        <v>16591</v>
      </c>
      <c r="C1776" s="71">
        <v>29501009</v>
      </c>
      <c r="D1776" s="71" t="s">
        <v>9</v>
      </c>
      <c r="E1776" s="71">
        <v>18</v>
      </c>
      <c r="F1776" s="71" t="s">
        <v>17</v>
      </c>
    </row>
    <row r="1777" spans="1:8" x14ac:dyDescent="0.25">
      <c r="A1777" s="70">
        <v>44515</v>
      </c>
      <c r="B1777" s="71" t="s">
        <v>16591</v>
      </c>
      <c r="C1777" s="71">
        <v>29501009</v>
      </c>
      <c r="D1777" s="71" t="s">
        <v>9</v>
      </c>
      <c r="E1777" s="71">
        <v>11</v>
      </c>
      <c r="F1777" s="71" t="s">
        <v>17</v>
      </c>
    </row>
    <row r="1778" spans="1:8" x14ac:dyDescent="0.25">
      <c r="A1778" s="70">
        <v>44515</v>
      </c>
      <c r="B1778" s="71" t="s">
        <v>16591</v>
      </c>
      <c r="C1778" s="71">
        <v>29501029</v>
      </c>
      <c r="D1778" s="71" t="s">
        <v>9</v>
      </c>
      <c r="E1778" s="71">
        <v>20</v>
      </c>
      <c r="F1778" s="71" t="s">
        <v>17</v>
      </c>
    </row>
    <row r="1779" spans="1:8" x14ac:dyDescent="0.25">
      <c r="A1779" s="70">
        <v>44515</v>
      </c>
      <c r="B1779" s="71" t="s">
        <v>16591</v>
      </c>
      <c r="C1779" s="71">
        <v>29501105</v>
      </c>
      <c r="D1779" s="71" t="s">
        <v>9</v>
      </c>
      <c r="E1779" s="71">
        <v>5</v>
      </c>
      <c r="F1779" s="71" t="s">
        <v>17</v>
      </c>
    </row>
    <row r="1780" spans="1:8" x14ac:dyDescent="0.25">
      <c r="A1780" s="70">
        <v>44515</v>
      </c>
      <c r="B1780" s="71" t="s">
        <v>16591</v>
      </c>
      <c r="C1780" s="71">
        <v>29500482</v>
      </c>
      <c r="D1780" s="71" t="s">
        <v>9</v>
      </c>
      <c r="E1780" s="71">
        <v>6</v>
      </c>
      <c r="F1780" s="71" t="s">
        <v>17</v>
      </c>
    </row>
    <row r="1781" spans="1:8" x14ac:dyDescent="0.25">
      <c r="A1781" s="70">
        <v>44515</v>
      </c>
      <c r="B1781" s="71" t="s">
        <v>16591</v>
      </c>
      <c r="C1781" s="71">
        <v>29500885</v>
      </c>
      <c r="D1781" s="71" t="s">
        <v>9</v>
      </c>
      <c r="E1781" s="71">
        <v>20</v>
      </c>
      <c r="F1781" s="71" t="s">
        <v>17</v>
      </c>
    </row>
    <row r="1782" spans="1:8" x14ac:dyDescent="0.25">
      <c r="A1782" s="70">
        <v>44515</v>
      </c>
      <c r="B1782" s="71" t="s">
        <v>16591</v>
      </c>
      <c r="C1782" s="71">
        <v>29500885</v>
      </c>
      <c r="D1782" s="71" t="s">
        <v>9</v>
      </c>
      <c r="E1782" s="71">
        <v>15</v>
      </c>
      <c r="F1782" s="71" t="s">
        <v>17</v>
      </c>
    </row>
    <row r="1783" spans="1:8" x14ac:dyDescent="0.25">
      <c r="A1783" s="70">
        <v>44515</v>
      </c>
      <c r="B1783" s="71" t="s">
        <v>16591</v>
      </c>
      <c r="C1783" s="71">
        <v>29500891</v>
      </c>
      <c r="D1783" s="71" t="s">
        <v>9</v>
      </c>
      <c r="E1783" s="71">
        <v>7</v>
      </c>
      <c r="F1783" s="71" t="s">
        <v>17</v>
      </c>
    </row>
    <row r="1784" spans="1:8" x14ac:dyDescent="0.25">
      <c r="A1784" s="70">
        <v>44515</v>
      </c>
      <c r="B1784" s="71" t="s">
        <v>16591</v>
      </c>
      <c r="C1784" s="71">
        <v>29500910</v>
      </c>
      <c r="D1784" s="71" t="s">
        <v>9</v>
      </c>
      <c r="E1784" s="71">
        <v>18</v>
      </c>
      <c r="F1784" s="71" t="s">
        <v>17</v>
      </c>
    </row>
    <row r="1785" spans="1:8" x14ac:dyDescent="0.25">
      <c r="A1785" s="70">
        <v>44515</v>
      </c>
      <c r="B1785" s="71" t="s">
        <v>16591</v>
      </c>
      <c r="C1785" s="71">
        <v>29500910</v>
      </c>
      <c r="D1785" s="71" t="s">
        <v>9</v>
      </c>
      <c r="E1785" s="71">
        <v>16</v>
      </c>
      <c r="F1785" s="71" t="s">
        <v>17</v>
      </c>
    </row>
    <row r="1786" spans="1:8" x14ac:dyDescent="0.25">
      <c r="A1786" s="70">
        <v>44515</v>
      </c>
      <c r="B1786" s="71" t="s">
        <v>16591</v>
      </c>
      <c r="C1786" s="71">
        <v>29501013</v>
      </c>
      <c r="D1786" s="71" t="s">
        <v>9</v>
      </c>
      <c r="E1786" s="71">
        <v>14</v>
      </c>
      <c r="F1786" s="71" t="s">
        <v>17</v>
      </c>
    </row>
    <row r="1787" spans="1:8" x14ac:dyDescent="0.25">
      <c r="A1787" s="70">
        <v>44515</v>
      </c>
      <c r="B1787" s="71" t="s">
        <v>16591</v>
      </c>
      <c r="C1787" s="71">
        <v>29500908</v>
      </c>
      <c r="D1787" s="71" t="s">
        <v>9</v>
      </c>
      <c r="E1787" s="71">
        <v>15</v>
      </c>
      <c r="F1787" s="71" t="s">
        <v>17</v>
      </c>
    </row>
    <row r="1788" spans="1:8" x14ac:dyDescent="0.25">
      <c r="A1788" s="70">
        <v>44515</v>
      </c>
      <c r="B1788" s="71" t="s">
        <v>16591</v>
      </c>
      <c r="C1788" s="71">
        <v>29500908</v>
      </c>
      <c r="D1788" s="71" t="s">
        <v>9</v>
      </c>
      <c r="E1788" s="71">
        <v>8</v>
      </c>
      <c r="F1788" s="71" t="s">
        <v>17</v>
      </c>
    </row>
    <row r="1789" spans="1:8" x14ac:dyDescent="0.25">
      <c r="A1789" s="70">
        <v>44516</v>
      </c>
      <c r="B1789" s="71" t="s">
        <v>16591</v>
      </c>
      <c r="C1789" s="71">
        <v>29500498</v>
      </c>
      <c r="D1789" s="71" t="s">
        <v>8</v>
      </c>
      <c r="E1789" s="71">
        <v>12</v>
      </c>
      <c r="F1789" s="71" t="s">
        <v>19</v>
      </c>
      <c r="H1789">
        <v>12</v>
      </c>
    </row>
    <row r="1790" spans="1:8" x14ac:dyDescent="0.25">
      <c r="A1790" s="70">
        <v>44516</v>
      </c>
      <c r="B1790" s="71" t="s">
        <v>16591</v>
      </c>
      <c r="C1790" s="71">
        <v>29500498</v>
      </c>
      <c r="D1790" s="71" t="s">
        <v>8</v>
      </c>
      <c r="E1790" s="71">
        <v>48</v>
      </c>
      <c r="F1790" s="71" t="s">
        <v>19</v>
      </c>
      <c r="H1790">
        <v>12</v>
      </c>
    </row>
    <row r="1791" spans="1:8" x14ac:dyDescent="0.25">
      <c r="A1791" s="70">
        <v>44516</v>
      </c>
      <c r="B1791" s="71" t="s">
        <v>16591</v>
      </c>
      <c r="C1791" s="71">
        <v>29500917</v>
      </c>
      <c r="D1791" s="71" t="s">
        <v>6</v>
      </c>
      <c r="E1791" s="71">
        <v>48</v>
      </c>
      <c r="F1791" s="71" t="s">
        <v>111</v>
      </c>
      <c r="H1791">
        <v>60</v>
      </c>
    </row>
    <row r="1792" spans="1:8" x14ac:dyDescent="0.25">
      <c r="A1792" s="70">
        <v>44516</v>
      </c>
      <c r="B1792" s="71" t="s">
        <v>16591</v>
      </c>
      <c r="C1792" s="71">
        <v>29500886</v>
      </c>
      <c r="D1792" s="71" t="s">
        <v>9</v>
      </c>
      <c r="E1792" s="71">
        <v>5</v>
      </c>
      <c r="F1792" s="71" t="s">
        <v>17</v>
      </c>
      <c r="H1792">
        <v>61</v>
      </c>
    </row>
    <row r="1793" spans="1:8" x14ac:dyDescent="0.25">
      <c r="A1793" s="70">
        <v>44516</v>
      </c>
      <c r="B1793" s="71" t="s">
        <v>16591</v>
      </c>
      <c r="C1793" s="71">
        <v>29500891</v>
      </c>
      <c r="D1793" s="71" t="s">
        <v>9</v>
      </c>
      <c r="E1793" s="71">
        <v>4</v>
      </c>
      <c r="F1793" s="71" t="s">
        <v>17</v>
      </c>
      <c r="H1793">
        <v>61</v>
      </c>
    </row>
    <row r="1794" spans="1:8" x14ac:dyDescent="0.25">
      <c r="A1794" s="70">
        <v>44516</v>
      </c>
      <c r="B1794" s="71" t="s">
        <v>16591</v>
      </c>
      <c r="C1794" s="71">
        <v>29500891</v>
      </c>
      <c r="D1794" s="71" t="s">
        <v>9</v>
      </c>
      <c r="E1794" s="71">
        <v>7</v>
      </c>
      <c r="F1794" s="71" t="s">
        <v>17</v>
      </c>
      <c r="H1794">
        <v>61</v>
      </c>
    </row>
    <row r="1795" spans="1:8" x14ac:dyDescent="0.25">
      <c r="A1795" s="70">
        <v>44516</v>
      </c>
      <c r="B1795" s="71" t="s">
        <v>16591</v>
      </c>
      <c r="C1795" s="71">
        <v>29500891</v>
      </c>
      <c r="D1795" s="71" t="s">
        <v>9</v>
      </c>
      <c r="E1795" s="71">
        <v>10</v>
      </c>
      <c r="F1795" s="71" t="s">
        <v>17</v>
      </c>
      <c r="H1795">
        <v>61</v>
      </c>
    </row>
    <row r="1796" spans="1:8" x14ac:dyDescent="0.25">
      <c r="A1796" s="70">
        <v>44516</v>
      </c>
      <c r="B1796" s="71" t="s">
        <v>16591</v>
      </c>
      <c r="C1796" s="71">
        <v>29500891</v>
      </c>
      <c r="D1796" s="71" t="s">
        <v>9</v>
      </c>
      <c r="E1796" s="71">
        <v>2</v>
      </c>
      <c r="F1796" s="71" t="s">
        <v>17</v>
      </c>
      <c r="H1796">
        <v>61</v>
      </c>
    </row>
    <row r="1797" spans="1:8" x14ac:dyDescent="0.25">
      <c r="A1797" s="70">
        <v>44516</v>
      </c>
      <c r="B1797" s="71" t="s">
        <v>16591</v>
      </c>
      <c r="C1797" s="71">
        <v>29500891</v>
      </c>
      <c r="D1797" s="71" t="s">
        <v>9</v>
      </c>
      <c r="E1797" s="71">
        <v>6</v>
      </c>
      <c r="F1797" s="71" t="s">
        <v>17</v>
      </c>
      <c r="H1797">
        <v>61</v>
      </c>
    </row>
    <row r="1798" spans="1:8" x14ac:dyDescent="0.25">
      <c r="A1798" s="70">
        <v>44516</v>
      </c>
      <c r="B1798" s="71" t="s">
        <v>16591</v>
      </c>
      <c r="C1798" s="71">
        <v>29500891</v>
      </c>
      <c r="D1798" s="71" t="s">
        <v>9</v>
      </c>
      <c r="E1798" s="71">
        <v>5</v>
      </c>
      <c r="F1798" s="71" t="s">
        <v>17</v>
      </c>
      <c r="H1798">
        <v>61</v>
      </c>
    </row>
    <row r="1799" spans="1:8" x14ac:dyDescent="0.25">
      <c r="A1799" s="70">
        <v>44516</v>
      </c>
      <c r="B1799" s="71" t="s">
        <v>16591</v>
      </c>
      <c r="C1799" s="71">
        <v>29500904</v>
      </c>
      <c r="D1799" s="71" t="s">
        <v>9</v>
      </c>
      <c r="E1799" s="71">
        <v>9</v>
      </c>
      <c r="F1799" s="71" t="s">
        <v>19</v>
      </c>
      <c r="H1799">
        <v>12</v>
      </c>
    </row>
    <row r="1800" spans="1:8" x14ac:dyDescent="0.25">
      <c r="A1800" s="70">
        <v>44516</v>
      </c>
      <c r="B1800" s="71" t="s">
        <v>16591</v>
      </c>
      <c r="C1800" s="71">
        <v>29500904</v>
      </c>
      <c r="D1800" s="71" t="s">
        <v>9</v>
      </c>
      <c r="E1800" s="71">
        <v>12</v>
      </c>
      <c r="F1800" s="71" t="s">
        <v>19</v>
      </c>
      <c r="H1800">
        <v>12</v>
      </c>
    </row>
    <row r="1801" spans="1:8" x14ac:dyDescent="0.25">
      <c r="A1801" s="70">
        <v>44516</v>
      </c>
      <c r="B1801" s="71" t="s">
        <v>16591</v>
      </c>
      <c r="C1801" s="71">
        <v>29500904</v>
      </c>
      <c r="D1801" s="71" t="s">
        <v>9</v>
      </c>
      <c r="E1801" s="71">
        <v>17</v>
      </c>
      <c r="F1801" s="71" t="s">
        <v>19</v>
      </c>
      <c r="H1801">
        <v>12</v>
      </c>
    </row>
    <row r="1802" spans="1:8" x14ac:dyDescent="0.25">
      <c r="A1802" s="70">
        <v>44516</v>
      </c>
      <c r="B1802" s="71" t="s">
        <v>16591</v>
      </c>
      <c r="C1802" s="71">
        <v>29500904</v>
      </c>
      <c r="D1802" s="71" t="s">
        <v>9</v>
      </c>
      <c r="E1802" s="71">
        <v>4</v>
      </c>
      <c r="F1802" s="71" t="s">
        <v>19</v>
      </c>
      <c r="H1802">
        <v>12</v>
      </c>
    </row>
    <row r="1803" spans="1:8" x14ac:dyDescent="0.25">
      <c r="A1803" s="70">
        <v>44516</v>
      </c>
      <c r="B1803" s="71" t="s">
        <v>16591</v>
      </c>
      <c r="C1803" s="71">
        <v>29500906</v>
      </c>
      <c r="D1803" s="71" t="s">
        <v>9</v>
      </c>
      <c r="E1803" s="71">
        <v>20</v>
      </c>
      <c r="F1803" s="71" t="s">
        <v>17</v>
      </c>
      <c r="H1803">
        <v>61</v>
      </c>
    </row>
    <row r="1804" spans="1:8" x14ac:dyDescent="0.25">
      <c r="A1804" s="70">
        <v>44516</v>
      </c>
      <c r="B1804" s="71" t="s">
        <v>16591</v>
      </c>
      <c r="C1804" s="71">
        <v>29500906</v>
      </c>
      <c r="D1804" s="71" t="s">
        <v>9</v>
      </c>
      <c r="E1804" s="71">
        <v>14</v>
      </c>
      <c r="F1804" s="71" t="s">
        <v>17</v>
      </c>
      <c r="H1804">
        <v>61</v>
      </c>
    </row>
    <row r="1805" spans="1:8" x14ac:dyDescent="0.25">
      <c r="A1805" s="70">
        <v>44516</v>
      </c>
      <c r="B1805" s="71" t="s">
        <v>16591</v>
      </c>
      <c r="C1805" s="71">
        <v>29500906</v>
      </c>
      <c r="D1805" s="71" t="s">
        <v>9</v>
      </c>
      <c r="E1805" s="71">
        <v>21</v>
      </c>
      <c r="F1805" s="71" t="s">
        <v>17</v>
      </c>
      <c r="H1805">
        <v>61</v>
      </c>
    </row>
    <row r="1806" spans="1:8" x14ac:dyDescent="0.25">
      <c r="A1806" s="70">
        <v>44516</v>
      </c>
      <c r="B1806" s="71" t="s">
        <v>16591</v>
      </c>
      <c r="C1806" s="71">
        <v>29500908</v>
      </c>
      <c r="D1806" s="71" t="s">
        <v>9</v>
      </c>
      <c r="E1806" s="71">
        <v>6</v>
      </c>
      <c r="F1806" s="71" t="s">
        <v>19</v>
      </c>
      <c r="H1806">
        <v>12</v>
      </c>
    </row>
    <row r="1807" spans="1:8" x14ac:dyDescent="0.25">
      <c r="A1807" s="70">
        <v>44516</v>
      </c>
      <c r="B1807" s="71" t="s">
        <v>16591</v>
      </c>
      <c r="C1807" s="71">
        <v>29500908</v>
      </c>
      <c r="D1807" s="71" t="s">
        <v>9</v>
      </c>
      <c r="E1807" s="71">
        <v>18</v>
      </c>
      <c r="F1807" s="71" t="s">
        <v>19</v>
      </c>
      <c r="H1807">
        <v>12</v>
      </c>
    </row>
    <row r="1808" spans="1:8" x14ac:dyDescent="0.25">
      <c r="A1808" s="70">
        <v>44516</v>
      </c>
      <c r="B1808" s="71" t="s">
        <v>16591</v>
      </c>
      <c r="C1808" s="71">
        <v>29500908</v>
      </c>
      <c r="D1808" s="71" t="s">
        <v>9</v>
      </c>
      <c r="E1808" s="71">
        <v>3</v>
      </c>
      <c r="F1808" s="71" t="s">
        <v>19</v>
      </c>
      <c r="H1808">
        <v>12</v>
      </c>
    </row>
    <row r="1809" spans="1:8" x14ac:dyDescent="0.25">
      <c r="A1809" s="70">
        <v>44516</v>
      </c>
      <c r="B1809" s="71" t="s">
        <v>16591</v>
      </c>
      <c r="C1809" s="71">
        <v>29500908</v>
      </c>
      <c r="D1809" s="71" t="s">
        <v>9</v>
      </c>
      <c r="E1809" s="71">
        <v>13</v>
      </c>
      <c r="F1809" s="71" t="s">
        <v>19</v>
      </c>
      <c r="H1809">
        <v>12</v>
      </c>
    </row>
    <row r="1810" spans="1:8" x14ac:dyDescent="0.25">
      <c r="A1810" s="70">
        <v>44516</v>
      </c>
      <c r="B1810" s="71" t="s">
        <v>16591</v>
      </c>
      <c r="C1810" s="71">
        <v>29500908</v>
      </c>
      <c r="D1810" s="71" t="s">
        <v>9</v>
      </c>
      <c r="E1810" s="71">
        <v>16</v>
      </c>
      <c r="F1810" s="71" t="s">
        <v>19</v>
      </c>
      <c r="H1810">
        <v>12</v>
      </c>
    </row>
    <row r="1811" spans="1:8" x14ac:dyDescent="0.25">
      <c r="A1811" s="70">
        <v>44516</v>
      </c>
      <c r="B1811" s="71" t="s">
        <v>16591</v>
      </c>
      <c r="C1811" s="71">
        <v>29500908</v>
      </c>
      <c r="D1811" s="71" t="s">
        <v>9</v>
      </c>
      <c r="E1811" s="71">
        <v>12</v>
      </c>
      <c r="F1811" s="71" t="s">
        <v>19</v>
      </c>
      <c r="H1811">
        <v>12</v>
      </c>
    </row>
    <row r="1812" spans="1:8" x14ac:dyDescent="0.25">
      <c r="A1812" s="70">
        <v>44516</v>
      </c>
      <c r="B1812" s="71" t="s">
        <v>16591</v>
      </c>
      <c r="C1812" s="71">
        <v>29500908</v>
      </c>
      <c r="D1812" s="71" t="s">
        <v>9</v>
      </c>
      <c r="E1812" s="71">
        <v>14</v>
      </c>
      <c r="F1812" s="71" t="s">
        <v>19</v>
      </c>
      <c r="H1812">
        <v>12</v>
      </c>
    </row>
    <row r="1813" spans="1:8" x14ac:dyDescent="0.25">
      <c r="A1813" s="70">
        <v>44516</v>
      </c>
      <c r="B1813" s="71" t="s">
        <v>16591</v>
      </c>
      <c r="C1813" s="71">
        <v>29500908</v>
      </c>
      <c r="D1813" s="71" t="s">
        <v>9</v>
      </c>
      <c r="E1813" s="71">
        <v>16</v>
      </c>
      <c r="F1813" s="71" t="s">
        <v>19</v>
      </c>
      <c r="H1813">
        <v>12</v>
      </c>
    </row>
    <row r="1814" spans="1:8" x14ac:dyDescent="0.25">
      <c r="A1814" s="70">
        <v>44516</v>
      </c>
      <c r="B1814" s="71" t="s">
        <v>16591</v>
      </c>
      <c r="C1814" s="71">
        <v>29500908</v>
      </c>
      <c r="D1814" s="71" t="s">
        <v>9</v>
      </c>
      <c r="E1814" s="71">
        <v>16</v>
      </c>
      <c r="F1814" s="71" t="s">
        <v>19</v>
      </c>
      <c r="H1814">
        <v>12</v>
      </c>
    </row>
    <row r="1815" spans="1:8" x14ac:dyDescent="0.25">
      <c r="A1815" s="70">
        <v>44516</v>
      </c>
      <c r="B1815" s="71" t="s">
        <v>16591</v>
      </c>
      <c r="C1815" s="71">
        <v>29500908</v>
      </c>
      <c r="D1815" s="71" t="s">
        <v>9</v>
      </c>
      <c r="E1815" s="71">
        <v>15</v>
      </c>
      <c r="F1815" s="71" t="s">
        <v>19</v>
      </c>
      <c r="H1815">
        <v>12</v>
      </c>
    </row>
    <row r="1816" spans="1:8" x14ac:dyDescent="0.25">
      <c r="A1816" s="70">
        <v>44516</v>
      </c>
      <c r="B1816" s="71" t="s">
        <v>16591</v>
      </c>
      <c r="C1816" s="71">
        <v>29500908</v>
      </c>
      <c r="D1816" s="71" t="s">
        <v>9</v>
      </c>
      <c r="E1816" s="71">
        <v>6</v>
      </c>
      <c r="F1816" s="71" t="s">
        <v>19</v>
      </c>
      <c r="H1816">
        <v>12</v>
      </c>
    </row>
    <row r="1817" spans="1:8" x14ac:dyDescent="0.25">
      <c r="A1817" s="70">
        <v>44516</v>
      </c>
      <c r="B1817" s="71" t="s">
        <v>16591</v>
      </c>
      <c r="C1817" s="71">
        <v>29500908</v>
      </c>
      <c r="D1817" s="71" t="s">
        <v>9</v>
      </c>
      <c r="E1817" s="71">
        <v>15</v>
      </c>
      <c r="F1817" s="71" t="s">
        <v>19</v>
      </c>
      <c r="H1817">
        <v>12</v>
      </c>
    </row>
    <row r="1818" spans="1:8" x14ac:dyDescent="0.25">
      <c r="A1818" s="70">
        <v>44516</v>
      </c>
      <c r="B1818" s="71" t="s">
        <v>16591</v>
      </c>
      <c r="C1818" s="71">
        <v>29500908</v>
      </c>
      <c r="D1818" s="71" t="s">
        <v>9</v>
      </c>
      <c r="E1818" s="71">
        <v>9</v>
      </c>
      <c r="F1818" s="71" t="s">
        <v>19</v>
      </c>
      <c r="H1818">
        <v>12</v>
      </c>
    </row>
    <row r="1819" spans="1:8" x14ac:dyDescent="0.25">
      <c r="A1819" s="70">
        <v>44516</v>
      </c>
      <c r="B1819" s="71" t="s">
        <v>16591</v>
      </c>
      <c r="C1819" s="71">
        <v>29500908</v>
      </c>
      <c r="D1819" s="71" t="s">
        <v>9</v>
      </c>
      <c r="E1819" s="71">
        <v>13</v>
      </c>
      <c r="F1819" s="71" t="s">
        <v>19</v>
      </c>
      <c r="H1819">
        <v>12</v>
      </c>
    </row>
    <row r="1820" spans="1:8" x14ac:dyDescent="0.25">
      <c r="A1820" s="70">
        <v>44516</v>
      </c>
      <c r="B1820" s="71" t="s">
        <v>16591</v>
      </c>
      <c r="C1820" s="71">
        <v>29500908</v>
      </c>
      <c r="D1820" s="71" t="s">
        <v>9</v>
      </c>
      <c r="E1820" s="71">
        <v>13</v>
      </c>
      <c r="F1820" s="71" t="s">
        <v>19</v>
      </c>
      <c r="H1820">
        <v>12</v>
      </c>
    </row>
    <row r="1821" spans="1:8" x14ac:dyDescent="0.25">
      <c r="A1821" s="70">
        <v>44516</v>
      </c>
      <c r="B1821" s="71" t="s">
        <v>16591</v>
      </c>
      <c r="C1821" s="71">
        <v>29500908</v>
      </c>
      <c r="D1821" s="71" t="s">
        <v>9</v>
      </c>
      <c r="E1821" s="71">
        <v>10</v>
      </c>
      <c r="F1821" s="71" t="s">
        <v>19</v>
      </c>
      <c r="H1821">
        <v>12</v>
      </c>
    </row>
    <row r="1822" spans="1:8" x14ac:dyDescent="0.25">
      <c r="A1822" s="70">
        <v>44516</v>
      </c>
      <c r="B1822" s="71" t="s">
        <v>16591</v>
      </c>
      <c r="C1822" s="71">
        <v>29500908</v>
      </c>
      <c r="D1822" s="71" t="s">
        <v>9</v>
      </c>
      <c r="E1822" s="71">
        <v>10</v>
      </c>
      <c r="F1822" s="71" t="s">
        <v>19</v>
      </c>
      <c r="H1822">
        <v>12</v>
      </c>
    </row>
    <row r="1823" spans="1:8" x14ac:dyDescent="0.25">
      <c r="A1823" s="70">
        <v>44516</v>
      </c>
      <c r="B1823" s="71" t="s">
        <v>16591</v>
      </c>
      <c r="C1823" s="71">
        <v>29500908</v>
      </c>
      <c r="D1823" s="71" t="s">
        <v>9</v>
      </c>
      <c r="E1823" s="71">
        <v>13</v>
      </c>
      <c r="F1823" s="71" t="s">
        <v>19</v>
      </c>
      <c r="H1823">
        <v>12</v>
      </c>
    </row>
    <row r="1824" spans="1:8" x14ac:dyDescent="0.25">
      <c r="A1824" s="70">
        <v>44516</v>
      </c>
      <c r="B1824" s="71" t="s">
        <v>16591</v>
      </c>
      <c r="C1824" s="71">
        <v>29500952</v>
      </c>
      <c r="D1824" s="71" t="s">
        <v>9</v>
      </c>
      <c r="E1824" s="71">
        <v>17</v>
      </c>
      <c r="F1824" s="71" t="s">
        <v>17</v>
      </c>
      <c r="H1824">
        <v>61</v>
      </c>
    </row>
    <row r="1825" spans="1:8" x14ac:dyDescent="0.25">
      <c r="A1825" s="70">
        <v>44516</v>
      </c>
      <c r="B1825" s="71" t="s">
        <v>16591</v>
      </c>
      <c r="C1825" s="71">
        <v>29500952</v>
      </c>
      <c r="D1825" s="71" t="s">
        <v>9</v>
      </c>
      <c r="E1825" s="71">
        <v>10</v>
      </c>
      <c r="F1825" s="71" t="s">
        <v>17</v>
      </c>
      <c r="H1825">
        <v>61</v>
      </c>
    </row>
    <row r="1826" spans="1:8" x14ac:dyDescent="0.25">
      <c r="A1826" s="70">
        <v>44516</v>
      </c>
      <c r="B1826" s="71" t="s">
        <v>16591</v>
      </c>
      <c r="C1826" s="71">
        <v>29501028</v>
      </c>
      <c r="D1826" s="71" t="s">
        <v>9</v>
      </c>
      <c r="E1826" s="71">
        <v>9</v>
      </c>
      <c r="F1826" s="71" t="s">
        <v>17</v>
      </c>
      <c r="H1826">
        <v>61</v>
      </c>
    </row>
    <row r="1827" spans="1:8" x14ac:dyDescent="0.25">
      <c r="A1827" s="70">
        <v>44516</v>
      </c>
      <c r="B1827" s="71" t="s">
        <v>16591</v>
      </c>
      <c r="C1827" s="71">
        <v>29501029</v>
      </c>
      <c r="D1827" s="71" t="s">
        <v>9</v>
      </c>
      <c r="E1827" s="71">
        <v>10</v>
      </c>
      <c r="F1827" s="71" t="s">
        <v>17</v>
      </c>
      <c r="H1827">
        <v>61</v>
      </c>
    </row>
    <row r="1828" spans="1:8" x14ac:dyDescent="0.25">
      <c r="A1828" s="70">
        <v>44516</v>
      </c>
      <c r="B1828" s="71" t="s">
        <v>16591</v>
      </c>
      <c r="C1828" s="71">
        <v>29501039</v>
      </c>
      <c r="D1828" s="71" t="s">
        <v>9</v>
      </c>
      <c r="E1828" s="71">
        <v>18</v>
      </c>
      <c r="F1828" s="71" t="s">
        <v>17</v>
      </c>
      <c r="H1828">
        <v>61</v>
      </c>
    </row>
    <row r="1829" spans="1:8" x14ac:dyDescent="0.25">
      <c r="A1829" s="70">
        <v>44516</v>
      </c>
      <c r="B1829" s="71" t="s">
        <v>16591</v>
      </c>
      <c r="C1829" s="71">
        <v>29501039</v>
      </c>
      <c r="D1829" s="71" t="s">
        <v>9</v>
      </c>
      <c r="E1829" s="71">
        <v>23</v>
      </c>
      <c r="F1829" s="71" t="s">
        <v>17</v>
      </c>
      <c r="H1829">
        <v>61</v>
      </c>
    </row>
    <row r="1830" spans="1:8" x14ac:dyDescent="0.25">
      <c r="A1830" s="70">
        <v>44516</v>
      </c>
      <c r="B1830" s="71" t="s">
        <v>16591</v>
      </c>
      <c r="C1830" s="71">
        <v>29501039</v>
      </c>
      <c r="D1830" s="71" t="s">
        <v>9</v>
      </c>
      <c r="E1830" s="71">
        <v>23</v>
      </c>
      <c r="F1830" s="71" t="s">
        <v>17</v>
      </c>
      <c r="H1830">
        <v>61</v>
      </c>
    </row>
    <row r="1831" spans="1:8" x14ac:dyDescent="0.25">
      <c r="A1831" s="70">
        <v>44516</v>
      </c>
      <c r="B1831" s="71" t="s">
        <v>16591</v>
      </c>
      <c r="C1831" s="71">
        <v>29501039</v>
      </c>
      <c r="D1831" s="71" t="s">
        <v>9</v>
      </c>
      <c r="E1831" s="71">
        <v>10</v>
      </c>
      <c r="F1831" s="71" t="s">
        <v>17</v>
      </c>
      <c r="H1831">
        <v>61</v>
      </c>
    </row>
    <row r="1832" spans="1:8" x14ac:dyDescent="0.25">
      <c r="A1832" s="70">
        <v>44516</v>
      </c>
      <c r="B1832" s="71" t="s">
        <v>16591</v>
      </c>
      <c r="C1832" s="71">
        <v>29501039</v>
      </c>
      <c r="D1832" s="71" t="s">
        <v>9</v>
      </c>
      <c r="E1832" s="71">
        <v>25</v>
      </c>
      <c r="F1832" s="71" t="s">
        <v>17</v>
      </c>
      <c r="H1832">
        <v>61</v>
      </c>
    </row>
    <row r="1833" spans="1:8" x14ac:dyDescent="0.25">
      <c r="A1833" s="70">
        <v>44516</v>
      </c>
      <c r="B1833" s="71" t="s">
        <v>16591</v>
      </c>
      <c r="C1833" s="71">
        <v>29501040</v>
      </c>
      <c r="D1833" s="71" t="s">
        <v>9</v>
      </c>
      <c r="E1833" s="71">
        <v>5</v>
      </c>
      <c r="F1833" s="71" t="s">
        <v>19</v>
      </c>
      <c r="H1833">
        <v>12</v>
      </c>
    </row>
    <row r="1834" spans="1:8" x14ac:dyDescent="0.25">
      <c r="A1834" s="70">
        <v>44516</v>
      </c>
      <c r="B1834" s="71" t="s">
        <v>16591</v>
      </c>
      <c r="C1834" s="71">
        <v>29501040</v>
      </c>
      <c r="D1834" s="71" t="s">
        <v>9</v>
      </c>
      <c r="E1834" s="71">
        <v>5</v>
      </c>
      <c r="F1834" s="71" t="s">
        <v>19</v>
      </c>
      <c r="H1834">
        <v>12</v>
      </c>
    </row>
    <row r="1835" spans="1:8" x14ac:dyDescent="0.25">
      <c r="A1835" s="70">
        <v>44516</v>
      </c>
      <c r="B1835" s="71" t="s">
        <v>16591</v>
      </c>
      <c r="C1835" s="71">
        <v>29501040</v>
      </c>
      <c r="D1835" s="71" t="s">
        <v>9</v>
      </c>
      <c r="E1835" s="71">
        <v>4</v>
      </c>
      <c r="F1835" s="71" t="s">
        <v>19</v>
      </c>
      <c r="H1835">
        <v>12</v>
      </c>
    </row>
    <row r="1836" spans="1:8" x14ac:dyDescent="0.25">
      <c r="A1836" s="70">
        <v>44516</v>
      </c>
      <c r="B1836" s="71" t="s">
        <v>16591</v>
      </c>
      <c r="C1836" s="71">
        <v>29501040</v>
      </c>
      <c r="D1836" s="71" t="s">
        <v>9</v>
      </c>
      <c r="E1836" s="71">
        <v>2</v>
      </c>
      <c r="F1836" s="71" t="s">
        <v>19</v>
      </c>
      <c r="H1836">
        <v>12</v>
      </c>
    </row>
    <row r="1837" spans="1:8" x14ac:dyDescent="0.25">
      <c r="A1837" s="70">
        <v>44516</v>
      </c>
      <c r="B1837" s="71" t="s">
        <v>16591</v>
      </c>
      <c r="C1837" s="71">
        <v>29501040</v>
      </c>
      <c r="D1837" s="71" t="s">
        <v>9</v>
      </c>
      <c r="E1837" s="71">
        <v>5</v>
      </c>
      <c r="F1837" s="71" t="s">
        <v>19</v>
      </c>
      <c r="H1837">
        <v>12</v>
      </c>
    </row>
    <row r="1838" spans="1:8" x14ac:dyDescent="0.25">
      <c r="A1838" s="70">
        <v>44516</v>
      </c>
      <c r="B1838" s="71" t="s">
        <v>16591</v>
      </c>
      <c r="C1838" s="71">
        <v>29501040</v>
      </c>
      <c r="D1838" s="71" t="s">
        <v>9</v>
      </c>
      <c r="E1838" s="71">
        <v>7</v>
      </c>
      <c r="F1838" s="71" t="s">
        <v>19</v>
      </c>
      <c r="H1838">
        <v>12</v>
      </c>
    </row>
    <row r="1839" spans="1:8" x14ac:dyDescent="0.25">
      <c r="A1839" s="70">
        <v>44516</v>
      </c>
      <c r="B1839" s="71" t="s">
        <v>16591</v>
      </c>
      <c r="C1839" s="71">
        <v>29501040</v>
      </c>
      <c r="D1839" s="71" t="s">
        <v>9</v>
      </c>
      <c r="E1839" s="71">
        <v>11</v>
      </c>
      <c r="F1839" s="71" t="s">
        <v>19</v>
      </c>
      <c r="H1839">
        <v>12</v>
      </c>
    </row>
    <row r="1840" spans="1:8" x14ac:dyDescent="0.25">
      <c r="A1840" s="70">
        <v>44516</v>
      </c>
      <c r="B1840" s="71" t="s">
        <v>16591</v>
      </c>
      <c r="C1840" s="71">
        <v>29501040</v>
      </c>
      <c r="D1840" s="71" t="s">
        <v>9</v>
      </c>
      <c r="E1840" s="71">
        <v>3</v>
      </c>
      <c r="F1840" s="71" t="s">
        <v>19</v>
      </c>
      <c r="H1840">
        <v>12</v>
      </c>
    </row>
    <row r="1841" spans="1:8" x14ac:dyDescent="0.25">
      <c r="A1841" s="70">
        <v>44516.463506944441</v>
      </c>
      <c r="B1841" s="71" t="s">
        <v>16591</v>
      </c>
      <c r="C1841" s="74" t="s">
        <v>16597</v>
      </c>
      <c r="D1841" s="71" t="s">
        <v>6</v>
      </c>
      <c r="E1841" s="74" t="s">
        <v>16598</v>
      </c>
      <c r="F1841" s="71" t="s">
        <v>16599</v>
      </c>
      <c r="H1841">
        <v>10</v>
      </c>
    </row>
    <row r="1842" spans="1:8" x14ac:dyDescent="0.25">
      <c r="A1842" s="70">
        <v>44516.46361111111</v>
      </c>
      <c r="B1842" s="71" t="s">
        <v>16591</v>
      </c>
      <c r="C1842" s="74" t="s">
        <v>16600</v>
      </c>
      <c r="D1842" s="71" t="s">
        <v>6</v>
      </c>
      <c r="E1842" s="74" t="s">
        <v>16598</v>
      </c>
      <c r="F1842" s="71" t="s">
        <v>16601</v>
      </c>
      <c r="H1842">
        <v>34</v>
      </c>
    </row>
    <row r="1843" spans="1:8" x14ac:dyDescent="0.25">
      <c r="A1843" s="70">
        <v>44516.463865740741</v>
      </c>
      <c r="B1843" s="71" t="s">
        <v>16591</v>
      </c>
      <c r="C1843" s="74" t="s">
        <v>16597</v>
      </c>
      <c r="D1843" s="71" t="s">
        <v>6</v>
      </c>
      <c r="E1843" s="74" t="s">
        <v>16598</v>
      </c>
      <c r="F1843" s="71" t="s">
        <v>16602</v>
      </c>
      <c r="H1843">
        <v>42</v>
      </c>
    </row>
    <row r="1844" spans="1:8" x14ac:dyDescent="0.25">
      <c r="A1844" s="70">
        <v>44516.464131944442</v>
      </c>
      <c r="B1844" s="71" t="s">
        <v>16591</v>
      </c>
      <c r="C1844" s="74"/>
      <c r="D1844" s="71" t="s">
        <v>6</v>
      </c>
      <c r="E1844" s="74" t="s">
        <v>16603</v>
      </c>
      <c r="F1844" s="71" t="s">
        <v>16604</v>
      </c>
      <c r="H1844">
        <v>30</v>
      </c>
    </row>
    <row r="1845" spans="1:8" x14ac:dyDescent="0.25">
      <c r="A1845" s="70">
        <v>44516.464490740742</v>
      </c>
      <c r="B1845" s="71" t="s">
        <v>16591</v>
      </c>
      <c r="C1845" s="74" t="s">
        <v>16605</v>
      </c>
      <c r="D1845" s="71" t="s">
        <v>6</v>
      </c>
      <c r="E1845" s="74" t="s">
        <v>16606</v>
      </c>
      <c r="F1845" s="71" t="s">
        <v>16607</v>
      </c>
      <c r="H1845">
        <v>33</v>
      </c>
    </row>
    <row r="1846" spans="1:8" x14ac:dyDescent="0.25">
      <c r="A1846" s="70">
        <v>44516.464722222219</v>
      </c>
      <c r="B1846" s="71" t="s">
        <v>16591</v>
      </c>
      <c r="C1846" s="74" t="s">
        <v>16608</v>
      </c>
      <c r="D1846" s="71" t="s">
        <v>6</v>
      </c>
      <c r="E1846" s="74" t="s">
        <v>16598</v>
      </c>
      <c r="F1846" s="71" t="s">
        <v>16609</v>
      </c>
      <c r="H1846">
        <v>32</v>
      </c>
    </row>
    <row r="1847" spans="1:8" x14ac:dyDescent="0.25">
      <c r="A1847" s="70">
        <v>44516.464884259258</v>
      </c>
      <c r="B1847" s="71" t="s">
        <v>16591</v>
      </c>
      <c r="C1847" s="74" t="s">
        <v>16605</v>
      </c>
      <c r="D1847" s="71" t="s">
        <v>6</v>
      </c>
      <c r="E1847" s="74" t="s">
        <v>16610</v>
      </c>
      <c r="F1847" s="71" t="s">
        <v>16607</v>
      </c>
      <c r="H1847">
        <v>33</v>
      </c>
    </row>
    <row r="1848" spans="1:8" x14ac:dyDescent="0.25">
      <c r="A1848" s="70">
        <v>44516.465520833335</v>
      </c>
      <c r="B1848" s="71" t="s">
        <v>16591</v>
      </c>
      <c r="C1848" s="74"/>
      <c r="D1848" s="71" t="s">
        <v>89</v>
      </c>
      <c r="E1848" s="74" t="s">
        <v>16611</v>
      </c>
      <c r="F1848" s="71" t="s">
        <v>16612</v>
      </c>
      <c r="H1848">
        <v>74</v>
      </c>
    </row>
    <row r="1849" spans="1:8" x14ac:dyDescent="0.25">
      <c r="A1849" s="70">
        <v>44516.465682870374</v>
      </c>
      <c r="B1849" s="71" t="s">
        <v>16591</v>
      </c>
      <c r="C1849" s="74"/>
      <c r="D1849" s="71" t="s">
        <v>92</v>
      </c>
      <c r="E1849" s="74" t="s">
        <v>16613</v>
      </c>
      <c r="F1849" s="71" t="s">
        <v>16612</v>
      </c>
      <c r="H1849">
        <v>73</v>
      </c>
    </row>
    <row r="1850" spans="1:8" x14ac:dyDescent="0.25">
      <c r="A1850" s="70">
        <v>44516.465960648151</v>
      </c>
      <c r="B1850" s="71" t="s">
        <v>16591</v>
      </c>
      <c r="C1850" s="74"/>
      <c r="D1850" s="71" t="s">
        <v>92</v>
      </c>
      <c r="E1850" s="74" t="s">
        <v>16614</v>
      </c>
      <c r="F1850" s="71" t="s">
        <v>16615</v>
      </c>
      <c r="H1850">
        <v>74</v>
      </c>
    </row>
    <row r="1851" spans="1:8" x14ac:dyDescent="0.25">
      <c r="A1851" s="70">
        <v>44516.466134259259</v>
      </c>
      <c r="B1851" s="71" t="s">
        <v>16591</v>
      </c>
      <c r="C1851" s="74" t="s">
        <v>16616</v>
      </c>
      <c r="D1851" s="71" t="s">
        <v>6</v>
      </c>
      <c r="E1851" s="74" t="s">
        <v>16617</v>
      </c>
      <c r="F1851" s="71" t="s">
        <v>16618</v>
      </c>
      <c r="H1851">
        <v>12</v>
      </c>
    </row>
    <row r="1852" spans="1:8" x14ac:dyDescent="0.25">
      <c r="A1852" s="70">
        <v>44516.46675925926</v>
      </c>
      <c r="B1852" s="71" t="s">
        <v>16591</v>
      </c>
      <c r="C1852" s="74"/>
      <c r="D1852" s="71" t="s">
        <v>6</v>
      </c>
      <c r="E1852" s="74" t="s">
        <v>16619</v>
      </c>
      <c r="F1852" s="71" t="s">
        <v>16599</v>
      </c>
      <c r="H1852">
        <v>10</v>
      </c>
    </row>
    <row r="1853" spans="1:8" x14ac:dyDescent="0.25">
      <c r="A1853" s="70">
        <v>44516.466944444444</v>
      </c>
      <c r="B1853" s="71" t="s">
        <v>16591</v>
      </c>
      <c r="C1853" s="74" t="s">
        <v>16620</v>
      </c>
      <c r="D1853" s="71" t="s">
        <v>8</v>
      </c>
      <c r="E1853" s="74" t="s">
        <v>16621</v>
      </c>
      <c r="F1853" s="71" t="s">
        <v>16622</v>
      </c>
      <c r="H1853">
        <v>61</v>
      </c>
    </row>
    <row r="1854" spans="1:8" x14ac:dyDescent="0.25">
      <c r="A1854" s="70">
        <v>44516.467118055552</v>
      </c>
      <c r="B1854" s="71" t="s">
        <v>16591</v>
      </c>
      <c r="C1854" s="74" t="s">
        <v>385</v>
      </c>
      <c r="D1854" s="71" t="s">
        <v>6</v>
      </c>
      <c r="E1854" s="74" t="s">
        <v>16623</v>
      </c>
      <c r="F1854" s="71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2021-11-16T13:19:12Z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