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6C6518E9-C77C-4DFD-8C8B-424F627BA108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Tabelle3" sheetId="30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65" i="24" l="1"/>
  <c r="H1366" i="24"/>
  <c r="H1367" i="24"/>
  <c r="H1368" i="24"/>
  <c r="H1369" i="24"/>
  <c r="H1370" i="24"/>
  <c r="H1371" i="24"/>
  <c r="H1372" i="24"/>
  <c r="H1373" i="24"/>
  <c r="H1374" i="24"/>
  <c r="H1375" i="24"/>
  <c r="H1376" i="24"/>
  <c r="H1364" i="24"/>
  <c r="H1363" i="24"/>
  <c r="C1353" i="24"/>
  <c r="C1345" i="24"/>
  <c r="C1341" i="24"/>
  <c r="H1362" i="24"/>
  <c r="H1361" i="24"/>
  <c r="H1360" i="24"/>
  <c r="H1359" i="24"/>
  <c r="H1358" i="24"/>
  <c r="H1357" i="24"/>
  <c r="H1356" i="24"/>
  <c r="H1355" i="24"/>
  <c r="H1354" i="24"/>
  <c r="H1353" i="24"/>
  <c r="H1352" i="24"/>
  <c r="H1351" i="24"/>
  <c r="H1350" i="24"/>
  <c r="H1349" i="24"/>
  <c r="H1348" i="24"/>
  <c r="H1347" i="24"/>
  <c r="H1346" i="24"/>
  <c r="H1345" i="24"/>
  <c r="H1344" i="24"/>
  <c r="H1343" i="24"/>
  <c r="H1342" i="24"/>
  <c r="H1341" i="24"/>
  <c r="H1340" i="24"/>
  <c r="H1057" i="6"/>
  <c r="H1135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6" i="6"/>
  <c r="B1337" i="6"/>
  <c r="B1338" i="6"/>
  <c r="B1339" i="6"/>
  <c r="C3" i="6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C59" i="6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C91" i="6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C123" i="6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C659" i="6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C691" i="6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C740" i="6"/>
  <c r="I740" i="6" s="1"/>
  <c r="C741" i="6"/>
  <c r="I741" i="6" s="1"/>
  <c r="C742" i="6"/>
  <c r="I742" i="6" s="1"/>
  <c r="C743" i="6"/>
  <c r="I743" i="6" s="1"/>
  <c r="C744" i="6"/>
  <c r="C745" i="6"/>
  <c r="I745" i="6" s="1"/>
  <c r="C746" i="6"/>
  <c r="I746" i="6" s="1"/>
  <c r="C747" i="6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C804" i="6"/>
  <c r="I804" i="6" s="1"/>
  <c r="C805" i="6"/>
  <c r="I805" i="6" s="1"/>
  <c r="C806" i="6"/>
  <c r="I806" i="6" s="1"/>
  <c r="C807" i="6"/>
  <c r="I807" i="6" s="1"/>
  <c r="C808" i="6"/>
  <c r="C809" i="6"/>
  <c r="I809" i="6" s="1"/>
  <c r="C810" i="6"/>
  <c r="C811" i="6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C843" i="6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C1060" i="6"/>
  <c r="I1060" i="6" s="1"/>
  <c r="C1061" i="6"/>
  <c r="I1061" i="6" s="1"/>
  <c r="C1062" i="6"/>
  <c r="I1062" i="6" s="1"/>
  <c r="C1063" i="6"/>
  <c r="I1063" i="6" s="1"/>
  <c r="C1064" i="6"/>
  <c r="C1065" i="6"/>
  <c r="I1065" i="6" s="1"/>
  <c r="C1066" i="6"/>
  <c r="I1066" i="6" s="1"/>
  <c r="C1067" i="6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C1124" i="6"/>
  <c r="I1124" i="6" s="1"/>
  <c r="C1125" i="6"/>
  <c r="I1125" i="6" s="1"/>
  <c r="C1126" i="6"/>
  <c r="I1126" i="6" s="1"/>
  <c r="C1127" i="6"/>
  <c r="I1127" i="6" s="1"/>
  <c r="C1128" i="6"/>
  <c r="C1129" i="6"/>
  <c r="I1129" i="6" s="1"/>
  <c r="C1130" i="6"/>
  <c r="I1130" i="6" s="1"/>
  <c r="C1131" i="6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C1188" i="6"/>
  <c r="I1188" i="6" s="1"/>
  <c r="C1189" i="6"/>
  <c r="I1189" i="6" s="1"/>
  <c r="C1190" i="6"/>
  <c r="I1190" i="6" s="1"/>
  <c r="C1191" i="6"/>
  <c r="I1191" i="6" s="1"/>
  <c r="C1192" i="6"/>
  <c r="C1193" i="6"/>
  <c r="I1193" i="6" s="1"/>
  <c r="C1194" i="6"/>
  <c r="I1194" i="6" s="1"/>
  <c r="C1195" i="6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C1203" i="6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9" i="6"/>
  <c r="G171" i="6"/>
  <c r="G172" i="6"/>
  <c r="G173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6" i="6"/>
  <c r="G877" i="6"/>
  <c r="G878" i="6"/>
  <c r="G879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0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1013" i="6"/>
  <c r="G1015" i="6"/>
  <c r="G1021" i="6"/>
  <c r="G1029" i="6"/>
  <c r="G1030" i="6"/>
  <c r="G1031" i="6"/>
  <c r="G1032" i="6"/>
  <c r="G1034" i="6"/>
  <c r="G1035" i="6"/>
  <c r="G1084" i="6"/>
  <c r="G1101" i="6"/>
  <c r="G1109" i="6"/>
  <c r="G1131" i="6"/>
  <c r="G1132" i="6"/>
  <c r="G1136" i="6"/>
  <c r="G1140" i="6"/>
  <c r="G1143" i="6"/>
  <c r="G1144" i="6"/>
  <c r="G1145" i="6"/>
  <c r="G1146" i="6"/>
  <c r="G1147" i="6"/>
  <c r="G1148" i="6"/>
  <c r="G1149" i="6"/>
  <c r="G1150" i="6"/>
  <c r="G1151" i="6"/>
  <c r="G1161" i="6"/>
  <c r="G1164" i="6"/>
  <c r="G1173" i="6"/>
  <c r="G1180" i="6"/>
  <c r="G1206" i="6"/>
  <c r="G1207" i="6"/>
  <c r="G1208" i="6"/>
  <c r="G1220" i="6"/>
  <c r="G1221" i="6"/>
  <c r="G1224" i="6"/>
  <c r="G1225" i="6"/>
  <c r="G1226" i="6"/>
  <c r="G1227" i="6"/>
  <c r="G1228" i="6"/>
  <c r="G1229" i="6"/>
  <c r="G1230" i="6"/>
  <c r="G1232" i="6"/>
  <c r="G1233" i="6"/>
  <c r="G1243" i="6"/>
  <c r="G1260" i="6"/>
  <c r="G1294" i="6"/>
  <c r="G1296" i="6"/>
  <c r="G1297" i="6"/>
  <c r="G1322" i="6"/>
  <c r="G1323" i="6"/>
  <c r="G133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3" i="6"/>
  <c r="I11" i="6"/>
  <c r="I19" i="6"/>
  <c r="I27" i="6"/>
  <c r="I35" i="6"/>
  <c r="I43" i="6"/>
  <c r="I51" i="6"/>
  <c r="I58" i="6"/>
  <c r="I59" i="6"/>
  <c r="I67" i="6"/>
  <c r="I75" i="6"/>
  <c r="I83" i="6"/>
  <c r="I90" i="6"/>
  <c r="I91" i="6"/>
  <c r="I99" i="6"/>
  <c r="I107" i="6"/>
  <c r="I115" i="6"/>
  <c r="I122" i="6"/>
  <c r="I123" i="6"/>
  <c r="I131" i="6"/>
  <c r="I139" i="6"/>
  <c r="I147" i="6"/>
  <c r="I155" i="6"/>
  <c r="I163" i="6"/>
  <c r="I171" i="6"/>
  <c r="I179" i="6"/>
  <c r="I187" i="6"/>
  <c r="I195" i="6"/>
  <c r="I203" i="6"/>
  <c r="I211" i="6"/>
  <c r="I219" i="6"/>
  <c r="I227" i="6"/>
  <c r="I235" i="6"/>
  <c r="I243" i="6"/>
  <c r="I251" i="6"/>
  <c r="I259" i="6"/>
  <c r="I267" i="6"/>
  <c r="I275" i="6"/>
  <c r="I283" i="6"/>
  <c r="I291" i="6"/>
  <c r="I299" i="6"/>
  <c r="I307" i="6"/>
  <c r="I315" i="6"/>
  <c r="I323" i="6"/>
  <c r="I331" i="6"/>
  <c r="I339" i="6"/>
  <c r="I347" i="6"/>
  <c r="I355" i="6"/>
  <c r="I363" i="6"/>
  <c r="I371" i="6"/>
  <c r="I379" i="6"/>
  <c r="I387" i="6"/>
  <c r="I395" i="6"/>
  <c r="I403" i="6"/>
  <c r="I411" i="6"/>
  <c r="I419" i="6"/>
  <c r="I427" i="6"/>
  <c r="I435" i="6"/>
  <c r="I443" i="6"/>
  <c r="I451" i="6"/>
  <c r="I459" i="6"/>
  <c r="I467" i="6"/>
  <c r="I475" i="6"/>
  <c r="I483" i="6"/>
  <c r="I491" i="6"/>
  <c r="I499" i="6"/>
  <c r="I507" i="6"/>
  <c r="I515" i="6"/>
  <c r="I523" i="6"/>
  <c r="I531" i="6"/>
  <c r="I539" i="6"/>
  <c r="I547" i="6"/>
  <c r="I555" i="6"/>
  <c r="I563" i="6"/>
  <c r="I571" i="6"/>
  <c r="I579" i="6"/>
  <c r="I587" i="6"/>
  <c r="I595" i="6"/>
  <c r="I603" i="6"/>
  <c r="I611" i="6"/>
  <c r="I619" i="6"/>
  <c r="I627" i="6"/>
  <c r="I628" i="6"/>
  <c r="I635" i="6"/>
  <c r="I643" i="6"/>
  <c r="I651" i="6"/>
  <c r="I658" i="6"/>
  <c r="I659" i="6"/>
  <c r="I667" i="6"/>
  <c r="I675" i="6"/>
  <c r="I683" i="6"/>
  <c r="I690" i="6"/>
  <c r="I691" i="6"/>
  <c r="I699" i="6"/>
  <c r="I707" i="6"/>
  <c r="I715" i="6"/>
  <c r="I723" i="6"/>
  <c r="I731" i="6"/>
  <c r="I739" i="6"/>
  <c r="I744" i="6"/>
  <c r="I747" i="6"/>
  <c r="I755" i="6"/>
  <c r="I763" i="6"/>
  <c r="I771" i="6"/>
  <c r="I779" i="6"/>
  <c r="I787" i="6"/>
  <c r="I795" i="6"/>
  <c r="I803" i="6"/>
  <c r="I808" i="6"/>
  <c r="I810" i="6"/>
  <c r="I811" i="6"/>
  <c r="I819" i="6"/>
  <c r="I827" i="6"/>
  <c r="I835" i="6"/>
  <c r="I842" i="6"/>
  <c r="I843" i="6"/>
  <c r="I851" i="6"/>
  <c r="I859" i="6"/>
  <c r="I867" i="6"/>
  <c r="I875" i="6"/>
  <c r="I883" i="6"/>
  <c r="I891" i="6"/>
  <c r="I899" i="6"/>
  <c r="I907" i="6"/>
  <c r="I915" i="6"/>
  <c r="I923" i="6"/>
  <c r="I931" i="6"/>
  <c r="I939" i="6"/>
  <c r="I947" i="6"/>
  <c r="I955" i="6"/>
  <c r="I963" i="6"/>
  <c r="I971" i="6"/>
  <c r="I979" i="6"/>
  <c r="I987" i="6"/>
  <c r="I995" i="6"/>
  <c r="I1003" i="6"/>
  <c r="I1011" i="6"/>
  <c r="I1019" i="6"/>
  <c r="I1027" i="6"/>
  <c r="I1035" i="6"/>
  <c r="I1043" i="6"/>
  <c r="I1051" i="6"/>
  <c r="I1059" i="6"/>
  <c r="I1064" i="6"/>
  <c r="I1067" i="6"/>
  <c r="I1075" i="6"/>
  <c r="I1083" i="6"/>
  <c r="I1091" i="6"/>
  <c r="I1099" i="6"/>
  <c r="I1107" i="6"/>
  <c r="I1115" i="6"/>
  <c r="I1123" i="6"/>
  <c r="I1128" i="6"/>
  <c r="I1131" i="6"/>
  <c r="I1139" i="6"/>
  <c r="I1147" i="6"/>
  <c r="I1155" i="6"/>
  <c r="I1163" i="6"/>
  <c r="I1171" i="6"/>
  <c r="I1179" i="6"/>
  <c r="I1187" i="6"/>
  <c r="I1192" i="6"/>
  <c r="I1195" i="6"/>
  <c r="I1202" i="6"/>
  <c r="I1203" i="6"/>
  <c r="I1211" i="6"/>
  <c r="I1219" i="6"/>
  <c r="I1227" i="6"/>
  <c r="I1235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G168" i="6" s="1"/>
  <c r="P169" i="6"/>
  <c r="P170" i="6"/>
  <c r="G170" i="6" s="1"/>
  <c r="P171" i="6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G196" i="6" s="1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G277" i="6" s="1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G714" i="6" s="1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G755" i="6" s="1"/>
  <c r="P756" i="6"/>
  <c r="G756" i="6" s="1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G810" i="6" s="1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G875" i="6" s="1"/>
  <c r="P876" i="6"/>
  <c r="P877" i="6"/>
  <c r="P878" i="6"/>
  <c r="P879" i="6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G901" i="6" s="1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P1030" i="6"/>
  <c r="P1031" i="6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P1132" i="6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P1146" i="6"/>
  <c r="P1147" i="6"/>
  <c r="P1148" i="6"/>
  <c r="P1149" i="6"/>
  <c r="P1150" i="6"/>
  <c r="P1151" i="6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P1162" i="6"/>
  <c r="G1162" i="6" s="1"/>
  <c r="P1163" i="6"/>
  <c r="G1163" i="6" s="1"/>
  <c r="P1164" i="6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P1221" i="6"/>
  <c r="P1222" i="6"/>
  <c r="G1222" i="6" s="1"/>
  <c r="P1223" i="6"/>
  <c r="G1223" i="6" s="1"/>
  <c r="P1224" i="6"/>
  <c r="P1225" i="6"/>
  <c r="P1226" i="6"/>
  <c r="P1227" i="6"/>
  <c r="P1228" i="6"/>
  <c r="P1229" i="6"/>
  <c r="P1230" i="6"/>
  <c r="P1231" i="6"/>
  <c r="G1231" i="6" s="1"/>
  <c r="P1232" i="6"/>
  <c r="P1233" i="6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N3" i="6"/>
  <c r="A3" i="6" s="1"/>
  <c r="N4" i="6"/>
  <c r="N5" i="6"/>
  <c r="N6" i="6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N22" i="6"/>
  <c r="N23" i="6"/>
  <c r="N24" i="6"/>
  <c r="A24" i="6" s="1"/>
  <c r="N25" i="6"/>
  <c r="A25" i="6" s="1"/>
  <c r="N26" i="6"/>
  <c r="A26" i="6" s="1"/>
  <c r="D26" i="6" s="1"/>
  <c r="N27" i="6"/>
  <c r="A27" i="6" s="1"/>
  <c r="N28" i="6"/>
  <c r="A28" i="6" s="1"/>
  <c r="N29" i="6"/>
  <c r="A29" i="6" s="1"/>
  <c r="N30" i="6"/>
  <c r="N31" i="6"/>
  <c r="A31" i="6" s="1"/>
  <c r="N32" i="6"/>
  <c r="A32" i="6" s="1"/>
  <c r="N33" i="6"/>
  <c r="N34" i="6"/>
  <c r="A34" i="6" s="1"/>
  <c r="N35" i="6"/>
  <c r="N36" i="6"/>
  <c r="A36" i="6" s="1"/>
  <c r="N37" i="6"/>
  <c r="A37" i="6" s="1"/>
  <c r="N38" i="6"/>
  <c r="N39" i="6"/>
  <c r="A39" i="6" s="1"/>
  <c r="N40" i="6"/>
  <c r="N41" i="6"/>
  <c r="A41" i="6" s="1"/>
  <c r="N42" i="6"/>
  <c r="A42" i="6" s="1"/>
  <c r="D42" i="6" s="1"/>
  <c r="N43" i="6"/>
  <c r="N44" i="6"/>
  <c r="A44" i="6" s="1"/>
  <c r="N45" i="6"/>
  <c r="N46" i="6"/>
  <c r="N47" i="6"/>
  <c r="A47" i="6" s="1"/>
  <c r="N48" i="6"/>
  <c r="A48" i="6" s="1"/>
  <c r="D48" i="6" s="1"/>
  <c r="N49" i="6"/>
  <c r="A49" i="6" s="1"/>
  <c r="N50" i="6"/>
  <c r="A50" i="6" s="1"/>
  <c r="D50" i="6" s="1"/>
  <c r="N51" i="6"/>
  <c r="A51" i="6" s="1"/>
  <c r="N52" i="6"/>
  <c r="N53" i="6"/>
  <c r="A53" i="6" s="1"/>
  <c r="N54" i="6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N63" i="6"/>
  <c r="A63" i="6" s="1"/>
  <c r="N64" i="6"/>
  <c r="N65" i="6"/>
  <c r="A65" i="6" s="1"/>
  <c r="N66" i="6"/>
  <c r="A66" i="6" s="1"/>
  <c r="N67" i="6"/>
  <c r="A67" i="6" s="1"/>
  <c r="N68" i="6"/>
  <c r="A68" i="6" s="1"/>
  <c r="N69" i="6"/>
  <c r="A69" i="6" s="1"/>
  <c r="N70" i="6"/>
  <c r="N71" i="6"/>
  <c r="A71" i="6" s="1"/>
  <c r="N72" i="6"/>
  <c r="A72" i="6" s="1"/>
  <c r="N73" i="6"/>
  <c r="A73" i="6" s="1"/>
  <c r="N74" i="6"/>
  <c r="A74" i="6" s="1"/>
  <c r="N75" i="6"/>
  <c r="N76" i="6"/>
  <c r="A76" i="6" s="1"/>
  <c r="N77" i="6"/>
  <c r="N78" i="6"/>
  <c r="N79" i="6"/>
  <c r="A79" i="6" s="1"/>
  <c r="N80" i="6"/>
  <c r="A80" i="6" s="1"/>
  <c r="D80" i="6" s="1"/>
  <c r="N81" i="6"/>
  <c r="N82" i="6"/>
  <c r="A82" i="6" s="1"/>
  <c r="N83" i="6"/>
  <c r="A83" i="6" s="1"/>
  <c r="D83" i="6" s="1"/>
  <c r="N84" i="6"/>
  <c r="A84" i="6" s="1"/>
  <c r="N85" i="6"/>
  <c r="N86" i="6"/>
  <c r="N87" i="6"/>
  <c r="N88" i="6"/>
  <c r="A88" i="6" s="1"/>
  <c r="N89" i="6"/>
  <c r="A89" i="6" s="1"/>
  <c r="N90" i="6"/>
  <c r="A90" i="6" s="1"/>
  <c r="N91" i="6"/>
  <c r="N92" i="6"/>
  <c r="A92" i="6" s="1"/>
  <c r="N93" i="6"/>
  <c r="A93" i="6" s="1"/>
  <c r="N94" i="6"/>
  <c r="N95" i="6"/>
  <c r="N96" i="6"/>
  <c r="N97" i="6"/>
  <c r="N98" i="6"/>
  <c r="A98" i="6" s="1"/>
  <c r="N99" i="6"/>
  <c r="A99" i="6" s="1"/>
  <c r="N100" i="6"/>
  <c r="A100" i="6" s="1"/>
  <c r="N101" i="6"/>
  <c r="N102" i="6"/>
  <c r="N103" i="6"/>
  <c r="A103" i="6" s="1"/>
  <c r="N104" i="6"/>
  <c r="A104" i="6" s="1"/>
  <c r="D104" i="6" s="1"/>
  <c r="N105" i="6"/>
  <c r="A105" i="6" s="1"/>
  <c r="N106" i="6"/>
  <c r="A106" i="6" s="1"/>
  <c r="N107" i="6"/>
  <c r="N108" i="6"/>
  <c r="A108" i="6" s="1"/>
  <c r="N109" i="6"/>
  <c r="A109" i="6" s="1"/>
  <c r="N110" i="6"/>
  <c r="N111" i="6"/>
  <c r="A111" i="6" s="1"/>
  <c r="N112" i="6"/>
  <c r="A112" i="6" s="1"/>
  <c r="N113" i="6"/>
  <c r="A113" i="6" s="1"/>
  <c r="N114" i="6"/>
  <c r="A114" i="6" s="1"/>
  <c r="N115" i="6"/>
  <c r="A115" i="6" s="1"/>
  <c r="D115" i="6" s="1"/>
  <c r="N116" i="6"/>
  <c r="A116" i="6" s="1"/>
  <c r="N117" i="6"/>
  <c r="N118" i="6"/>
  <c r="N119" i="6"/>
  <c r="A119" i="6" s="1"/>
  <c r="N120" i="6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N127" i="6"/>
  <c r="A127" i="6" s="1"/>
  <c r="N128" i="6"/>
  <c r="A128" i="6" s="1"/>
  <c r="N129" i="6"/>
  <c r="A129" i="6" s="1"/>
  <c r="N130" i="6"/>
  <c r="A130" i="6" s="1"/>
  <c r="N131" i="6"/>
  <c r="N132" i="6"/>
  <c r="A132" i="6" s="1"/>
  <c r="N133" i="6"/>
  <c r="N134" i="6"/>
  <c r="N135" i="6"/>
  <c r="A135" i="6" s="1"/>
  <c r="N136" i="6"/>
  <c r="N137" i="6"/>
  <c r="A137" i="6" s="1"/>
  <c r="N138" i="6"/>
  <c r="A138" i="6" s="1"/>
  <c r="N139" i="6"/>
  <c r="A139" i="6" s="1"/>
  <c r="D139" i="6" s="1"/>
  <c r="N140" i="6"/>
  <c r="A140" i="6" s="1"/>
  <c r="N141" i="6"/>
  <c r="A141" i="6" s="1"/>
  <c r="N142" i="6"/>
  <c r="N143" i="6"/>
  <c r="A143" i="6" s="1"/>
  <c r="N144" i="6"/>
  <c r="N145" i="6"/>
  <c r="N146" i="6"/>
  <c r="A146" i="6" s="1"/>
  <c r="N147" i="6"/>
  <c r="N148" i="6"/>
  <c r="A148" i="6" s="1"/>
  <c r="N149" i="6"/>
  <c r="A149" i="6" s="1"/>
  <c r="N150" i="6"/>
  <c r="N151" i="6"/>
  <c r="N152" i="6"/>
  <c r="A152" i="6" s="1"/>
  <c r="N153" i="6"/>
  <c r="A153" i="6" s="1"/>
  <c r="N154" i="6"/>
  <c r="A154" i="6" s="1"/>
  <c r="N155" i="6"/>
  <c r="N156" i="6"/>
  <c r="A156" i="6" s="1"/>
  <c r="N157" i="6"/>
  <c r="N158" i="6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N165" i="6"/>
  <c r="A165" i="6" s="1"/>
  <c r="N166" i="6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N183" i="6"/>
  <c r="A183" i="6" s="1"/>
  <c r="N184" i="6"/>
  <c r="N185" i="6"/>
  <c r="A185" i="6" s="1"/>
  <c r="N186" i="6"/>
  <c r="A186" i="6" s="1"/>
  <c r="N187" i="6"/>
  <c r="N188" i="6"/>
  <c r="A188" i="6" s="1"/>
  <c r="N189" i="6"/>
  <c r="N190" i="6"/>
  <c r="N191" i="6"/>
  <c r="A191" i="6" s="1"/>
  <c r="N192" i="6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N199" i="6"/>
  <c r="A199" i="6" s="1"/>
  <c r="N200" i="6"/>
  <c r="N201" i="6"/>
  <c r="N202" i="6"/>
  <c r="A202" i="6" s="1"/>
  <c r="N203" i="6"/>
  <c r="N204" i="6"/>
  <c r="A204" i="6" s="1"/>
  <c r="D204" i="6" s="1"/>
  <c r="N205" i="6"/>
  <c r="N206" i="6"/>
  <c r="N207" i="6"/>
  <c r="A207" i="6" s="1"/>
  <c r="N208" i="6"/>
  <c r="N209" i="6"/>
  <c r="N210" i="6"/>
  <c r="A210" i="6" s="1"/>
  <c r="N211" i="6"/>
  <c r="A211" i="6" s="1"/>
  <c r="N212" i="6"/>
  <c r="A212" i="6" s="1"/>
  <c r="N213" i="6"/>
  <c r="A213" i="6" s="1"/>
  <c r="N214" i="6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N223" i="6"/>
  <c r="N224" i="6"/>
  <c r="N225" i="6"/>
  <c r="A225" i="6" s="1"/>
  <c r="N226" i="6"/>
  <c r="A226" i="6" s="1"/>
  <c r="N227" i="6"/>
  <c r="A227" i="6" s="1"/>
  <c r="N228" i="6"/>
  <c r="A228" i="6" s="1"/>
  <c r="N229" i="6"/>
  <c r="N230" i="6"/>
  <c r="N231" i="6"/>
  <c r="A231" i="6" s="1"/>
  <c r="D231" i="6" s="1"/>
  <c r="N232" i="6"/>
  <c r="N233" i="6"/>
  <c r="A233" i="6" s="1"/>
  <c r="D233" i="6" s="1"/>
  <c r="N234" i="6"/>
  <c r="A234" i="6" s="1"/>
  <c r="N235" i="6"/>
  <c r="A235" i="6" s="1"/>
  <c r="N236" i="6"/>
  <c r="A236" i="6" s="1"/>
  <c r="N237" i="6"/>
  <c r="A237" i="6" s="1"/>
  <c r="N238" i="6"/>
  <c r="N239" i="6"/>
  <c r="A239" i="6" s="1"/>
  <c r="N240" i="6"/>
  <c r="N241" i="6"/>
  <c r="N242" i="6"/>
  <c r="A242" i="6" s="1"/>
  <c r="N243" i="6"/>
  <c r="A243" i="6" s="1"/>
  <c r="N244" i="6"/>
  <c r="A244" i="6" s="1"/>
  <c r="N245" i="6"/>
  <c r="A245" i="6" s="1"/>
  <c r="N246" i="6"/>
  <c r="N247" i="6"/>
  <c r="A247" i="6" s="1"/>
  <c r="N248" i="6"/>
  <c r="N249" i="6"/>
  <c r="A249" i="6" s="1"/>
  <c r="N250" i="6"/>
  <c r="A250" i="6" s="1"/>
  <c r="N251" i="6"/>
  <c r="N252" i="6"/>
  <c r="A252" i="6" s="1"/>
  <c r="N253" i="6"/>
  <c r="N254" i="6"/>
  <c r="N255" i="6"/>
  <c r="A255" i="6" s="1"/>
  <c r="N256" i="6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N263" i="6"/>
  <c r="A263" i="6" s="1"/>
  <c r="N264" i="6"/>
  <c r="N265" i="6"/>
  <c r="N266" i="6"/>
  <c r="A266" i="6" s="1"/>
  <c r="N267" i="6"/>
  <c r="N268" i="6"/>
  <c r="A268" i="6" s="1"/>
  <c r="N269" i="6"/>
  <c r="N270" i="6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N278" i="6"/>
  <c r="N279" i="6"/>
  <c r="A279" i="6" s="1"/>
  <c r="N280" i="6"/>
  <c r="N281" i="6"/>
  <c r="N282" i="6"/>
  <c r="A282" i="6" s="1"/>
  <c r="N283" i="6"/>
  <c r="A283" i="6" s="1"/>
  <c r="N284" i="6"/>
  <c r="A284" i="6" s="1"/>
  <c r="N285" i="6"/>
  <c r="A285" i="6" s="1"/>
  <c r="N286" i="6"/>
  <c r="N287" i="6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N303" i="6"/>
  <c r="A303" i="6" s="1"/>
  <c r="N304" i="6"/>
  <c r="A304" i="6" s="1"/>
  <c r="N305" i="6"/>
  <c r="N306" i="6"/>
  <c r="A306" i="6" s="1"/>
  <c r="N307" i="6"/>
  <c r="A307" i="6" s="1"/>
  <c r="N308" i="6"/>
  <c r="A308" i="6" s="1"/>
  <c r="N309" i="6"/>
  <c r="N310" i="6"/>
  <c r="N311" i="6"/>
  <c r="A311" i="6" s="1"/>
  <c r="N312" i="6"/>
  <c r="A312" i="6" s="1"/>
  <c r="D312" i="6" s="1"/>
  <c r="N313" i="6"/>
  <c r="A313" i="6" s="1"/>
  <c r="D313" i="6" s="1"/>
  <c r="N314" i="6"/>
  <c r="A314" i="6" s="1"/>
  <c r="N315" i="6"/>
  <c r="A315" i="6" s="1"/>
  <c r="N316" i="6"/>
  <c r="A316" i="6" s="1"/>
  <c r="N317" i="6"/>
  <c r="A317" i="6" s="1"/>
  <c r="N318" i="6"/>
  <c r="N319" i="6"/>
  <c r="A319" i="6" s="1"/>
  <c r="N320" i="6"/>
  <c r="N321" i="6"/>
  <c r="N322" i="6"/>
  <c r="A322" i="6" s="1"/>
  <c r="N323" i="6"/>
  <c r="A323" i="6" s="1"/>
  <c r="N324" i="6"/>
  <c r="A324" i="6" s="1"/>
  <c r="N325" i="6"/>
  <c r="N326" i="6"/>
  <c r="N327" i="6"/>
  <c r="A327" i="6" s="1"/>
  <c r="N328" i="6"/>
  <c r="A328" i="6" s="1"/>
  <c r="N329" i="6"/>
  <c r="N330" i="6"/>
  <c r="A330" i="6" s="1"/>
  <c r="N331" i="6"/>
  <c r="A331" i="6" s="1"/>
  <c r="N332" i="6"/>
  <c r="A332" i="6" s="1"/>
  <c r="N333" i="6"/>
  <c r="A333" i="6" s="1"/>
  <c r="N334" i="6"/>
  <c r="N335" i="6"/>
  <c r="A335" i="6" s="1"/>
  <c r="N336" i="6"/>
  <c r="N337" i="6"/>
  <c r="A337" i="6" s="1"/>
  <c r="D337" i="6" s="1"/>
  <c r="N338" i="6"/>
  <c r="A338" i="6" s="1"/>
  <c r="D338" i="6" s="1"/>
  <c r="N339" i="6"/>
  <c r="N340" i="6"/>
  <c r="A340" i="6" s="1"/>
  <c r="N341" i="6"/>
  <c r="A341" i="6" s="1"/>
  <c r="N342" i="6"/>
  <c r="N343" i="6"/>
  <c r="N344" i="6"/>
  <c r="N345" i="6"/>
  <c r="N346" i="6"/>
  <c r="A346" i="6" s="1"/>
  <c r="N347" i="6"/>
  <c r="A347" i="6" s="1"/>
  <c r="N348" i="6"/>
  <c r="A348" i="6" s="1"/>
  <c r="N349" i="6"/>
  <c r="N350" i="6"/>
  <c r="N351" i="6"/>
  <c r="N352" i="6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N359" i="6"/>
  <c r="A359" i="6" s="1"/>
  <c r="N360" i="6"/>
  <c r="A360" i="6" s="1"/>
  <c r="N361" i="6"/>
  <c r="N362" i="6"/>
  <c r="A362" i="6" s="1"/>
  <c r="N363" i="6"/>
  <c r="A363" i="6" s="1"/>
  <c r="N364" i="6"/>
  <c r="A364" i="6" s="1"/>
  <c r="N365" i="6"/>
  <c r="A365" i="6" s="1"/>
  <c r="N366" i="6"/>
  <c r="N367" i="6"/>
  <c r="A367" i="6" s="1"/>
  <c r="N368" i="6"/>
  <c r="N369" i="6"/>
  <c r="N370" i="6"/>
  <c r="A370" i="6" s="1"/>
  <c r="N371" i="6"/>
  <c r="A371" i="6" s="1"/>
  <c r="N372" i="6"/>
  <c r="A372" i="6" s="1"/>
  <c r="N373" i="6"/>
  <c r="N374" i="6"/>
  <c r="N375" i="6"/>
  <c r="A375" i="6" s="1"/>
  <c r="N376" i="6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N383" i="6"/>
  <c r="A383" i="6" s="1"/>
  <c r="N384" i="6"/>
  <c r="N385" i="6"/>
  <c r="N386" i="6"/>
  <c r="A386" i="6" s="1"/>
  <c r="N387" i="6"/>
  <c r="A387" i="6" s="1"/>
  <c r="N388" i="6"/>
  <c r="A388" i="6" s="1"/>
  <c r="N389" i="6"/>
  <c r="A389" i="6" s="1"/>
  <c r="N390" i="6"/>
  <c r="N391" i="6"/>
  <c r="A391" i="6" s="1"/>
  <c r="N392" i="6"/>
  <c r="A392" i="6" s="1"/>
  <c r="D392" i="6" s="1"/>
  <c r="N393" i="6"/>
  <c r="A393" i="6" s="1"/>
  <c r="D393" i="6" s="1"/>
  <c r="N394" i="6"/>
  <c r="A394" i="6" s="1"/>
  <c r="D394" i="6" s="1"/>
  <c r="N395" i="6"/>
  <c r="N396" i="6"/>
  <c r="A396" i="6" s="1"/>
  <c r="D396" i="6" s="1"/>
  <c r="N397" i="6"/>
  <c r="N398" i="6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N407" i="6"/>
  <c r="N408" i="6"/>
  <c r="N409" i="6"/>
  <c r="N410" i="6"/>
  <c r="A410" i="6" s="1"/>
  <c r="N411" i="6"/>
  <c r="A411" i="6" s="1"/>
  <c r="N412" i="6"/>
  <c r="A412" i="6" s="1"/>
  <c r="N413" i="6"/>
  <c r="N414" i="6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N423" i="6"/>
  <c r="A423" i="6" s="1"/>
  <c r="N424" i="6"/>
  <c r="A424" i="6" s="1"/>
  <c r="N425" i="6"/>
  <c r="N426" i="6"/>
  <c r="A426" i="6" s="1"/>
  <c r="N427" i="6"/>
  <c r="A427" i="6" s="1"/>
  <c r="D427" i="6" s="1"/>
  <c r="N428" i="6"/>
  <c r="A428" i="6" s="1"/>
  <c r="N429" i="6"/>
  <c r="N430" i="6"/>
  <c r="N431" i="6"/>
  <c r="A431" i="6" s="1"/>
  <c r="N432" i="6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N439" i="6"/>
  <c r="N440" i="6"/>
  <c r="N441" i="6"/>
  <c r="N442" i="6"/>
  <c r="A442" i="6" s="1"/>
  <c r="N443" i="6"/>
  <c r="N444" i="6"/>
  <c r="A444" i="6" s="1"/>
  <c r="N445" i="6"/>
  <c r="N446" i="6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N454" i="6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N463" i="6"/>
  <c r="A463" i="6" s="1"/>
  <c r="N464" i="6"/>
  <c r="N465" i="6"/>
  <c r="A465" i="6" s="1"/>
  <c r="D465" i="6" s="1"/>
  <c r="N466" i="6"/>
  <c r="A466" i="6" s="1"/>
  <c r="D466" i="6" s="1"/>
  <c r="N467" i="6"/>
  <c r="A467" i="6" s="1"/>
  <c r="D467" i="6" s="1"/>
  <c r="N468" i="6"/>
  <c r="A468" i="6" s="1"/>
  <c r="N469" i="6"/>
  <c r="A469" i="6" s="1"/>
  <c r="N470" i="6"/>
  <c r="N471" i="6"/>
  <c r="A471" i="6" s="1"/>
  <c r="N472" i="6"/>
  <c r="A472" i="6" s="1"/>
  <c r="N473" i="6"/>
  <c r="A473" i="6" s="1"/>
  <c r="N474" i="6"/>
  <c r="A474" i="6" s="1"/>
  <c r="N475" i="6"/>
  <c r="N476" i="6"/>
  <c r="A476" i="6" s="1"/>
  <c r="N477" i="6"/>
  <c r="N478" i="6"/>
  <c r="N479" i="6"/>
  <c r="N480" i="6"/>
  <c r="A480" i="6" s="1"/>
  <c r="N481" i="6"/>
  <c r="N482" i="6"/>
  <c r="A482" i="6" s="1"/>
  <c r="N483" i="6"/>
  <c r="A483" i="6" s="1"/>
  <c r="N484" i="6"/>
  <c r="A484" i="6" s="1"/>
  <c r="N485" i="6"/>
  <c r="A485" i="6" s="1"/>
  <c r="N486" i="6"/>
  <c r="N487" i="6"/>
  <c r="A487" i="6" s="1"/>
  <c r="N488" i="6"/>
  <c r="N489" i="6"/>
  <c r="N490" i="6"/>
  <c r="A490" i="6" s="1"/>
  <c r="N491" i="6"/>
  <c r="A491" i="6" s="1"/>
  <c r="N492" i="6"/>
  <c r="A492" i="6" s="1"/>
  <c r="N493" i="6"/>
  <c r="N494" i="6"/>
  <c r="N495" i="6"/>
  <c r="A495" i="6" s="1"/>
  <c r="N496" i="6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N503" i="6"/>
  <c r="A503" i="6" s="1"/>
  <c r="N504" i="6"/>
  <c r="N505" i="6"/>
  <c r="N506" i="6"/>
  <c r="A506" i="6" s="1"/>
  <c r="N507" i="6"/>
  <c r="A507" i="6" s="1"/>
  <c r="N508" i="6"/>
  <c r="N509" i="6"/>
  <c r="A509" i="6" s="1"/>
  <c r="N510" i="6"/>
  <c r="N511" i="6"/>
  <c r="A511" i="6" s="1"/>
  <c r="N512" i="6"/>
  <c r="N513" i="6"/>
  <c r="A513" i="6" s="1"/>
  <c r="N514" i="6"/>
  <c r="A514" i="6" s="1"/>
  <c r="N515" i="6"/>
  <c r="A515" i="6" s="1"/>
  <c r="N516" i="6"/>
  <c r="A516" i="6" s="1"/>
  <c r="N517" i="6"/>
  <c r="N518" i="6"/>
  <c r="N519" i="6"/>
  <c r="A519" i="6" s="1"/>
  <c r="N520" i="6"/>
  <c r="N521" i="6"/>
  <c r="A521" i="6" s="1"/>
  <c r="N522" i="6"/>
  <c r="A522" i="6" s="1"/>
  <c r="D522" i="6" s="1"/>
  <c r="N523" i="6"/>
  <c r="A523" i="6" s="1"/>
  <c r="N524" i="6"/>
  <c r="A524" i="6" s="1"/>
  <c r="N525" i="6"/>
  <c r="A525" i="6" s="1"/>
  <c r="N526" i="6"/>
  <c r="N527" i="6"/>
  <c r="A527" i="6" s="1"/>
  <c r="N528" i="6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N535" i="6"/>
  <c r="N536" i="6"/>
  <c r="N537" i="6"/>
  <c r="A537" i="6" s="1"/>
  <c r="N538" i="6"/>
  <c r="A538" i="6" s="1"/>
  <c r="N539" i="6"/>
  <c r="N540" i="6"/>
  <c r="A540" i="6" s="1"/>
  <c r="N541" i="6"/>
  <c r="N542" i="6"/>
  <c r="N543" i="6"/>
  <c r="N544" i="6"/>
  <c r="N545" i="6"/>
  <c r="N546" i="6"/>
  <c r="A546" i="6" s="1"/>
  <c r="N547" i="6"/>
  <c r="A547" i="6" s="1"/>
  <c r="N548" i="6"/>
  <c r="A548" i="6" s="1"/>
  <c r="N549" i="6"/>
  <c r="N550" i="6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N559" i="6"/>
  <c r="A559" i="6" s="1"/>
  <c r="N560" i="6"/>
  <c r="A560" i="6" s="1"/>
  <c r="N561" i="6"/>
  <c r="A561" i="6" s="1"/>
  <c r="N562" i="6"/>
  <c r="A562" i="6" s="1"/>
  <c r="N563" i="6"/>
  <c r="N564" i="6"/>
  <c r="A564" i="6" s="1"/>
  <c r="N565" i="6"/>
  <c r="A565" i="6" s="1"/>
  <c r="N566" i="6"/>
  <c r="N567" i="6"/>
  <c r="A567" i="6" s="1"/>
  <c r="N568" i="6"/>
  <c r="N569" i="6"/>
  <c r="N570" i="6"/>
  <c r="A570" i="6" s="1"/>
  <c r="N571" i="6"/>
  <c r="A571" i="6" s="1"/>
  <c r="N572" i="6"/>
  <c r="A572" i="6" s="1"/>
  <c r="N573" i="6"/>
  <c r="A573" i="6" s="1"/>
  <c r="N574" i="6"/>
  <c r="N575" i="6"/>
  <c r="A575" i="6" s="1"/>
  <c r="N576" i="6"/>
  <c r="A576" i="6" s="1"/>
  <c r="N577" i="6"/>
  <c r="N578" i="6"/>
  <c r="A578" i="6" s="1"/>
  <c r="D578" i="6" s="1"/>
  <c r="N579" i="6"/>
  <c r="A579" i="6" s="1"/>
  <c r="D579" i="6" s="1"/>
  <c r="N580" i="6"/>
  <c r="N581" i="6"/>
  <c r="N582" i="6"/>
  <c r="N583" i="6"/>
  <c r="A583" i="6" s="1"/>
  <c r="N584" i="6"/>
  <c r="N585" i="6"/>
  <c r="A585" i="6" s="1"/>
  <c r="N586" i="6"/>
  <c r="A586" i="6" s="1"/>
  <c r="N587" i="6"/>
  <c r="A587" i="6" s="1"/>
  <c r="N588" i="6"/>
  <c r="A588" i="6" s="1"/>
  <c r="N589" i="6"/>
  <c r="N590" i="6"/>
  <c r="N591" i="6"/>
  <c r="A591" i="6" s="1"/>
  <c r="N592" i="6"/>
  <c r="N593" i="6"/>
  <c r="N594" i="6"/>
  <c r="A594" i="6" s="1"/>
  <c r="N595" i="6"/>
  <c r="A595" i="6" s="1"/>
  <c r="N596" i="6"/>
  <c r="A596" i="6" s="1"/>
  <c r="N597" i="6"/>
  <c r="A597" i="6" s="1"/>
  <c r="N598" i="6"/>
  <c r="N599" i="6"/>
  <c r="A599" i="6" s="1"/>
  <c r="N600" i="6"/>
  <c r="N601" i="6"/>
  <c r="A601" i="6" s="1"/>
  <c r="N602" i="6"/>
  <c r="A602" i="6" s="1"/>
  <c r="N603" i="6"/>
  <c r="A603" i="6" s="1"/>
  <c r="N604" i="6"/>
  <c r="A604" i="6" s="1"/>
  <c r="N605" i="6"/>
  <c r="N606" i="6"/>
  <c r="N607" i="6"/>
  <c r="A607" i="6" s="1"/>
  <c r="N608" i="6"/>
  <c r="N609" i="6"/>
  <c r="N610" i="6"/>
  <c r="A610" i="6" s="1"/>
  <c r="N611" i="6"/>
  <c r="A611" i="6" s="1"/>
  <c r="N612" i="6"/>
  <c r="A612" i="6" s="1"/>
  <c r="N613" i="6"/>
  <c r="A613" i="6" s="1"/>
  <c r="N614" i="6"/>
  <c r="N615" i="6"/>
  <c r="A615" i="6" s="1"/>
  <c r="N616" i="6"/>
  <c r="N617" i="6"/>
  <c r="N618" i="6"/>
  <c r="A618" i="6" s="1"/>
  <c r="N619" i="6"/>
  <c r="N620" i="6"/>
  <c r="N621" i="6"/>
  <c r="A621" i="6" s="1"/>
  <c r="N622" i="6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N630" i="6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N639" i="6"/>
  <c r="A639" i="6" s="1"/>
  <c r="N640" i="6"/>
  <c r="N641" i="6"/>
  <c r="A641" i="6" s="1"/>
  <c r="N642" i="6"/>
  <c r="A642" i="6" s="1"/>
  <c r="N643" i="6"/>
  <c r="A643" i="6" s="1"/>
  <c r="N644" i="6"/>
  <c r="A644" i="6" s="1"/>
  <c r="D644" i="6" s="1"/>
  <c r="N645" i="6"/>
  <c r="N646" i="6"/>
  <c r="N647" i="6"/>
  <c r="A647" i="6" s="1"/>
  <c r="N648" i="6"/>
  <c r="N649" i="6"/>
  <c r="A649" i="6" s="1"/>
  <c r="N650" i="6"/>
  <c r="A650" i="6" s="1"/>
  <c r="N651" i="6"/>
  <c r="A651" i="6" s="1"/>
  <c r="N652" i="6"/>
  <c r="A652" i="6" s="1"/>
  <c r="D652" i="6" s="1"/>
  <c r="N653" i="6"/>
  <c r="A653" i="6" s="1"/>
  <c r="N654" i="6"/>
  <c r="N655" i="6"/>
  <c r="A655" i="6" s="1"/>
  <c r="N656" i="6"/>
  <c r="N657" i="6"/>
  <c r="N658" i="6"/>
  <c r="A658" i="6" s="1"/>
  <c r="N659" i="6"/>
  <c r="A659" i="6" s="1"/>
  <c r="N660" i="6"/>
  <c r="A660" i="6" s="1"/>
  <c r="N661" i="6"/>
  <c r="N662" i="6"/>
  <c r="N663" i="6"/>
  <c r="A663" i="6" s="1"/>
  <c r="N664" i="6"/>
  <c r="N665" i="6"/>
  <c r="A665" i="6" s="1"/>
  <c r="N666" i="6"/>
  <c r="A666" i="6" s="1"/>
  <c r="N667" i="6"/>
  <c r="A667" i="6" s="1"/>
  <c r="N668" i="6"/>
  <c r="A668" i="6" s="1"/>
  <c r="N669" i="6"/>
  <c r="N670" i="6"/>
  <c r="N671" i="6"/>
  <c r="N672" i="6"/>
  <c r="N673" i="6"/>
  <c r="A673" i="6" s="1"/>
  <c r="N674" i="6"/>
  <c r="A674" i="6" s="1"/>
  <c r="N675" i="6"/>
  <c r="N676" i="6"/>
  <c r="A676" i="6" s="1"/>
  <c r="N677" i="6"/>
  <c r="A677" i="6" s="1"/>
  <c r="N678" i="6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N687" i="6"/>
  <c r="A687" i="6" s="1"/>
  <c r="N688" i="6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N695" i="6"/>
  <c r="N696" i="6"/>
  <c r="N697" i="6"/>
  <c r="N698" i="6"/>
  <c r="A698" i="6" s="1"/>
  <c r="D698" i="6" s="1"/>
  <c r="N699" i="6"/>
  <c r="A699" i="6" s="1"/>
  <c r="D699" i="6" s="1"/>
  <c r="N700" i="6"/>
  <c r="A700" i="6" s="1"/>
  <c r="D700" i="6" s="1"/>
  <c r="N701" i="6"/>
  <c r="A701" i="6" s="1"/>
  <c r="N702" i="6"/>
  <c r="N703" i="6"/>
  <c r="A703" i="6" s="1"/>
  <c r="D703" i="6" s="1"/>
  <c r="N704" i="6"/>
  <c r="A704" i="6" s="1"/>
  <c r="N705" i="6"/>
  <c r="A705" i="6" s="1"/>
  <c r="N706" i="6"/>
  <c r="A706" i="6" s="1"/>
  <c r="N707" i="6"/>
  <c r="N708" i="6"/>
  <c r="N709" i="6"/>
  <c r="N710" i="6"/>
  <c r="N711" i="6"/>
  <c r="A711" i="6" s="1"/>
  <c r="N712" i="6"/>
  <c r="A712" i="6" s="1"/>
  <c r="N713" i="6"/>
  <c r="N714" i="6"/>
  <c r="A714" i="6" s="1"/>
  <c r="N715" i="6"/>
  <c r="A715" i="6" s="1"/>
  <c r="N716" i="6"/>
  <c r="A716" i="6" s="1"/>
  <c r="N717" i="6"/>
  <c r="A717" i="6" s="1"/>
  <c r="N718" i="6"/>
  <c r="N719" i="6"/>
  <c r="A719" i="6" s="1"/>
  <c r="N720" i="6"/>
  <c r="N721" i="6"/>
  <c r="N722" i="6"/>
  <c r="A722" i="6" s="1"/>
  <c r="N723" i="6"/>
  <c r="A723" i="6" s="1"/>
  <c r="N724" i="6"/>
  <c r="A724" i="6" s="1"/>
  <c r="N725" i="6"/>
  <c r="N726" i="6"/>
  <c r="N727" i="6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N735" i="6"/>
  <c r="A735" i="6" s="1"/>
  <c r="N736" i="6"/>
  <c r="A736" i="6" s="1"/>
  <c r="N737" i="6"/>
  <c r="N738" i="6"/>
  <c r="A738" i="6" s="1"/>
  <c r="N739" i="6"/>
  <c r="A739" i="6" s="1"/>
  <c r="N740" i="6"/>
  <c r="A740" i="6" s="1"/>
  <c r="N741" i="6"/>
  <c r="A741" i="6" s="1"/>
  <c r="N742" i="6"/>
  <c r="N743" i="6"/>
  <c r="A743" i="6" s="1"/>
  <c r="N744" i="6"/>
  <c r="A744" i="6" s="1"/>
  <c r="N745" i="6"/>
  <c r="A745" i="6" s="1"/>
  <c r="N746" i="6"/>
  <c r="A746" i="6" s="1"/>
  <c r="N747" i="6"/>
  <c r="N748" i="6"/>
  <c r="A748" i="6" s="1"/>
  <c r="N749" i="6"/>
  <c r="A749" i="6" s="1"/>
  <c r="N750" i="6"/>
  <c r="N751" i="6"/>
  <c r="A751" i="6" s="1"/>
  <c r="N752" i="6"/>
  <c r="N753" i="6"/>
  <c r="N754" i="6"/>
  <c r="A754" i="6" s="1"/>
  <c r="N755" i="6"/>
  <c r="A755" i="6" s="1"/>
  <c r="N756" i="6"/>
  <c r="A756" i="6" s="1"/>
  <c r="N757" i="6"/>
  <c r="A757" i="6" s="1"/>
  <c r="N758" i="6"/>
  <c r="N759" i="6"/>
  <c r="N760" i="6"/>
  <c r="N761" i="6"/>
  <c r="A761" i="6" s="1"/>
  <c r="N762" i="6"/>
  <c r="A762" i="6" s="1"/>
  <c r="N763" i="6"/>
  <c r="N764" i="6"/>
  <c r="A764" i="6" s="1"/>
  <c r="N765" i="6"/>
  <c r="N766" i="6"/>
  <c r="N767" i="6"/>
  <c r="A767" i="6" s="1"/>
  <c r="N768" i="6"/>
  <c r="N769" i="6"/>
  <c r="A769" i="6" s="1"/>
  <c r="N770" i="6"/>
  <c r="A770" i="6" s="1"/>
  <c r="N771" i="6"/>
  <c r="A771" i="6" s="1"/>
  <c r="N772" i="6"/>
  <c r="A772" i="6" s="1"/>
  <c r="N773" i="6"/>
  <c r="N774" i="6"/>
  <c r="N775" i="6"/>
  <c r="A775" i="6" s="1"/>
  <c r="N776" i="6"/>
  <c r="N777" i="6"/>
  <c r="N778" i="6"/>
  <c r="A778" i="6" s="1"/>
  <c r="N779" i="6"/>
  <c r="A779" i="6" s="1"/>
  <c r="N780" i="6"/>
  <c r="A780" i="6" s="1"/>
  <c r="N781" i="6"/>
  <c r="A781" i="6" s="1"/>
  <c r="N782" i="6"/>
  <c r="N783" i="6"/>
  <c r="A783" i="6" s="1"/>
  <c r="N784" i="6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N791" i="6"/>
  <c r="A791" i="6" s="1"/>
  <c r="N792" i="6"/>
  <c r="N793" i="6"/>
  <c r="N794" i="6"/>
  <c r="A794" i="6" s="1"/>
  <c r="N795" i="6"/>
  <c r="N796" i="6"/>
  <c r="A796" i="6" s="1"/>
  <c r="N797" i="6"/>
  <c r="A797" i="6" s="1"/>
  <c r="N798" i="6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N806" i="6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N815" i="6"/>
  <c r="A815" i="6" s="1"/>
  <c r="N816" i="6"/>
  <c r="A816" i="6" s="1"/>
  <c r="N817" i="6"/>
  <c r="N818" i="6"/>
  <c r="A818" i="6" s="1"/>
  <c r="N819" i="6"/>
  <c r="A819" i="6" s="1"/>
  <c r="N820" i="6"/>
  <c r="A820" i="6" s="1"/>
  <c r="N821" i="6"/>
  <c r="N822" i="6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N831" i="6"/>
  <c r="A831" i="6" s="1"/>
  <c r="N832" i="6"/>
  <c r="N833" i="6"/>
  <c r="N834" i="6"/>
  <c r="A834" i="6" s="1"/>
  <c r="N835" i="6"/>
  <c r="N836" i="6"/>
  <c r="A836" i="6" s="1"/>
  <c r="N837" i="6"/>
  <c r="N838" i="6"/>
  <c r="N839" i="6"/>
  <c r="A839" i="6" s="1"/>
  <c r="N840" i="6"/>
  <c r="N841" i="6"/>
  <c r="N842" i="6"/>
  <c r="A842" i="6" s="1"/>
  <c r="N843" i="6"/>
  <c r="N844" i="6"/>
  <c r="A844" i="6" s="1"/>
  <c r="N845" i="6"/>
  <c r="N846" i="6"/>
  <c r="N847" i="6"/>
  <c r="A847" i="6" s="1"/>
  <c r="N848" i="6"/>
  <c r="N849" i="6"/>
  <c r="N850" i="6"/>
  <c r="A850" i="6" s="1"/>
  <c r="D850" i="6" s="1"/>
  <c r="N851" i="6"/>
  <c r="A851" i="6" s="1"/>
  <c r="N852" i="6"/>
  <c r="A852" i="6" s="1"/>
  <c r="N853" i="6"/>
  <c r="A853" i="6" s="1"/>
  <c r="N854" i="6"/>
  <c r="N855" i="6"/>
  <c r="A855" i="6" s="1"/>
  <c r="N856" i="6"/>
  <c r="N857" i="6"/>
  <c r="N858" i="6"/>
  <c r="A858" i="6" s="1"/>
  <c r="N859" i="6"/>
  <c r="A859" i="6" s="1"/>
  <c r="N860" i="6"/>
  <c r="N861" i="6"/>
  <c r="N862" i="6"/>
  <c r="N863" i="6"/>
  <c r="N864" i="6"/>
  <c r="N865" i="6"/>
  <c r="A865" i="6" s="1"/>
  <c r="N866" i="6"/>
  <c r="A866" i="6" s="1"/>
  <c r="N867" i="6"/>
  <c r="A867" i="6" s="1"/>
  <c r="N868" i="6"/>
  <c r="A868" i="6" s="1"/>
  <c r="N869" i="6"/>
  <c r="N870" i="6"/>
  <c r="N871" i="6"/>
  <c r="A871" i="6" s="1"/>
  <c r="N872" i="6"/>
  <c r="N873" i="6"/>
  <c r="N874" i="6"/>
  <c r="A874" i="6" s="1"/>
  <c r="N875" i="6"/>
  <c r="A875" i="6" s="1"/>
  <c r="N876" i="6"/>
  <c r="A876" i="6" s="1"/>
  <c r="N877" i="6"/>
  <c r="N878" i="6"/>
  <c r="N879" i="6"/>
  <c r="A879" i="6" s="1"/>
  <c r="N880" i="6"/>
  <c r="N881" i="6"/>
  <c r="N882" i="6"/>
  <c r="A882" i="6" s="1"/>
  <c r="N883" i="6"/>
  <c r="A883" i="6" s="1"/>
  <c r="N884" i="6"/>
  <c r="A884" i="6" s="1"/>
  <c r="N885" i="6"/>
  <c r="N886" i="6"/>
  <c r="N887" i="6"/>
  <c r="A887" i="6" s="1"/>
  <c r="N888" i="6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N895" i="6"/>
  <c r="A895" i="6" s="1"/>
  <c r="N896" i="6"/>
  <c r="N897" i="6"/>
  <c r="N898" i="6"/>
  <c r="A898" i="6" s="1"/>
  <c r="N899" i="6"/>
  <c r="A899" i="6" s="1"/>
  <c r="N900" i="6"/>
  <c r="A900" i="6" s="1"/>
  <c r="N901" i="6"/>
  <c r="A901" i="6" s="1"/>
  <c r="N902" i="6"/>
  <c r="N903" i="6"/>
  <c r="A903" i="6" s="1"/>
  <c r="N904" i="6"/>
  <c r="A904" i="6" s="1"/>
  <c r="N905" i="6"/>
  <c r="A905" i="6" s="1"/>
  <c r="N906" i="6"/>
  <c r="A906" i="6" s="1"/>
  <c r="N907" i="6"/>
  <c r="N908" i="6"/>
  <c r="A908" i="6" s="1"/>
  <c r="N909" i="6"/>
  <c r="N910" i="6"/>
  <c r="N911" i="6"/>
  <c r="A911" i="6" s="1"/>
  <c r="N912" i="6"/>
  <c r="N913" i="6"/>
  <c r="A913" i="6" s="1"/>
  <c r="N914" i="6"/>
  <c r="A914" i="6" s="1"/>
  <c r="N915" i="6"/>
  <c r="A915" i="6" s="1"/>
  <c r="N916" i="6"/>
  <c r="A916" i="6" s="1"/>
  <c r="N917" i="6"/>
  <c r="N918" i="6"/>
  <c r="N919" i="6"/>
  <c r="N920" i="6"/>
  <c r="N921" i="6"/>
  <c r="N922" i="6"/>
  <c r="A922" i="6" s="1"/>
  <c r="N923" i="6"/>
  <c r="A923" i="6" s="1"/>
  <c r="N924" i="6"/>
  <c r="N925" i="6"/>
  <c r="A925" i="6" s="1"/>
  <c r="N926" i="6"/>
  <c r="N927" i="6"/>
  <c r="A927" i="6" s="1"/>
  <c r="N928" i="6"/>
  <c r="N929" i="6"/>
  <c r="A929" i="6" s="1"/>
  <c r="N930" i="6"/>
  <c r="A930" i="6" s="1"/>
  <c r="N931" i="6"/>
  <c r="A931" i="6" s="1"/>
  <c r="N932" i="6"/>
  <c r="A932" i="6" s="1"/>
  <c r="N933" i="6"/>
  <c r="N934" i="6"/>
  <c r="N935" i="6"/>
  <c r="A935" i="6" s="1"/>
  <c r="N936" i="6"/>
  <c r="A936" i="6" s="1"/>
  <c r="N937" i="6"/>
  <c r="N938" i="6"/>
  <c r="A938" i="6" s="1"/>
  <c r="N939" i="6"/>
  <c r="A939" i="6" s="1"/>
  <c r="N940" i="6"/>
  <c r="A940" i="6" s="1"/>
  <c r="N941" i="6"/>
  <c r="A941" i="6" s="1"/>
  <c r="N942" i="6"/>
  <c r="N943" i="6"/>
  <c r="A943" i="6" s="1"/>
  <c r="N944" i="6"/>
  <c r="N945" i="6"/>
  <c r="A945" i="6" s="1"/>
  <c r="N946" i="6"/>
  <c r="A946" i="6" s="1"/>
  <c r="N947" i="6"/>
  <c r="N948" i="6"/>
  <c r="A948" i="6" s="1"/>
  <c r="N949" i="6"/>
  <c r="N950" i="6"/>
  <c r="N951" i="6"/>
  <c r="N952" i="6"/>
  <c r="N953" i="6"/>
  <c r="N954" i="6"/>
  <c r="A954" i="6" s="1"/>
  <c r="N955" i="6"/>
  <c r="A955" i="6" s="1"/>
  <c r="N956" i="6"/>
  <c r="A956" i="6" s="1"/>
  <c r="N957" i="6"/>
  <c r="N958" i="6"/>
  <c r="N959" i="6"/>
  <c r="A959" i="6" s="1"/>
  <c r="N960" i="6"/>
  <c r="A960" i="6" s="1"/>
  <c r="N961" i="6"/>
  <c r="N962" i="6"/>
  <c r="A962" i="6" s="1"/>
  <c r="N963" i="6"/>
  <c r="A963" i="6" s="1"/>
  <c r="N964" i="6"/>
  <c r="A964" i="6" s="1"/>
  <c r="N965" i="6"/>
  <c r="A965" i="6" s="1"/>
  <c r="N966" i="6"/>
  <c r="N967" i="6"/>
  <c r="A967" i="6" s="1"/>
  <c r="N968" i="6"/>
  <c r="A968" i="6" s="1"/>
  <c r="N969" i="6"/>
  <c r="N970" i="6"/>
  <c r="A970" i="6" s="1"/>
  <c r="N971" i="6"/>
  <c r="A971" i="6" s="1"/>
  <c r="N972" i="6"/>
  <c r="N973" i="6"/>
  <c r="N974" i="6"/>
  <c r="N975" i="6"/>
  <c r="A975" i="6" s="1"/>
  <c r="N976" i="6"/>
  <c r="N977" i="6"/>
  <c r="A977" i="6" s="1"/>
  <c r="N978" i="6"/>
  <c r="A978" i="6" s="1"/>
  <c r="N979" i="6"/>
  <c r="A979" i="6" s="1"/>
  <c r="N980" i="6"/>
  <c r="A980" i="6" s="1"/>
  <c r="N981" i="6"/>
  <c r="N982" i="6"/>
  <c r="N983" i="6"/>
  <c r="N984" i="6"/>
  <c r="N985" i="6"/>
  <c r="A985" i="6" s="1"/>
  <c r="N986" i="6"/>
  <c r="A986" i="6" s="1"/>
  <c r="N987" i="6"/>
  <c r="A987" i="6" s="1"/>
  <c r="N988" i="6"/>
  <c r="A988" i="6" s="1"/>
  <c r="N989" i="6"/>
  <c r="N990" i="6"/>
  <c r="N991" i="6"/>
  <c r="N992" i="6"/>
  <c r="A992" i="6" s="1"/>
  <c r="N993" i="6"/>
  <c r="N994" i="6"/>
  <c r="A994" i="6" s="1"/>
  <c r="N995" i="6"/>
  <c r="A995" i="6" s="1"/>
  <c r="N996" i="6"/>
  <c r="A996" i="6" s="1"/>
  <c r="N997" i="6"/>
  <c r="N998" i="6"/>
  <c r="N999" i="6"/>
  <c r="A999" i="6" s="1"/>
  <c r="N1000" i="6"/>
  <c r="A1000" i="6" s="1"/>
  <c r="N1001" i="6"/>
  <c r="N1002" i="6"/>
  <c r="A1002" i="6" s="1"/>
  <c r="N1003" i="6"/>
  <c r="N1004" i="6"/>
  <c r="A1004" i="6" s="1"/>
  <c r="N1005" i="6"/>
  <c r="A1005" i="6" s="1"/>
  <c r="N1006" i="6"/>
  <c r="N1007" i="6"/>
  <c r="A1007" i="6" s="1"/>
  <c r="N1008" i="6"/>
  <c r="N1009" i="6"/>
  <c r="N1010" i="6"/>
  <c r="A1010" i="6" s="1"/>
  <c r="N1011" i="6"/>
  <c r="A1011" i="6" s="1"/>
  <c r="N1012" i="6"/>
  <c r="A1012" i="6" s="1"/>
  <c r="N1013" i="6"/>
  <c r="A1013" i="6" s="1"/>
  <c r="N1014" i="6"/>
  <c r="N1015" i="6"/>
  <c r="A1015" i="6" s="1"/>
  <c r="N1016" i="6"/>
  <c r="N1017" i="6"/>
  <c r="N1018" i="6"/>
  <c r="A1018" i="6" s="1"/>
  <c r="N1019" i="6"/>
  <c r="N1020" i="6"/>
  <c r="A1020" i="6" s="1"/>
  <c r="N1021" i="6"/>
  <c r="N1022" i="6"/>
  <c r="N1023" i="6"/>
  <c r="A1023" i="6" s="1"/>
  <c r="N1024" i="6"/>
  <c r="A1024" i="6" s="1"/>
  <c r="N1025" i="6"/>
  <c r="A1025" i="6" s="1"/>
  <c r="N1026" i="6"/>
  <c r="A1026" i="6" s="1"/>
  <c r="N1027" i="6"/>
  <c r="N1028" i="6"/>
  <c r="A1028" i="6" s="1"/>
  <c r="N1029" i="6"/>
  <c r="N1030" i="6"/>
  <c r="N1031" i="6"/>
  <c r="A1031" i="6" s="1"/>
  <c r="N1032" i="6"/>
  <c r="N1033" i="6"/>
  <c r="A1033" i="6" s="1"/>
  <c r="N1034" i="6"/>
  <c r="A1034" i="6" s="1"/>
  <c r="N1035" i="6"/>
  <c r="A1035" i="6" s="1"/>
  <c r="N1036" i="6"/>
  <c r="A1036" i="6" s="1"/>
  <c r="N1037" i="6"/>
  <c r="N1038" i="6"/>
  <c r="N1039" i="6"/>
  <c r="A1039" i="6" s="1"/>
  <c r="N1040" i="6"/>
  <c r="N1041" i="6"/>
  <c r="A1041" i="6" s="1"/>
  <c r="N1042" i="6"/>
  <c r="A1042" i="6" s="1"/>
  <c r="N1043" i="6"/>
  <c r="N1044" i="6"/>
  <c r="A1044" i="6" s="1"/>
  <c r="N1045" i="6"/>
  <c r="N1046" i="6"/>
  <c r="N1047" i="6"/>
  <c r="A1047" i="6" s="1"/>
  <c r="N1048" i="6"/>
  <c r="N1049" i="6"/>
  <c r="N1050" i="6"/>
  <c r="A1050" i="6" s="1"/>
  <c r="N1051" i="6"/>
  <c r="N1052" i="6"/>
  <c r="A1052" i="6" s="1"/>
  <c r="N1053" i="6"/>
  <c r="N1054" i="6"/>
  <c r="N1055" i="6"/>
  <c r="N1056" i="6"/>
  <c r="A1056" i="6" s="1"/>
  <c r="N1057" i="6"/>
  <c r="N1058" i="6"/>
  <c r="A1058" i="6" s="1"/>
  <c r="N1059" i="6"/>
  <c r="A1059" i="6" s="1"/>
  <c r="N1060" i="6"/>
  <c r="N1061" i="6"/>
  <c r="N1062" i="6"/>
  <c r="N1063" i="6"/>
  <c r="A1063" i="6" s="1"/>
  <c r="N1064" i="6"/>
  <c r="N1065" i="6"/>
  <c r="A1065" i="6" s="1"/>
  <c r="N1066" i="6"/>
  <c r="A1066" i="6" s="1"/>
  <c r="N1067" i="6"/>
  <c r="A1067" i="6" s="1"/>
  <c r="N1068" i="6"/>
  <c r="A1068" i="6" s="1"/>
  <c r="N1069" i="6"/>
  <c r="N1070" i="6"/>
  <c r="N1071" i="6"/>
  <c r="A1071" i="6" s="1"/>
  <c r="N1072" i="6"/>
  <c r="N1073" i="6"/>
  <c r="A1073" i="6" s="1"/>
  <c r="N1074" i="6"/>
  <c r="A1074" i="6" s="1"/>
  <c r="N1075" i="6"/>
  <c r="A1075" i="6" s="1"/>
  <c r="N1076" i="6"/>
  <c r="A1076" i="6" s="1"/>
  <c r="N1077" i="6"/>
  <c r="N1078" i="6"/>
  <c r="N1079" i="6"/>
  <c r="A1079" i="6" s="1"/>
  <c r="N1080" i="6"/>
  <c r="A1080" i="6" s="1"/>
  <c r="N1081" i="6"/>
  <c r="N1082" i="6"/>
  <c r="A1082" i="6" s="1"/>
  <c r="N1083" i="6"/>
  <c r="A1083" i="6" s="1"/>
  <c r="N1084" i="6"/>
  <c r="A1084" i="6" s="1"/>
  <c r="N1085" i="6"/>
  <c r="N1086" i="6"/>
  <c r="N1087" i="6"/>
  <c r="A1087" i="6" s="1"/>
  <c r="N1088" i="6"/>
  <c r="N1089" i="6"/>
  <c r="N1090" i="6"/>
  <c r="A1090" i="6" s="1"/>
  <c r="N1091" i="6"/>
  <c r="A1091" i="6" s="1"/>
  <c r="N1092" i="6"/>
  <c r="A1092" i="6" s="1"/>
  <c r="N1093" i="6"/>
  <c r="N1094" i="6"/>
  <c r="N1095" i="6"/>
  <c r="A1095" i="6" s="1"/>
  <c r="N1096" i="6"/>
  <c r="N1097" i="6"/>
  <c r="A1097" i="6" s="1"/>
  <c r="N1098" i="6"/>
  <c r="A1098" i="6" s="1"/>
  <c r="N1099" i="6"/>
  <c r="N1100" i="6"/>
  <c r="A1100" i="6" s="1"/>
  <c r="N1101" i="6"/>
  <c r="N1102" i="6"/>
  <c r="N1103" i="6"/>
  <c r="A1103" i="6" s="1"/>
  <c r="N1104" i="6"/>
  <c r="N1105" i="6"/>
  <c r="N1106" i="6"/>
  <c r="A1106" i="6" s="1"/>
  <c r="N1107" i="6"/>
  <c r="N1108" i="6"/>
  <c r="N1109" i="6"/>
  <c r="N1110" i="6"/>
  <c r="N1111" i="6"/>
  <c r="A1111" i="6" s="1"/>
  <c r="N1112" i="6"/>
  <c r="N1113" i="6"/>
  <c r="A1113" i="6" s="1"/>
  <c r="N1114" i="6"/>
  <c r="A1114" i="6" s="1"/>
  <c r="N1115" i="6"/>
  <c r="A1115" i="6" s="1"/>
  <c r="N1116" i="6"/>
  <c r="A1116" i="6" s="1"/>
  <c r="N1117" i="6"/>
  <c r="N1118" i="6"/>
  <c r="N1119" i="6"/>
  <c r="A1119" i="6" s="1"/>
  <c r="N1120" i="6"/>
  <c r="N1121" i="6"/>
  <c r="N1122" i="6"/>
  <c r="A1122" i="6" s="1"/>
  <c r="N1123" i="6"/>
  <c r="A1123" i="6" s="1"/>
  <c r="N1124" i="6"/>
  <c r="A1124" i="6" s="1"/>
  <c r="N1125" i="6"/>
  <c r="N1126" i="6"/>
  <c r="N1127" i="6"/>
  <c r="A1127" i="6" s="1"/>
  <c r="N1128" i="6"/>
  <c r="A1128" i="6" s="1"/>
  <c r="N1129" i="6"/>
  <c r="N1130" i="6"/>
  <c r="A1130" i="6" s="1"/>
  <c r="N1131" i="6"/>
  <c r="A1131" i="6" s="1"/>
  <c r="N1132" i="6"/>
  <c r="A1132" i="6" s="1"/>
  <c r="N1133" i="6"/>
  <c r="N1134" i="6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N1143" i="6"/>
  <c r="A1143" i="6" s="1"/>
  <c r="N1144" i="6"/>
  <c r="N1145" i="6"/>
  <c r="A1145" i="6" s="1"/>
  <c r="N1146" i="6"/>
  <c r="A1146" i="6" s="1"/>
  <c r="D1146" i="6" s="1"/>
  <c r="N1147" i="6"/>
  <c r="A1147" i="6" s="1"/>
  <c r="N1148" i="6"/>
  <c r="A1148" i="6" s="1"/>
  <c r="N1149" i="6"/>
  <c r="N1150" i="6"/>
  <c r="N1151" i="6"/>
  <c r="A1151" i="6" s="1"/>
  <c r="D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N1159" i="6"/>
  <c r="A1159" i="6" s="1"/>
  <c r="N1160" i="6"/>
  <c r="N1161" i="6"/>
  <c r="A1161" i="6" s="1"/>
  <c r="N1162" i="6"/>
  <c r="A1162" i="6" s="1"/>
  <c r="N1163" i="6"/>
  <c r="A1163" i="6" s="1"/>
  <c r="N1164" i="6"/>
  <c r="A1164" i="6" s="1"/>
  <c r="N1165" i="6"/>
  <c r="N1166" i="6"/>
  <c r="N1167" i="6"/>
  <c r="A1167" i="6" s="1"/>
  <c r="N1168" i="6"/>
  <c r="N1169" i="6"/>
  <c r="N1170" i="6"/>
  <c r="A1170" i="6" s="1"/>
  <c r="N1171" i="6"/>
  <c r="A1171" i="6" s="1"/>
  <c r="N1172" i="6"/>
  <c r="A1172" i="6" s="1"/>
  <c r="N1173" i="6"/>
  <c r="N1174" i="6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N1182" i="6"/>
  <c r="N1183" i="6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N1190" i="6"/>
  <c r="N1191" i="6"/>
  <c r="A1191" i="6" s="1"/>
  <c r="N1192" i="6"/>
  <c r="N1193" i="6"/>
  <c r="A1193" i="6" s="1"/>
  <c r="N1194" i="6"/>
  <c r="A1194" i="6" s="1"/>
  <c r="N1195" i="6"/>
  <c r="A1195" i="6" s="1"/>
  <c r="N1196" i="6"/>
  <c r="A1196" i="6" s="1"/>
  <c r="N1197" i="6"/>
  <c r="N1198" i="6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N1206" i="6"/>
  <c r="N1207" i="6"/>
  <c r="N1208" i="6"/>
  <c r="A1208" i="6" s="1"/>
  <c r="N1209" i="6"/>
  <c r="N1210" i="6"/>
  <c r="A1210" i="6" s="1"/>
  <c r="N1211" i="6"/>
  <c r="A1211" i="6" s="1"/>
  <c r="N1212" i="6"/>
  <c r="A1212" i="6" s="1"/>
  <c r="N1213" i="6"/>
  <c r="N1214" i="6"/>
  <c r="N1215" i="6"/>
  <c r="A1215" i="6" s="1"/>
  <c r="N1216" i="6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N1223" i="6"/>
  <c r="A1223" i="6" s="1"/>
  <c r="N1224" i="6"/>
  <c r="N1225" i="6"/>
  <c r="N1226" i="6"/>
  <c r="A1226" i="6" s="1"/>
  <c r="N1227" i="6"/>
  <c r="A1227" i="6" s="1"/>
  <c r="N1228" i="6"/>
  <c r="A1228" i="6" s="1"/>
  <c r="N1229" i="6"/>
  <c r="N1230" i="6"/>
  <c r="N1231" i="6"/>
  <c r="A1231" i="6" s="1"/>
  <c r="N1232" i="6"/>
  <c r="N1233" i="6"/>
  <c r="N1234" i="6"/>
  <c r="A1234" i="6" s="1"/>
  <c r="D1234" i="6" s="1"/>
  <c r="N1235" i="6"/>
  <c r="A1235" i="6" s="1"/>
  <c r="N1236" i="6"/>
  <c r="A1236" i="6" s="1"/>
  <c r="N1237" i="6"/>
  <c r="A1237" i="6" s="1"/>
  <c r="N1238" i="6"/>
  <c r="N1239" i="6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N1246" i="6"/>
  <c r="N1247" i="6"/>
  <c r="A1247" i="6" s="1"/>
  <c r="N1248" i="6"/>
  <c r="N1249" i="6"/>
  <c r="N1250" i="6"/>
  <c r="A1250" i="6" s="1"/>
  <c r="N1251" i="6"/>
  <c r="A1251" i="6" s="1"/>
  <c r="N1252" i="6"/>
  <c r="A1252" i="6" s="1"/>
  <c r="N1253" i="6"/>
  <c r="N1254" i="6"/>
  <c r="N1255" i="6"/>
  <c r="A1255" i="6" s="1"/>
  <c r="N1256" i="6"/>
  <c r="N1257" i="6"/>
  <c r="A1257" i="6" s="1"/>
  <c r="N1258" i="6"/>
  <c r="A1258" i="6" s="1"/>
  <c r="N1259" i="6"/>
  <c r="N1260" i="6"/>
  <c r="A1260" i="6" s="1"/>
  <c r="N1261" i="6"/>
  <c r="A1261" i="6" s="1"/>
  <c r="N1262" i="6"/>
  <c r="N1263" i="6"/>
  <c r="A1263" i="6" s="1"/>
  <c r="N1264" i="6"/>
  <c r="A1264" i="6" s="1"/>
  <c r="N1265" i="6"/>
  <c r="N1266" i="6"/>
  <c r="A1266" i="6" s="1"/>
  <c r="N1267" i="6"/>
  <c r="A1267" i="6" s="1"/>
  <c r="N1268" i="6"/>
  <c r="A1268" i="6" s="1"/>
  <c r="N1269" i="6"/>
  <c r="N1270" i="6"/>
  <c r="N1271" i="6"/>
  <c r="N1272" i="6"/>
  <c r="N1273" i="6"/>
  <c r="A1273" i="6" s="1"/>
  <c r="N1274" i="6"/>
  <c r="A1274" i="6" s="1"/>
  <c r="N1275" i="6"/>
  <c r="N1276" i="6"/>
  <c r="A1276" i="6" s="1"/>
  <c r="N1277" i="6"/>
  <c r="A1277" i="6" s="1"/>
  <c r="N1278" i="6"/>
  <c r="N1279" i="6"/>
  <c r="A1279" i="6" s="1"/>
  <c r="N1280" i="6"/>
  <c r="N1281" i="6"/>
  <c r="A1281" i="6" s="1"/>
  <c r="N1282" i="6"/>
  <c r="A1282" i="6" s="1"/>
  <c r="N1283" i="6"/>
  <c r="A1283" i="6" s="1"/>
  <c r="N1284" i="6"/>
  <c r="A1284" i="6" s="1"/>
  <c r="N1285" i="6"/>
  <c r="N1286" i="6"/>
  <c r="N1287" i="6"/>
  <c r="A1287" i="6" s="1"/>
  <c r="N1288" i="6"/>
  <c r="N1289" i="6"/>
  <c r="N1290" i="6"/>
  <c r="A1290" i="6" s="1"/>
  <c r="N1291" i="6"/>
  <c r="N1292" i="6"/>
  <c r="A1292" i="6" s="1"/>
  <c r="N1293" i="6"/>
  <c r="N1294" i="6"/>
  <c r="N1295" i="6"/>
  <c r="A1295" i="6" s="1"/>
  <c r="N1296" i="6"/>
  <c r="N1297" i="6"/>
  <c r="A1297" i="6" s="1"/>
  <c r="N1298" i="6"/>
  <c r="A1298" i="6" s="1"/>
  <c r="N1299" i="6"/>
  <c r="A1299" i="6" s="1"/>
  <c r="N1300" i="6"/>
  <c r="A1300" i="6" s="1"/>
  <c r="N1301" i="6"/>
  <c r="N1302" i="6"/>
  <c r="N1303" i="6"/>
  <c r="A1303" i="6" s="1"/>
  <c r="N1304" i="6"/>
  <c r="N1305" i="6"/>
  <c r="N1306" i="6"/>
  <c r="A1306" i="6" s="1"/>
  <c r="N1307" i="6"/>
  <c r="A1307" i="6" s="1"/>
  <c r="N1308" i="6"/>
  <c r="A1308" i="6" s="1"/>
  <c r="N1309" i="6"/>
  <c r="N1310" i="6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N1319" i="6"/>
  <c r="A1319" i="6" s="1"/>
  <c r="D1319" i="6" s="1"/>
  <c r="N1320" i="6"/>
  <c r="N1321" i="6"/>
  <c r="A1321" i="6" s="1"/>
  <c r="N1322" i="6"/>
  <c r="A1322" i="6" s="1"/>
  <c r="N1323" i="6"/>
  <c r="A1323" i="6" s="1"/>
  <c r="N1324" i="6"/>
  <c r="A1324" i="6" s="1"/>
  <c r="N1325" i="6"/>
  <c r="N1326" i="6"/>
  <c r="N1327" i="6"/>
  <c r="A1327" i="6" s="1"/>
  <c r="N1328" i="6"/>
  <c r="N1329" i="6"/>
  <c r="N1330" i="6"/>
  <c r="A1330" i="6" s="1"/>
  <c r="N1331" i="6"/>
  <c r="A1331" i="6" s="1"/>
  <c r="N1332" i="6"/>
  <c r="A1332" i="6" s="1"/>
  <c r="N1333" i="6"/>
  <c r="N1334" i="6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6" i="6"/>
  <c r="A14" i="6"/>
  <c r="D14" i="6" s="1"/>
  <c r="A16" i="6"/>
  <c r="A21" i="6"/>
  <c r="A22" i="6"/>
  <c r="A23" i="6"/>
  <c r="A30" i="6"/>
  <c r="A33" i="6"/>
  <c r="A35" i="6"/>
  <c r="A38" i="6"/>
  <c r="A40" i="6"/>
  <c r="A43" i="6"/>
  <c r="A45" i="6"/>
  <c r="A46" i="6"/>
  <c r="D46" i="6" s="1"/>
  <c r="A52" i="6"/>
  <c r="A54" i="6"/>
  <c r="A57" i="6"/>
  <c r="A61" i="6"/>
  <c r="A62" i="6"/>
  <c r="A64" i="6"/>
  <c r="A70" i="6"/>
  <c r="D70" i="6" s="1"/>
  <c r="A75" i="6"/>
  <c r="A77" i="6"/>
  <c r="A78" i="6"/>
  <c r="D78" i="6" s="1"/>
  <c r="A81" i="6"/>
  <c r="D81" i="6" s="1"/>
  <c r="A85" i="6"/>
  <c r="A86" i="6"/>
  <c r="A87" i="6"/>
  <c r="A91" i="6"/>
  <c r="A94" i="6"/>
  <c r="D94" i="6" s="1"/>
  <c r="A95" i="6"/>
  <c r="A96" i="6"/>
  <c r="A97" i="6"/>
  <c r="A101" i="6"/>
  <c r="A102" i="6"/>
  <c r="A107" i="6"/>
  <c r="A110" i="6"/>
  <c r="A117" i="6"/>
  <c r="A118" i="6"/>
  <c r="D118" i="6" s="1"/>
  <c r="A120" i="6"/>
  <c r="A126" i="6"/>
  <c r="A131" i="6"/>
  <c r="A133" i="6"/>
  <c r="A134" i="6"/>
  <c r="A136" i="6"/>
  <c r="A142" i="6"/>
  <c r="A144" i="6"/>
  <c r="D144" i="6" s="1"/>
  <c r="A145" i="6"/>
  <c r="A147" i="6"/>
  <c r="A150" i="6"/>
  <c r="A151" i="6"/>
  <c r="A155" i="6"/>
  <c r="A157" i="6"/>
  <c r="A158" i="6"/>
  <c r="A164" i="6"/>
  <c r="A166" i="6"/>
  <c r="A168" i="6"/>
  <c r="A173" i="6"/>
  <c r="A174" i="6"/>
  <c r="A182" i="6"/>
  <c r="D182" i="6" s="1"/>
  <c r="A184" i="6"/>
  <c r="A187" i="6"/>
  <c r="A189" i="6"/>
  <c r="A190" i="6"/>
  <c r="A192" i="6"/>
  <c r="A198" i="6"/>
  <c r="A200" i="6"/>
  <c r="A201" i="6"/>
  <c r="A203" i="6"/>
  <c r="A205" i="6"/>
  <c r="A206" i="6"/>
  <c r="A208" i="6"/>
  <c r="A209" i="6"/>
  <c r="A214" i="6"/>
  <c r="A215" i="6"/>
  <c r="A216" i="6"/>
  <c r="A222" i="6"/>
  <c r="A223" i="6"/>
  <c r="A224" i="6"/>
  <c r="A229" i="6"/>
  <c r="A230" i="6"/>
  <c r="D230" i="6" s="1"/>
  <c r="A232" i="6"/>
  <c r="A238" i="6"/>
  <c r="A240" i="6"/>
  <c r="A241" i="6"/>
  <c r="A246" i="6"/>
  <c r="A248" i="6"/>
  <c r="A251" i="6"/>
  <c r="A253" i="6"/>
  <c r="A254" i="6"/>
  <c r="A256" i="6"/>
  <c r="A262" i="6"/>
  <c r="A264" i="6"/>
  <c r="A265" i="6"/>
  <c r="A267" i="6"/>
  <c r="A269" i="6"/>
  <c r="A270" i="6"/>
  <c r="A272" i="6"/>
  <c r="A277" i="6"/>
  <c r="A278" i="6"/>
  <c r="A280" i="6"/>
  <c r="A281" i="6"/>
  <c r="A286" i="6"/>
  <c r="A287" i="6"/>
  <c r="D287" i="6" s="1"/>
  <c r="A294" i="6"/>
  <c r="A296" i="6"/>
  <c r="A302" i="6"/>
  <c r="A305" i="6"/>
  <c r="A309" i="6"/>
  <c r="A310" i="6"/>
  <c r="A318" i="6"/>
  <c r="A320" i="6"/>
  <c r="A321" i="6"/>
  <c r="A325" i="6"/>
  <c r="A326" i="6"/>
  <c r="A329" i="6"/>
  <c r="A334" i="6"/>
  <c r="A336" i="6"/>
  <c r="A339" i="6"/>
  <c r="A342" i="6"/>
  <c r="A343" i="6"/>
  <c r="A344" i="6"/>
  <c r="A345" i="6"/>
  <c r="A349" i="6"/>
  <c r="A350" i="6"/>
  <c r="A351" i="6"/>
  <c r="A352" i="6"/>
  <c r="A358" i="6"/>
  <c r="A361" i="6"/>
  <c r="A366" i="6"/>
  <c r="A368" i="6"/>
  <c r="A369" i="6"/>
  <c r="A373" i="6"/>
  <c r="A374" i="6"/>
  <c r="A376" i="6"/>
  <c r="A382" i="6"/>
  <c r="A384" i="6"/>
  <c r="A385" i="6"/>
  <c r="A390" i="6"/>
  <c r="A395" i="6"/>
  <c r="A397" i="6"/>
  <c r="A398" i="6"/>
  <c r="A400" i="6"/>
  <c r="A406" i="6"/>
  <c r="A407" i="6"/>
  <c r="A408" i="6"/>
  <c r="A409" i="6"/>
  <c r="A413" i="6"/>
  <c r="A414" i="6"/>
  <c r="A422" i="6"/>
  <c r="A425" i="6"/>
  <c r="A429" i="6"/>
  <c r="A430" i="6"/>
  <c r="A432" i="6"/>
  <c r="A438" i="6"/>
  <c r="A439" i="6"/>
  <c r="A440" i="6"/>
  <c r="A441" i="6"/>
  <c r="A443" i="6"/>
  <c r="A445" i="6"/>
  <c r="A446" i="6"/>
  <c r="A449" i="6"/>
  <c r="A453" i="6"/>
  <c r="A454" i="6"/>
  <c r="A461" i="6"/>
  <c r="A462" i="6"/>
  <c r="A464" i="6"/>
  <c r="A470" i="6"/>
  <c r="A475" i="6"/>
  <c r="A477" i="6"/>
  <c r="A478" i="6"/>
  <c r="A479" i="6"/>
  <c r="A481" i="6"/>
  <c r="A486" i="6"/>
  <c r="A488" i="6"/>
  <c r="A489" i="6"/>
  <c r="A493" i="6"/>
  <c r="A494" i="6"/>
  <c r="A496" i="6"/>
  <c r="A502" i="6"/>
  <c r="A504" i="6"/>
  <c r="A505" i="6"/>
  <c r="A508" i="6"/>
  <c r="A510" i="6"/>
  <c r="A512" i="6"/>
  <c r="A517" i="6"/>
  <c r="A518" i="6"/>
  <c r="A520" i="6"/>
  <c r="D520" i="6" s="1"/>
  <c r="A526" i="6"/>
  <c r="A528" i="6"/>
  <c r="A534" i="6"/>
  <c r="A535" i="6"/>
  <c r="A536" i="6"/>
  <c r="A539" i="6"/>
  <c r="A541" i="6"/>
  <c r="A542" i="6"/>
  <c r="A543" i="6"/>
  <c r="A544" i="6"/>
  <c r="A545" i="6"/>
  <c r="A549" i="6"/>
  <c r="A550" i="6"/>
  <c r="A558" i="6"/>
  <c r="A563" i="6"/>
  <c r="A566" i="6"/>
  <c r="A568" i="6"/>
  <c r="A569" i="6"/>
  <c r="A574" i="6"/>
  <c r="A577" i="6"/>
  <c r="A580" i="6"/>
  <c r="D580" i="6" s="1"/>
  <c r="A581" i="6"/>
  <c r="A582" i="6"/>
  <c r="A584" i="6"/>
  <c r="A589" i="6"/>
  <c r="A590" i="6"/>
  <c r="A592" i="6"/>
  <c r="A593" i="6"/>
  <c r="A598" i="6"/>
  <c r="A600" i="6"/>
  <c r="A605" i="6"/>
  <c r="A606" i="6"/>
  <c r="A608" i="6"/>
  <c r="A609" i="6"/>
  <c r="A614" i="6"/>
  <c r="A616" i="6"/>
  <c r="A617" i="6"/>
  <c r="A619" i="6"/>
  <c r="A620" i="6"/>
  <c r="A622" i="6"/>
  <c r="A624" i="6"/>
  <c r="A629" i="6"/>
  <c r="A630" i="6"/>
  <c r="A638" i="6"/>
  <c r="A640" i="6"/>
  <c r="A645" i="6"/>
  <c r="D645" i="6" s="1"/>
  <c r="A646" i="6"/>
  <c r="D646" i="6" s="1"/>
  <c r="A648" i="6"/>
  <c r="D648" i="6" s="1"/>
  <c r="A654" i="6"/>
  <c r="A656" i="6"/>
  <c r="A657" i="6"/>
  <c r="A661" i="6"/>
  <c r="A662" i="6"/>
  <c r="D662" i="6" s="1"/>
  <c r="A664" i="6"/>
  <c r="A669" i="6"/>
  <c r="A670" i="6"/>
  <c r="A671" i="6"/>
  <c r="A672" i="6"/>
  <c r="A675" i="6"/>
  <c r="A678" i="6"/>
  <c r="A685" i="6"/>
  <c r="A686" i="6"/>
  <c r="A688" i="6"/>
  <c r="A694" i="6"/>
  <c r="A695" i="6"/>
  <c r="A696" i="6"/>
  <c r="A697" i="6"/>
  <c r="A702" i="6"/>
  <c r="D702" i="6" s="1"/>
  <c r="A707" i="6"/>
  <c r="A708" i="6"/>
  <c r="A709" i="6"/>
  <c r="A710" i="6"/>
  <c r="A713" i="6"/>
  <c r="A718" i="6"/>
  <c r="A720" i="6"/>
  <c r="A721" i="6"/>
  <c r="A725" i="6"/>
  <c r="A726" i="6"/>
  <c r="A727" i="6"/>
  <c r="A728" i="6"/>
  <c r="A734" i="6"/>
  <c r="A737" i="6"/>
  <c r="A742" i="6"/>
  <c r="A747" i="6"/>
  <c r="A750" i="6"/>
  <c r="A752" i="6"/>
  <c r="A753" i="6"/>
  <c r="A758" i="6"/>
  <c r="A759" i="6"/>
  <c r="A760" i="6"/>
  <c r="A763" i="6"/>
  <c r="A765" i="6"/>
  <c r="A766" i="6"/>
  <c r="A768" i="6"/>
  <c r="A773" i="6"/>
  <c r="A774" i="6"/>
  <c r="A776" i="6"/>
  <c r="A777" i="6"/>
  <c r="A782" i="6"/>
  <c r="A784" i="6"/>
  <c r="A790" i="6"/>
  <c r="A792" i="6"/>
  <c r="A793" i="6"/>
  <c r="A795" i="6"/>
  <c r="A798" i="6"/>
  <c r="A805" i="6"/>
  <c r="A806" i="6"/>
  <c r="A808" i="6"/>
  <c r="A814" i="6"/>
  <c r="A817" i="6"/>
  <c r="A821" i="6"/>
  <c r="A822" i="6"/>
  <c r="A830" i="6"/>
  <c r="A832" i="6"/>
  <c r="A833" i="6"/>
  <c r="A835" i="6"/>
  <c r="A837" i="6"/>
  <c r="A838" i="6"/>
  <c r="A840" i="6"/>
  <c r="A841" i="6"/>
  <c r="A843" i="6"/>
  <c r="A845" i="6"/>
  <c r="A846" i="6"/>
  <c r="A848" i="6"/>
  <c r="A849" i="6"/>
  <c r="A854" i="6"/>
  <c r="A856" i="6"/>
  <c r="A857" i="6"/>
  <c r="A860" i="6"/>
  <c r="A861" i="6"/>
  <c r="A862" i="6"/>
  <c r="A863" i="6"/>
  <c r="A864" i="6"/>
  <c r="A869" i="6"/>
  <c r="A870" i="6"/>
  <c r="A872" i="6"/>
  <c r="A873" i="6"/>
  <c r="A877" i="6"/>
  <c r="A878" i="6"/>
  <c r="A880" i="6"/>
  <c r="A881" i="6"/>
  <c r="A885" i="6"/>
  <c r="A886" i="6"/>
  <c r="A888" i="6"/>
  <c r="A894" i="6"/>
  <c r="A896" i="6"/>
  <c r="A897" i="6"/>
  <c r="A902" i="6"/>
  <c r="A907" i="6"/>
  <c r="A909" i="6"/>
  <c r="A910" i="6"/>
  <c r="A912" i="6"/>
  <c r="A917" i="6"/>
  <c r="A918" i="6"/>
  <c r="A919" i="6"/>
  <c r="A920" i="6"/>
  <c r="A921" i="6"/>
  <c r="A924" i="6"/>
  <c r="A926" i="6"/>
  <c r="A928" i="6"/>
  <c r="D928" i="6" s="1"/>
  <c r="A933" i="6"/>
  <c r="A934" i="6"/>
  <c r="A937" i="6"/>
  <c r="A942" i="6"/>
  <c r="A944" i="6"/>
  <c r="D944" i="6" s="1"/>
  <c r="A947" i="6"/>
  <c r="A949" i="6"/>
  <c r="A950" i="6"/>
  <c r="A951" i="6"/>
  <c r="A952" i="6"/>
  <c r="A953" i="6"/>
  <c r="A957" i="6"/>
  <c r="A958" i="6"/>
  <c r="A961" i="6"/>
  <c r="A966" i="6"/>
  <c r="A969" i="6"/>
  <c r="A972" i="6"/>
  <c r="A973" i="6"/>
  <c r="A974" i="6"/>
  <c r="A976" i="6"/>
  <c r="A981" i="6"/>
  <c r="A982" i="6"/>
  <c r="A983" i="6"/>
  <c r="A984" i="6"/>
  <c r="A989" i="6"/>
  <c r="A990" i="6"/>
  <c r="A991" i="6"/>
  <c r="A993" i="6"/>
  <c r="A997" i="6"/>
  <c r="A998" i="6"/>
  <c r="A1001" i="6"/>
  <c r="A1003" i="6"/>
  <c r="A1006" i="6"/>
  <c r="A1008" i="6"/>
  <c r="A1009" i="6"/>
  <c r="A1014" i="6"/>
  <c r="A1016" i="6"/>
  <c r="A1017" i="6"/>
  <c r="A1019" i="6"/>
  <c r="A1021" i="6"/>
  <c r="A1022" i="6"/>
  <c r="A1027" i="6"/>
  <c r="A1029" i="6"/>
  <c r="A1030" i="6"/>
  <c r="A1032" i="6"/>
  <c r="A1037" i="6"/>
  <c r="A1038" i="6"/>
  <c r="A1040" i="6"/>
  <c r="A1043" i="6"/>
  <c r="A1045" i="6"/>
  <c r="A1046" i="6"/>
  <c r="A1048" i="6"/>
  <c r="A1049" i="6"/>
  <c r="A1051" i="6"/>
  <c r="A1053" i="6"/>
  <c r="A1054" i="6"/>
  <c r="A1055" i="6"/>
  <c r="A1057" i="6"/>
  <c r="A1060" i="6"/>
  <c r="A1061" i="6"/>
  <c r="A1062" i="6"/>
  <c r="A1064" i="6"/>
  <c r="A1069" i="6"/>
  <c r="A1070" i="6"/>
  <c r="A1072" i="6"/>
  <c r="A1077" i="6"/>
  <c r="A1078" i="6"/>
  <c r="A1081" i="6"/>
  <c r="A1085" i="6"/>
  <c r="A1086" i="6"/>
  <c r="A1088" i="6"/>
  <c r="A1089" i="6"/>
  <c r="A1093" i="6"/>
  <c r="A1094" i="6"/>
  <c r="D1094" i="6" s="1"/>
  <c r="A1096" i="6"/>
  <c r="A1099" i="6"/>
  <c r="A1101" i="6"/>
  <c r="A1102" i="6"/>
  <c r="A1104" i="6"/>
  <c r="A1105" i="6"/>
  <c r="A1107" i="6"/>
  <c r="A1108" i="6"/>
  <c r="A1109" i="6"/>
  <c r="A1110" i="6"/>
  <c r="A1112" i="6"/>
  <c r="A1117" i="6"/>
  <c r="A1118" i="6"/>
  <c r="A1120" i="6"/>
  <c r="A1121" i="6"/>
  <c r="A1125" i="6"/>
  <c r="A1126" i="6"/>
  <c r="A1129" i="6"/>
  <c r="A1133" i="6"/>
  <c r="A1134" i="6"/>
  <c r="A1142" i="6"/>
  <c r="A1144" i="6"/>
  <c r="A1149" i="6"/>
  <c r="A1150" i="6"/>
  <c r="D1150" i="6" s="1"/>
  <c r="A1158" i="6"/>
  <c r="A1160" i="6"/>
  <c r="A1165" i="6"/>
  <c r="A1166" i="6"/>
  <c r="A1168" i="6"/>
  <c r="A1169" i="6"/>
  <c r="A1173" i="6"/>
  <c r="A1174" i="6"/>
  <c r="A1181" i="6"/>
  <c r="A1182" i="6"/>
  <c r="A1183" i="6"/>
  <c r="A1189" i="6"/>
  <c r="A1190" i="6"/>
  <c r="A1192" i="6"/>
  <c r="A1197" i="6"/>
  <c r="A1198" i="6"/>
  <c r="A1205" i="6"/>
  <c r="A1206" i="6"/>
  <c r="A1207" i="6"/>
  <c r="A1209" i="6"/>
  <c r="A1213" i="6"/>
  <c r="A1214" i="6"/>
  <c r="A1216" i="6"/>
  <c r="A1222" i="6"/>
  <c r="A1224" i="6"/>
  <c r="A1225" i="6"/>
  <c r="A1229" i="6"/>
  <c r="A1230" i="6"/>
  <c r="A1232" i="6"/>
  <c r="A1233" i="6"/>
  <c r="A1238" i="6"/>
  <c r="A1239" i="6"/>
  <c r="A1245" i="6"/>
  <c r="A1246" i="6"/>
  <c r="A1248" i="6"/>
  <c r="A1249" i="6"/>
  <c r="A1253" i="6"/>
  <c r="A1254" i="6"/>
  <c r="A1256" i="6"/>
  <c r="A1259" i="6"/>
  <c r="A1262" i="6"/>
  <c r="A1265" i="6"/>
  <c r="A1269" i="6"/>
  <c r="A1270" i="6"/>
  <c r="A1271" i="6"/>
  <c r="A1272" i="6"/>
  <c r="A1275" i="6"/>
  <c r="A1278" i="6"/>
  <c r="A1280" i="6"/>
  <c r="A1285" i="6"/>
  <c r="A1286" i="6"/>
  <c r="A1288" i="6"/>
  <c r="A1289" i="6"/>
  <c r="A1291" i="6"/>
  <c r="A1293" i="6"/>
  <c r="A1294" i="6"/>
  <c r="A1296" i="6"/>
  <c r="A1301" i="6"/>
  <c r="A1302" i="6"/>
  <c r="A1304" i="6"/>
  <c r="A1305" i="6"/>
  <c r="A1309" i="6"/>
  <c r="A1310" i="6"/>
  <c r="A1318" i="6"/>
  <c r="A1320" i="6"/>
  <c r="D1320" i="6" s="1"/>
  <c r="A1325" i="6"/>
  <c r="A1326" i="6"/>
  <c r="D1326" i="6" s="1"/>
  <c r="A1328" i="6"/>
  <c r="A1329" i="6"/>
  <c r="A1333" i="6"/>
  <c r="A1334" i="6"/>
  <c r="H1339" i="24"/>
  <c r="C1333" i="24"/>
  <c r="B1333" i="6" s="1"/>
  <c r="C1332" i="24"/>
  <c r="B1332" i="6" s="1"/>
  <c r="C1331" i="24"/>
  <c r="B1331" i="6" s="1"/>
  <c r="C1328" i="24"/>
  <c r="B1328" i="6" s="1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14" i="24"/>
  <c r="H1307" i="24"/>
  <c r="H1308" i="24"/>
  <c r="H1309" i="24"/>
  <c r="H1310" i="24"/>
  <c r="H1311" i="24"/>
  <c r="H1312" i="24"/>
  <c r="H1313" i="24"/>
  <c r="H1306" i="24"/>
  <c r="H1305" i="24"/>
  <c r="H1304" i="24"/>
  <c r="H1303" i="24"/>
  <c r="H1302" i="24"/>
  <c r="H1301" i="24"/>
  <c r="H1300" i="24"/>
  <c r="C1299" i="24"/>
  <c r="B1299" i="6" s="1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B1264" i="6" s="1"/>
  <c r="C1259" i="24"/>
  <c r="B1259" i="6" s="1"/>
  <c r="C1255" i="24"/>
  <c r="B1255" i="6" s="1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B1243" i="6" s="1"/>
  <c r="C1238" i="24"/>
  <c r="B1238" i="6" s="1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C1138" i="24"/>
  <c r="B1138" i="6" s="1"/>
  <c r="C1117" i="24"/>
  <c r="B1117" i="6" s="1"/>
  <c r="C1111" i="24"/>
  <c r="B1111" i="6" s="1"/>
  <c r="C1110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1285" i="6" l="1"/>
  <c r="D184" i="6"/>
  <c r="D52" i="6"/>
  <c r="D229" i="6"/>
  <c r="D1149" i="6"/>
  <c r="D85" i="6"/>
  <c r="D310" i="6"/>
  <c r="D45" i="6"/>
  <c r="D5" i="6"/>
  <c r="D431" i="6"/>
  <c r="D390" i="6"/>
  <c r="D286" i="6"/>
  <c r="D21" i="6"/>
  <c r="D1013" i="6"/>
  <c r="D701" i="6"/>
  <c r="D653" i="6"/>
  <c r="D125" i="6"/>
  <c r="D269" i="6"/>
  <c r="D253" i="6"/>
  <c r="D205" i="6"/>
  <c r="D133" i="6"/>
  <c r="D1212" i="6"/>
  <c r="D44" i="6"/>
  <c r="D28" i="6"/>
  <c r="D721" i="6"/>
  <c r="D232" i="6"/>
  <c r="D248" i="6"/>
  <c r="D138" i="6"/>
  <c r="D114" i="6"/>
  <c r="D82" i="6"/>
  <c r="D10" i="6"/>
  <c r="D1057" i="6"/>
  <c r="D647" i="6"/>
  <c r="D395" i="6"/>
  <c r="D206" i="6"/>
  <c r="D95" i="6"/>
  <c r="D51" i="6"/>
  <c r="D27" i="6"/>
  <c r="D430" i="6"/>
  <c r="D599" i="6"/>
  <c r="D183" i="6"/>
  <c r="D309" i="6"/>
  <c r="D208" i="6"/>
  <c r="D43" i="6"/>
  <c r="D797" i="6"/>
  <c r="D389" i="6"/>
  <c r="D285" i="6"/>
  <c r="D19" i="6"/>
  <c r="D140" i="6"/>
  <c r="D84" i="6"/>
  <c r="D86" i="6"/>
  <c r="D49" i="6"/>
  <c r="D9" i="6"/>
  <c r="D181" i="6"/>
  <c r="D1252" i="6"/>
  <c r="D1244" i="6"/>
  <c r="D1236" i="6"/>
  <c r="D1228" i="6"/>
  <c r="D68" i="6"/>
  <c r="D758" i="6"/>
  <c r="D155" i="6"/>
  <c r="D131" i="6"/>
  <c r="D107" i="6"/>
  <c r="D75" i="6"/>
  <c r="D123" i="6"/>
  <c r="D171" i="6"/>
  <c r="D3" i="6"/>
  <c r="D122" i="6"/>
  <c r="D106" i="6"/>
  <c r="D98" i="6"/>
  <c r="D90" i="6"/>
  <c r="D74" i="6"/>
  <c r="D66" i="6"/>
  <c r="D58" i="6"/>
  <c r="D18" i="6"/>
  <c r="D152" i="6"/>
  <c r="D56" i="6"/>
  <c r="D32" i="6"/>
  <c r="D391" i="6"/>
  <c r="D311" i="6"/>
  <c r="D143" i="6"/>
  <c r="D135" i="6"/>
  <c r="D119" i="6"/>
  <c r="D111" i="6"/>
  <c r="D63" i="6"/>
  <c r="D55" i="6"/>
  <c r="D31" i="6"/>
  <c r="D333" i="6"/>
  <c r="D293" i="6"/>
  <c r="D261" i="6"/>
  <c r="D237" i="6"/>
  <c r="D165" i="6"/>
  <c r="D141" i="6"/>
  <c r="D109" i="6"/>
  <c r="D53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D1290" i="6" s="1"/>
  <c r="M1290" i="6"/>
  <c r="E1282" i="6"/>
  <c r="M1282" i="6"/>
  <c r="E1274" i="6"/>
  <c r="M1274" i="6"/>
  <c r="E1266" i="6"/>
  <c r="D1266" i="6" s="1"/>
  <c r="M1266" i="6"/>
  <c r="E1258" i="6"/>
  <c r="M1258" i="6"/>
  <c r="E1250" i="6"/>
  <c r="M1250" i="6"/>
  <c r="E1242" i="6"/>
  <c r="D1242" i="6" s="1"/>
  <c r="M1242" i="6"/>
  <c r="E1234" i="6"/>
  <c r="M1234" i="6"/>
  <c r="E1226" i="6"/>
  <c r="D1226" i="6" s="1"/>
  <c r="M1226" i="6"/>
  <c r="E1218" i="6"/>
  <c r="D1218" i="6" s="1"/>
  <c r="M1218" i="6"/>
  <c r="E1210" i="6"/>
  <c r="D1210" i="6" s="1"/>
  <c r="M1210" i="6"/>
  <c r="E1202" i="6"/>
  <c r="D1202" i="6" s="1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D1154" i="6" s="1"/>
  <c r="M1154" i="6"/>
  <c r="E1146" i="6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D1090" i="6" s="1"/>
  <c r="M1090" i="6"/>
  <c r="E1082" i="6"/>
  <c r="D1082" i="6" s="1"/>
  <c r="M1082" i="6"/>
  <c r="E1074" i="6"/>
  <c r="D1074" i="6" s="1"/>
  <c r="M1074" i="6"/>
  <c r="E1066" i="6"/>
  <c r="D1066" i="6" s="1"/>
  <c r="M1066" i="6"/>
  <c r="E1058" i="6"/>
  <c r="D1058" i="6" s="1"/>
  <c r="M1058" i="6"/>
  <c r="E1050" i="6"/>
  <c r="D1050" i="6" s="1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D1002" i="6" s="1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D938" i="6" s="1"/>
  <c r="M938" i="6"/>
  <c r="E930" i="6"/>
  <c r="D930" i="6" s="1"/>
  <c r="M930" i="6"/>
  <c r="E922" i="6"/>
  <c r="D922" i="6" s="1"/>
  <c r="M922" i="6"/>
  <c r="E914" i="6"/>
  <c r="D914" i="6" s="1"/>
  <c r="M914" i="6"/>
  <c r="E906" i="6"/>
  <c r="D906" i="6" s="1"/>
  <c r="M906" i="6"/>
  <c r="E898" i="6"/>
  <c r="D898" i="6" s="1"/>
  <c r="M898" i="6"/>
  <c r="E890" i="6"/>
  <c r="D890" i="6" s="1"/>
  <c r="M890" i="6"/>
  <c r="E882" i="6"/>
  <c r="D882" i="6" s="1"/>
  <c r="M882" i="6"/>
  <c r="E874" i="6"/>
  <c r="D874" i="6" s="1"/>
  <c r="M874" i="6"/>
  <c r="E866" i="6"/>
  <c r="D866" i="6" s="1"/>
  <c r="M866" i="6"/>
  <c r="E858" i="6"/>
  <c r="D858" i="6" s="1"/>
  <c r="M858" i="6"/>
  <c r="E850" i="6"/>
  <c r="M850" i="6"/>
  <c r="E842" i="6"/>
  <c r="D842" i="6" s="1"/>
  <c r="M842" i="6"/>
  <c r="E834" i="6"/>
  <c r="D834" i="6" s="1"/>
  <c r="M834" i="6"/>
  <c r="E826" i="6"/>
  <c r="D826" i="6" s="1"/>
  <c r="M826" i="6"/>
  <c r="E818" i="6"/>
  <c r="D818" i="6" s="1"/>
  <c r="M818" i="6"/>
  <c r="E810" i="6"/>
  <c r="D810" i="6" s="1"/>
  <c r="M810" i="6"/>
  <c r="E802" i="6"/>
  <c r="D802" i="6" s="1"/>
  <c r="M802" i="6"/>
  <c r="E794" i="6"/>
  <c r="D794" i="6" s="1"/>
  <c r="M794" i="6"/>
  <c r="E786" i="6"/>
  <c r="D786" i="6" s="1"/>
  <c r="M786" i="6"/>
  <c r="E778" i="6"/>
  <c r="D778" i="6" s="1"/>
  <c r="M778" i="6"/>
  <c r="E770" i="6"/>
  <c r="D770" i="6" s="1"/>
  <c r="M770" i="6"/>
  <c r="E762" i="6"/>
  <c r="D762" i="6" s="1"/>
  <c r="M762" i="6"/>
  <c r="E754" i="6"/>
  <c r="D754" i="6" s="1"/>
  <c r="M754" i="6"/>
  <c r="E746" i="6"/>
  <c r="D746" i="6" s="1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D706" i="6" s="1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D650" i="6" s="1"/>
  <c r="M650" i="6"/>
  <c r="E642" i="6"/>
  <c r="D642" i="6" s="1"/>
  <c r="M642" i="6"/>
  <c r="E634" i="6"/>
  <c r="D634" i="6" s="1"/>
  <c r="M634" i="6"/>
  <c r="E626" i="6"/>
  <c r="D626" i="6" s="1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M338" i="6"/>
  <c r="E330" i="6"/>
  <c r="D330" i="6" s="1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D210" i="6" s="1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M138" i="6"/>
  <c r="E130" i="6"/>
  <c r="D130" i="6" s="1"/>
  <c r="M130" i="6"/>
  <c r="E1337" i="6"/>
  <c r="D1337" i="6" s="1"/>
  <c r="M1337" i="6"/>
  <c r="E1329" i="6"/>
  <c r="M1329" i="6"/>
  <c r="E1321" i="6"/>
  <c r="D1321" i="6" s="1"/>
  <c r="M1321" i="6"/>
  <c r="E1313" i="6"/>
  <c r="D1313" i="6" s="1"/>
  <c r="M1313" i="6"/>
  <c r="E1305" i="6"/>
  <c r="D1305" i="6" s="1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D1265" i="6" s="1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D1225" i="6" s="1"/>
  <c r="M1225" i="6"/>
  <c r="E1217" i="6"/>
  <c r="D1217" i="6" s="1"/>
  <c r="M1217" i="6"/>
  <c r="E1209" i="6"/>
  <c r="D1209" i="6" s="1"/>
  <c r="M1209" i="6"/>
  <c r="E1201" i="6"/>
  <c r="D1201" i="6" s="1"/>
  <c r="M1201" i="6"/>
  <c r="E1193" i="6"/>
  <c r="D1193" i="6" s="1"/>
  <c r="M1193" i="6"/>
  <c r="E1185" i="6"/>
  <c r="D1185" i="6" s="1"/>
  <c r="M1185" i="6"/>
  <c r="E1177" i="6"/>
  <c r="M1177" i="6"/>
  <c r="E1169" i="6"/>
  <c r="D1169" i="6" s="1"/>
  <c r="M1169" i="6"/>
  <c r="E1161" i="6"/>
  <c r="D1161" i="6" s="1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D1097" i="6" s="1"/>
  <c r="M1097" i="6"/>
  <c r="E1089" i="6"/>
  <c r="D1089" i="6" s="1"/>
  <c r="M1089" i="6"/>
  <c r="E1081" i="6"/>
  <c r="M1081" i="6"/>
  <c r="E1073" i="6"/>
  <c r="D1073" i="6" s="1"/>
  <c r="M1073" i="6"/>
  <c r="E1065" i="6"/>
  <c r="D1065" i="6" s="1"/>
  <c r="M1065" i="6"/>
  <c r="E1057" i="6"/>
  <c r="M1057" i="6"/>
  <c r="E1049" i="6"/>
  <c r="D1049" i="6" s="1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D937" i="6" s="1"/>
  <c r="M937" i="6"/>
  <c r="E929" i="6"/>
  <c r="D929" i="6" s="1"/>
  <c r="M929" i="6"/>
  <c r="E921" i="6"/>
  <c r="D921" i="6" s="1"/>
  <c r="M921" i="6"/>
  <c r="E913" i="6"/>
  <c r="D913" i="6" s="1"/>
  <c r="M913" i="6"/>
  <c r="E905" i="6"/>
  <c r="D905" i="6" s="1"/>
  <c r="M905" i="6"/>
  <c r="E897" i="6"/>
  <c r="D897" i="6" s="1"/>
  <c r="M897" i="6"/>
  <c r="E889" i="6"/>
  <c r="D889" i="6" s="1"/>
  <c r="M889" i="6"/>
  <c r="E881" i="6"/>
  <c r="D881" i="6" s="1"/>
  <c r="M881" i="6"/>
  <c r="E873" i="6"/>
  <c r="D873" i="6" s="1"/>
  <c r="M873" i="6"/>
  <c r="E865" i="6"/>
  <c r="D865" i="6" s="1"/>
  <c r="M865" i="6"/>
  <c r="E857" i="6"/>
  <c r="D857" i="6" s="1"/>
  <c r="M857" i="6"/>
  <c r="E849" i="6"/>
  <c r="D849" i="6" s="1"/>
  <c r="M849" i="6"/>
  <c r="E841" i="6"/>
  <c r="D841" i="6" s="1"/>
  <c r="M841" i="6"/>
  <c r="E833" i="6"/>
  <c r="D833" i="6" s="1"/>
  <c r="M833" i="6"/>
  <c r="E825" i="6"/>
  <c r="D825" i="6" s="1"/>
  <c r="M825" i="6"/>
  <c r="E817" i="6"/>
  <c r="D817" i="6" s="1"/>
  <c r="M817" i="6"/>
  <c r="E809" i="6"/>
  <c r="D809" i="6" s="1"/>
  <c r="M809" i="6"/>
  <c r="E801" i="6"/>
  <c r="D801" i="6" s="1"/>
  <c r="M801" i="6"/>
  <c r="E793" i="6"/>
  <c r="D793" i="6" s="1"/>
  <c r="M793" i="6"/>
  <c r="E785" i="6"/>
  <c r="D785" i="6" s="1"/>
  <c r="M785" i="6"/>
  <c r="E777" i="6"/>
  <c r="D777" i="6" s="1"/>
  <c r="M777" i="6"/>
  <c r="E769" i="6"/>
  <c r="D769" i="6" s="1"/>
  <c r="M769" i="6"/>
  <c r="E761" i="6"/>
  <c r="D761" i="6" s="1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D649" i="6" s="1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M337" i="6"/>
  <c r="E329" i="6"/>
  <c r="D329" i="6" s="1"/>
  <c r="M329" i="6"/>
  <c r="E321" i="6"/>
  <c r="D321" i="6" s="1"/>
  <c r="M321" i="6"/>
  <c r="E313" i="6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M81" i="6"/>
  <c r="E73" i="6"/>
  <c r="D73" i="6" s="1"/>
  <c r="M73" i="6"/>
  <c r="E65" i="6"/>
  <c r="D65" i="6" s="1"/>
  <c r="M65" i="6"/>
  <c r="E57" i="6"/>
  <c r="D57" i="6" s="1"/>
  <c r="M57" i="6"/>
  <c r="E49" i="6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D1336" i="6" s="1"/>
  <c r="M1336" i="6"/>
  <c r="E1328" i="6"/>
  <c r="M1328" i="6"/>
  <c r="E1320" i="6"/>
  <c r="M1320" i="6"/>
  <c r="E1312" i="6"/>
  <c r="D1312" i="6" s="1"/>
  <c r="M1312" i="6"/>
  <c r="E1304" i="6"/>
  <c r="D1304" i="6" s="1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D1216" i="6" s="1"/>
  <c r="M1216" i="6"/>
  <c r="E1208" i="6"/>
  <c r="M1208" i="6"/>
  <c r="E1200" i="6"/>
  <c r="M1200" i="6"/>
  <c r="E1192" i="6"/>
  <c r="D1192" i="6" s="1"/>
  <c r="M1192" i="6"/>
  <c r="E1184" i="6"/>
  <c r="M1184" i="6"/>
  <c r="E1176" i="6"/>
  <c r="D1176" i="6" s="1"/>
  <c r="M1176" i="6"/>
  <c r="E1168" i="6"/>
  <c r="M1168" i="6"/>
  <c r="E1160" i="6"/>
  <c r="M1160" i="6"/>
  <c r="E1152" i="6"/>
  <c r="D1152" i="6" s="1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D1096" i="6" s="1"/>
  <c r="M1096" i="6"/>
  <c r="E1088" i="6"/>
  <c r="D1088" i="6" s="1"/>
  <c r="M1088" i="6"/>
  <c r="E1080" i="6"/>
  <c r="D1080" i="6" s="1"/>
  <c r="M1080" i="6"/>
  <c r="E1072" i="6"/>
  <c r="M1072" i="6"/>
  <c r="E1064" i="6"/>
  <c r="D1064" i="6" s="1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D1024" i="6" s="1"/>
  <c r="M1024" i="6"/>
  <c r="E1016" i="6"/>
  <c r="D1016" i="6" s="1"/>
  <c r="M1016" i="6"/>
  <c r="E1008" i="6"/>
  <c r="D1008" i="6" s="1"/>
  <c r="M1008" i="6"/>
  <c r="E1000" i="6"/>
  <c r="D1000" i="6" s="1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M944" i="6"/>
  <c r="E936" i="6"/>
  <c r="D936" i="6" s="1"/>
  <c r="M936" i="6"/>
  <c r="E928" i="6"/>
  <c r="M928" i="6"/>
  <c r="E920" i="6"/>
  <c r="D920" i="6" s="1"/>
  <c r="M920" i="6"/>
  <c r="E912" i="6"/>
  <c r="D912" i="6" s="1"/>
  <c r="M912" i="6"/>
  <c r="E904" i="6"/>
  <c r="D904" i="6" s="1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D840" i="6" s="1"/>
  <c r="M840" i="6"/>
  <c r="E832" i="6"/>
  <c r="D832" i="6" s="1"/>
  <c r="M832" i="6"/>
  <c r="E824" i="6"/>
  <c r="D824" i="6" s="1"/>
  <c r="M824" i="6"/>
  <c r="E816" i="6"/>
  <c r="D816" i="6" s="1"/>
  <c r="M816" i="6"/>
  <c r="E808" i="6"/>
  <c r="D808" i="6" s="1"/>
  <c r="M808" i="6"/>
  <c r="E800" i="6"/>
  <c r="D800" i="6" s="1"/>
  <c r="M800" i="6"/>
  <c r="E792" i="6"/>
  <c r="D792" i="6" s="1"/>
  <c r="M792" i="6"/>
  <c r="E784" i="6"/>
  <c r="D784" i="6" s="1"/>
  <c r="M784" i="6"/>
  <c r="E776" i="6"/>
  <c r="D776" i="6" s="1"/>
  <c r="M776" i="6"/>
  <c r="E768" i="6"/>
  <c r="D768" i="6" s="1"/>
  <c r="M768" i="6"/>
  <c r="E760" i="6"/>
  <c r="D760" i="6" s="1"/>
  <c r="M760" i="6"/>
  <c r="E752" i="6"/>
  <c r="D752" i="6" s="1"/>
  <c r="M752" i="6"/>
  <c r="E744" i="6"/>
  <c r="D744" i="6" s="1"/>
  <c r="M744" i="6"/>
  <c r="E736" i="6"/>
  <c r="D736" i="6" s="1"/>
  <c r="M736" i="6"/>
  <c r="E728" i="6"/>
  <c r="D728" i="6" s="1"/>
  <c r="M728" i="6"/>
  <c r="E720" i="6"/>
  <c r="D720" i="6" s="1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M648" i="6"/>
  <c r="E640" i="6"/>
  <c r="D640" i="6" s="1"/>
  <c r="M640" i="6"/>
  <c r="E632" i="6"/>
  <c r="D632" i="6" s="1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D552" i="6" s="1"/>
  <c r="M552" i="6"/>
  <c r="E544" i="6"/>
  <c r="D544" i="6" s="1"/>
  <c r="M544" i="6"/>
  <c r="E536" i="6"/>
  <c r="D536" i="6" s="1"/>
  <c r="M536" i="6"/>
  <c r="E528" i="6"/>
  <c r="D528" i="6" s="1"/>
  <c r="M528" i="6"/>
  <c r="E520" i="6"/>
  <c r="M520" i="6"/>
  <c r="E512" i="6"/>
  <c r="D512" i="6" s="1"/>
  <c r="M512" i="6"/>
  <c r="E504" i="6"/>
  <c r="D504" i="6" s="1"/>
  <c r="M504" i="6"/>
  <c r="E496" i="6"/>
  <c r="D496" i="6" s="1"/>
  <c r="M496" i="6"/>
  <c r="E488" i="6"/>
  <c r="D488" i="6" s="1"/>
  <c r="M488" i="6"/>
  <c r="E480" i="6"/>
  <c r="D480" i="6" s="1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D1335" i="6" s="1"/>
  <c r="M1335" i="6"/>
  <c r="E1327" i="6"/>
  <c r="D1327" i="6" s="1"/>
  <c r="M1327" i="6"/>
  <c r="E1319" i="6"/>
  <c r="M1319" i="6"/>
  <c r="E1311" i="6"/>
  <c r="D1311" i="6" s="1"/>
  <c r="M1311" i="6"/>
  <c r="E1303" i="6"/>
  <c r="D1303" i="6" s="1"/>
  <c r="M1303" i="6"/>
  <c r="E1295" i="6"/>
  <c r="M1295" i="6"/>
  <c r="E1287" i="6"/>
  <c r="D1287" i="6" s="1"/>
  <c r="M1287" i="6"/>
  <c r="E1279" i="6"/>
  <c r="D1279" i="6" s="1"/>
  <c r="M1279" i="6"/>
  <c r="E1271" i="6"/>
  <c r="M1271" i="6"/>
  <c r="E1263" i="6"/>
  <c r="D1263" i="6" s="1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D1215" i="6" s="1"/>
  <c r="M1215" i="6"/>
  <c r="E1207" i="6"/>
  <c r="M1207" i="6"/>
  <c r="E1199" i="6"/>
  <c r="D1199" i="6" s="1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D1159" i="6" s="1"/>
  <c r="M1159" i="6"/>
  <c r="E1151" i="6"/>
  <c r="M1151" i="6"/>
  <c r="E1143" i="6"/>
  <c r="M1143" i="6"/>
  <c r="E1135" i="6"/>
  <c r="M1135" i="6"/>
  <c r="E1127" i="6"/>
  <c r="D1127" i="6" s="1"/>
  <c r="M1127" i="6"/>
  <c r="E1119" i="6"/>
  <c r="D1119" i="6" s="1"/>
  <c r="M1119" i="6"/>
  <c r="E1111" i="6"/>
  <c r="D1111" i="6" s="1"/>
  <c r="M1111" i="6"/>
  <c r="E1103" i="6"/>
  <c r="M1103" i="6"/>
  <c r="E1095" i="6"/>
  <c r="D1095" i="6" s="1"/>
  <c r="M1095" i="6"/>
  <c r="E1087" i="6"/>
  <c r="D1087" i="6" s="1"/>
  <c r="M1087" i="6"/>
  <c r="E1079" i="6"/>
  <c r="D1079" i="6" s="1"/>
  <c r="M1079" i="6"/>
  <c r="E1071" i="6"/>
  <c r="M1071" i="6"/>
  <c r="E1063" i="6"/>
  <c r="D1063" i="6" s="1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D951" i="6" s="1"/>
  <c r="M951" i="6"/>
  <c r="E943" i="6"/>
  <c r="D943" i="6" s="1"/>
  <c r="M943" i="6"/>
  <c r="E935" i="6"/>
  <c r="D935" i="6" s="1"/>
  <c r="M935" i="6"/>
  <c r="E927" i="6"/>
  <c r="D927" i="6" s="1"/>
  <c r="M927" i="6"/>
  <c r="E919" i="6"/>
  <c r="D919" i="6" s="1"/>
  <c r="M919" i="6"/>
  <c r="E911" i="6"/>
  <c r="D911" i="6" s="1"/>
  <c r="M911" i="6"/>
  <c r="E903" i="6"/>
  <c r="D903" i="6" s="1"/>
  <c r="M903" i="6"/>
  <c r="E895" i="6"/>
  <c r="D895" i="6" s="1"/>
  <c r="M895" i="6"/>
  <c r="E887" i="6"/>
  <c r="D887" i="6" s="1"/>
  <c r="M887" i="6"/>
  <c r="E879" i="6"/>
  <c r="D879" i="6" s="1"/>
  <c r="M879" i="6"/>
  <c r="E871" i="6"/>
  <c r="D871" i="6" s="1"/>
  <c r="M871" i="6"/>
  <c r="E863" i="6"/>
  <c r="D863" i="6" s="1"/>
  <c r="M863" i="6"/>
  <c r="E855" i="6"/>
  <c r="D855" i="6" s="1"/>
  <c r="M855" i="6"/>
  <c r="E847" i="6"/>
  <c r="D847" i="6" s="1"/>
  <c r="M847" i="6"/>
  <c r="E839" i="6"/>
  <c r="D839" i="6" s="1"/>
  <c r="M839" i="6"/>
  <c r="E831" i="6"/>
  <c r="D831" i="6" s="1"/>
  <c r="M831" i="6"/>
  <c r="E823" i="6"/>
  <c r="D823" i="6" s="1"/>
  <c r="M823" i="6"/>
  <c r="E815" i="6"/>
  <c r="D815" i="6" s="1"/>
  <c r="M815" i="6"/>
  <c r="E807" i="6"/>
  <c r="D807" i="6" s="1"/>
  <c r="M807" i="6"/>
  <c r="E799" i="6"/>
  <c r="D799" i="6" s="1"/>
  <c r="M799" i="6"/>
  <c r="E791" i="6"/>
  <c r="D791" i="6" s="1"/>
  <c r="M791" i="6"/>
  <c r="E783" i="6"/>
  <c r="D783" i="6" s="1"/>
  <c r="M783" i="6"/>
  <c r="E775" i="6"/>
  <c r="D775" i="6" s="1"/>
  <c r="M775" i="6"/>
  <c r="E767" i="6"/>
  <c r="D767" i="6" s="1"/>
  <c r="M767" i="6"/>
  <c r="E759" i="6"/>
  <c r="D759" i="6" s="1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D719" i="6" s="1"/>
  <c r="M719" i="6"/>
  <c r="E711" i="6"/>
  <c r="M711" i="6"/>
  <c r="E703" i="6"/>
  <c r="M703" i="6"/>
  <c r="E695" i="6"/>
  <c r="D695" i="6" s="1"/>
  <c r="M695" i="6"/>
  <c r="E687" i="6"/>
  <c r="D687" i="6" s="1"/>
  <c r="M687" i="6"/>
  <c r="E679" i="6"/>
  <c r="D679" i="6" s="1"/>
  <c r="M679" i="6"/>
  <c r="E671" i="6"/>
  <c r="D671" i="6" s="1"/>
  <c r="M671" i="6"/>
  <c r="E663" i="6"/>
  <c r="D663" i="6" s="1"/>
  <c r="M663" i="6"/>
  <c r="E655" i="6"/>
  <c r="D655" i="6" s="1"/>
  <c r="M655" i="6"/>
  <c r="E647" i="6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D551" i="6" s="1"/>
  <c r="M551" i="6"/>
  <c r="E543" i="6"/>
  <c r="D543" i="6" s="1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D503" i="6" s="1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M311" i="6"/>
  <c r="E303" i="6"/>
  <c r="D303" i="6" s="1"/>
  <c r="M303" i="6"/>
  <c r="E295" i="6"/>
  <c r="D295" i="6" s="1"/>
  <c r="M295" i="6"/>
  <c r="E287" i="6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M183" i="6"/>
  <c r="E175" i="6"/>
  <c r="D175" i="6" s="1"/>
  <c r="M175" i="6"/>
  <c r="E167" i="6"/>
  <c r="D167" i="6" s="1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D1286" i="6" s="1"/>
  <c r="M1286" i="6"/>
  <c r="E1278" i="6"/>
  <c r="M1278" i="6"/>
  <c r="E1270" i="6"/>
  <c r="M1270" i="6"/>
  <c r="E1262" i="6"/>
  <c r="M1262" i="6"/>
  <c r="E1254" i="6"/>
  <c r="D1254" i="6" s="1"/>
  <c r="M1254" i="6"/>
  <c r="E1246" i="6"/>
  <c r="D1246" i="6" s="1"/>
  <c r="M1246" i="6"/>
  <c r="E1238" i="6"/>
  <c r="M1238" i="6"/>
  <c r="E1230" i="6"/>
  <c r="D1230" i="6" s="1"/>
  <c r="M1230" i="6"/>
  <c r="E1222" i="6"/>
  <c r="M1222" i="6"/>
  <c r="E1214" i="6"/>
  <c r="D1214" i="6" s="1"/>
  <c r="M1214" i="6"/>
  <c r="E1206" i="6"/>
  <c r="M1206" i="6"/>
  <c r="E1198" i="6"/>
  <c r="D1198" i="6" s="1"/>
  <c r="M1198" i="6"/>
  <c r="E1190" i="6"/>
  <c r="D1190" i="6" s="1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D1062" i="6" s="1"/>
  <c r="M1062" i="6"/>
  <c r="E1054" i="6"/>
  <c r="D1054" i="6" s="1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D926" i="6" s="1"/>
  <c r="M926" i="6"/>
  <c r="E918" i="6"/>
  <c r="D918" i="6" s="1"/>
  <c r="M918" i="6"/>
  <c r="E910" i="6"/>
  <c r="D910" i="6" s="1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D838" i="6" s="1"/>
  <c r="M838" i="6"/>
  <c r="E830" i="6"/>
  <c r="D830" i="6" s="1"/>
  <c r="M830" i="6"/>
  <c r="E822" i="6"/>
  <c r="M822" i="6"/>
  <c r="E814" i="6"/>
  <c r="D814" i="6" s="1"/>
  <c r="M814" i="6"/>
  <c r="E806" i="6"/>
  <c r="D806" i="6" s="1"/>
  <c r="M806" i="6"/>
  <c r="E798" i="6"/>
  <c r="D798" i="6" s="1"/>
  <c r="M798" i="6"/>
  <c r="E790" i="6"/>
  <c r="D790" i="6" s="1"/>
  <c r="M790" i="6"/>
  <c r="E782" i="6"/>
  <c r="D782" i="6" s="1"/>
  <c r="M782" i="6"/>
  <c r="E774" i="6"/>
  <c r="M774" i="6"/>
  <c r="E766" i="6"/>
  <c r="D766" i="6" s="1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D1253" i="6" s="1"/>
  <c r="M1253" i="6"/>
  <c r="E1245" i="6"/>
  <c r="D1245" i="6" s="1"/>
  <c r="M1245" i="6"/>
  <c r="E1237" i="6"/>
  <c r="M1237" i="6"/>
  <c r="E1229" i="6"/>
  <c r="D1229" i="6" s="1"/>
  <c r="M1229" i="6"/>
  <c r="E1221" i="6"/>
  <c r="M1221" i="6"/>
  <c r="E1213" i="6"/>
  <c r="D1213" i="6" s="1"/>
  <c r="M1213" i="6"/>
  <c r="E1205" i="6"/>
  <c r="D1205" i="6" s="1"/>
  <c r="M1205" i="6"/>
  <c r="E1197" i="6"/>
  <c r="D1197" i="6" s="1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D1157" i="6" s="1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D925" i="6" s="1"/>
  <c r="M925" i="6"/>
  <c r="E917" i="6"/>
  <c r="D917" i="6" s="1"/>
  <c r="M917" i="6"/>
  <c r="E909" i="6"/>
  <c r="D909" i="6" s="1"/>
  <c r="M909" i="6"/>
  <c r="E901" i="6"/>
  <c r="D901" i="6" s="1"/>
  <c r="M901" i="6"/>
  <c r="E893" i="6"/>
  <c r="D893" i="6" s="1"/>
  <c r="M893" i="6"/>
  <c r="E885" i="6"/>
  <c r="D885" i="6" s="1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D837" i="6" s="1"/>
  <c r="M837" i="6"/>
  <c r="E829" i="6"/>
  <c r="M829" i="6"/>
  <c r="E821" i="6"/>
  <c r="D821" i="6" s="1"/>
  <c r="M821" i="6"/>
  <c r="E813" i="6"/>
  <c r="D813" i="6" s="1"/>
  <c r="M813" i="6"/>
  <c r="E805" i="6"/>
  <c r="D805" i="6" s="1"/>
  <c r="M805" i="6"/>
  <c r="E797" i="6"/>
  <c r="M797" i="6"/>
  <c r="E789" i="6"/>
  <c r="D789" i="6" s="1"/>
  <c r="M789" i="6"/>
  <c r="E781" i="6"/>
  <c r="D781" i="6" s="1"/>
  <c r="M781" i="6"/>
  <c r="E773" i="6"/>
  <c r="D773" i="6" s="1"/>
  <c r="M773" i="6"/>
  <c r="E765" i="6"/>
  <c r="D765" i="6" s="1"/>
  <c r="M765" i="6"/>
  <c r="E757" i="6"/>
  <c r="D757" i="6" s="1"/>
  <c r="M757" i="6"/>
  <c r="E749" i="6"/>
  <c r="D749" i="6" s="1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M701" i="6"/>
  <c r="E693" i="6"/>
  <c r="D693" i="6" s="1"/>
  <c r="M693" i="6"/>
  <c r="E685" i="6"/>
  <c r="D685" i="6" s="1"/>
  <c r="M685" i="6"/>
  <c r="E677" i="6"/>
  <c r="D677" i="6" s="1"/>
  <c r="M677" i="6"/>
  <c r="E669" i="6"/>
  <c r="D669" i="6" s="1"/>
  <c r="M669" i="6"/>
  <c r="E661" i="6"/>
  <c r="D661" i="6" s="1"/>
  <c r="M661" i="6"/>
  <c r="E653" i="6"/>
  <c r="M653" i="6"/>
  <c r="E645" i="6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D581" i="6" s="1"/>
  <c r="M581" i="6"/>
  <c r="E573" i="6"/>
  <c r="M573" i="6"/>
  <c r="E565" i="6"/>
  <c r="D565" i="6" s="1"/>
  <c r="M565" i="6"/>
  <c r="E557" i="6"/>
  <c r="D557" i="6" s="1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D1292" i="6" s="1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D1267" i="6" s="1"/>
  <c r="M1267" i="6"/>
  <c r="E1259" i="6"/>
  <c r="M1259" i="6"/>
  <c r="E1251" i="6"/>
  <c r="D1251" i="6" s="1"/>
  <c r="M1251" i="6"/>
  <c r="E1243" i="6"/>
  <c r="M1243" i="6"/>
  <c r="E1235" i="6"/>
  <c r="D1235" i="6" s="1"/>
  <c r="M1235" i="6"/>
  <c r="E1227" i="6"/>
  <c r="D1227" i="6" s="1"/>
  <c r="M1227" i="6"/>
  <c r="E1219" i="6"/>
  <c r="M1219" i="6"/>
  <c r="E1211" i="6"/>
  <c r="D1211" i="6" s="1"/>
  <c r="M1211" i="6"/>
  <c r="E1203" i="6"/>
  <c r="D1203" i="6" s="1"/>
  <c r="M1203" i="6"/>
  <c r="E1195" i="6"/>
  <c r="D1195" i="6" s="1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D1115" i="6" s="1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D1051" i="6" s="1"/>
  <c r="M1051" i="6"/>
  <c r="E1043" i="6"/>
  <c r="D1043" i="6" s="1"/>
  <c r="M1043" i="6"/>
  <c r="E1035" i="6"/>
  <c r="D1035" i="6" s="1"/>
  <c r="M1035" i="6"/>
  <c r="E1027" i="6"/>
  <c r="D1027" i="6" s="1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D923" i="6" s="1"/>
  <c r="M923" i="6"/>
  <c r="E915" i="6"/>
  <c r="M915" i="6"/>
  <c r="E907" i="6"/>
  <c r="D907" i="6" s="1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D843" i="6" s="1"/>
  <c r="M843" i="6"/>
  <c r="E835" i="6"/>
  <c r="D835" i="6" s="1"/>
  <c r="M835" i="6"/>
  <c r="E827" i="6"/>
  <c r="D827" i="6" s="1"/>
  <c r="M827" i="6"/>
  <c r="E819" i="6"/>
  <c r="D819" i="6" s="1"/>
  <c r="M819" i="6"/>
  <c r="E811" i="6"/>
  <c r="D811" i="6" s="1"/>
  <c r="M811" i="6"/>
  <c r="E803" i="6"/>
  <c r="D803" i="6" s="1"/>
  <c r="M803" i="6"/>
  <c r="E795" i="6"/>
  <c r="D795" i="6" s="1"/>
  <c r="M795" i="6"/>
  <c r="E787" i="6"/>
  <c r="D787" i="6" s="1"/>
  <c r="M787" i="6"/>
  <c r="E779" i="6"/>
  <c r="D779" i="6" s="1"/>
  <c r="M779" i="6"/>
  <c r="E771" i="6"/>
  <c r="D771" i="6" s="1"/>
  <c r="M771" i="6"/>
  <c r="E763" i="6"/>
  <c r="D763" i="6" s="1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M427" i="6"/>
  <c r="E419" i="6"/>
  <c r="D419" i="6" s="1"/>
  <c r="M419" i="6"/>
  <c r="E411" i="6"/>
  <c r="D411" i="6" s="1"/>
  <c r="M411" i="6"/>
  <c r="E403" i="6"/>
  <c r="D403" i="6" s="1"/>
  <c r="M403" i="6"/>
  <c r="E395" i="6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D323" i="6" s="1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D160" i="6" s="1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D72" i="6" s="1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D71" i="6" s="1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D718" i="6" s="1"/>
  <c r="M718" i="6"/>
  <c r="E710" i="6"/>
  <c r="M710" i="6"/>
  <c r="E702" i="6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M646" i="6"/>
  <c r="E638" i="6"/>
  <c r="D638" i="6" s="1"/>
  <c r="M638" i="6"/>
  <c r="E630" i="6"/>
  <c r="D630" i="6" s="1"/>
  <c r="M630" i="6"/>
  <c r="E622" i="6"/>
  <c r="D622" i="6" s="1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D566" i="6" s="1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D502" i="6" s="1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M310" i="6"/>
  <c r="E302" i="6"/>
  <c r="D302" i="6" s="1"/>
  <c r="M302" i="6"/>
  <c r="E294" i="6"/>
  <c r="D294" i="6" s="1"/>
  <c r="M294" i="6"/>
  <c r="E286" i="6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M230" i="6"/>
  <c r="E222" i="6"/>
  <c r="D222" i="6" s="1"/>
  <c r="M222" i="6"/>
  <c r="E214" i="6"/>
  <c r="D214" i="6" s="1"/>
  <c r="M214" i="6"/>
  <c r="E206" i="6"/>
  <c r="M206" i="6"/>
  <c r="E198" i="6"/>
  <c r="D198" i="6" s="1"/>
  <c r="M198" i="6"/>
  <c r="E190" i="6"/>
  <c r="D190" i="6" s="1"/>
  <c r="M190" i="6"/>
  <c r="E182" i="6"/>
  <c r="M182" i="6"/>
  <c r="E174" i="6"/>
  <c r="D174" i="6" s="1"/>
  <c r="M174" i="6"/>
  <c r="E166" i="6"/>
  <c r="D166" i="6" s="1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M78" i="6"/>
  <c r="E62" i="6"/>
  <c r="D62" i="6" s="1"/>
  <c r="M62" i="6"/>
  <c r="E54" i="6"/>
  <c r="D54" i="6" s="1"/>
  <c r="M54" i="6"/>
  <c r="E38" i="6"/>
  <c r="D38" i="6" s="1"/>
  <c r="M38" i="6"/>
  <c r="E30" i="6"/>
  <c r="D30" i="6" s="1"/>
  <c r="M30" i="6"/>
  <c r="E22" i="6"/>
  <c r="D22" i="6" s="1"/>
  <c r="M22" i="6"/>
  <c r="E6" i="6"/>
  <c r="D6" i="6" s="1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M309" i="6"/>
  <c r="E301" i="6"/>
  <c r="D301" i="6" s="1"/>
  <c r="M301" i="6"/>
  <c r="E285" i="6"/>
  <c r="M285" i="6"/>
  <c r="E277" i="6"/>
  <c r="D277" i="6" s="1"/>
  <c r="M277" i="6"/>
  <c r="E253" i="6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M181" i="6"/>
  <c r="E173" i="6"/>
  <c r="D173" i="6" s="1"/>
  <c r="M173" i="6"/>
  <c r="E157" i="6"/>
  <c r="D157" i="6" s="1"/>
  <c r="M157" i="6"/>
  <c r="E149" i="6"/>
  <c r="D149" i="6" s="1"/>
  <c r="M149" i="6"/>
  <c r="E125" i="6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M53" i="6"/>
  <c r="E37" i="6"/>
  <c r="D37" i="6" s="1"/>
  <c r="M37" i="6"/>
  <c r="E29" i="6"/>
  <c r="D29" i="6" s="1"/>
  <c r="M29" i="6"/>
  <c r="M1244" i="6"/>
  <c r="M269" i="6"/>
  <c r="M176" i="6"/>
  <c r="M131" i="6"/>
  <c r="M107" i="6"/>
  <c r="M55" i="6"/>
  <c r="M21" i="6"/>
  <c r="E1204" i="6"/>
  <c r="D1204" i="6" s="1"/>
  <c r="M1204" i="6"/>
  <c r="E1196" i="6"/>
  <c r="D1196" i="6" s="1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D1148" i="6" s="1"/>
  <c r="M1148" i="6"/>
  <c r="E1140" i="6"/>
  <c r="M1140" i="6"/>
  <c r="E1132" i="6"/>
  <c r="M1132" i="6"/>
  <c r="E1124" i="6"/>
  <c r="M1124" i="6"/>
  <c r="E1116" i="6"/>
  <c r="D1116" i="6" s="1"/>
  <c r="M1116" i="6"/>
  <c r="E1108" i="6"/>
  <c r="D1108" i="6" s="1"/>
  <c r="M1108" i="6"/>
  <c r="E1100" i="6"/>
  <c r="M1100" i="6"/>
  <c r="E1092" i="6"/>
  <c r="D1092" i="6" s="1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D1028" i="6" s="1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D924" i="6" s="1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D884" i="6" s="1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D844" i="6" s="1"/>
  <c r="M844" i="6"/>
  <c r="E836" i="6"/>
  <c r="D836" i="6" s="1"/>
  <c r="M836" i="6"/>
  <c r="E828" i="6"/>
  <c r="D828" i="6" s="1"/>
  <c r="M828" i="6"/>
  <c r="E820" i="6"/>
  <c r="D820" i="6" s="1"/>
  <c r="M820" i="6"/>
  <c r="E812" i="6"/>
  <c r="D812" i="6" s="1"/>
  <c r="M812" i="6"/>
  <c r="E804" i="6"/>
  <c r="D804" i="6" s="1"/>
  <c r="M804" i="6"/>
  <c r="E796" i="6"/>
  <c r="D796" i="6" s="1"/>
  <c r="M796" i="6"/>
  <c r="E788" i="6"/>
  <c r="D788" i="6" s="1"/>
  <c r="M788" i="6"/>
  <c r="E780" i="6"/>
  <c r="D780" i="6" s="1"/>
  <c r="M780" i="6"/>
  <c r="E772" i="6"/>
  <c r="D772" i="6" s="1"/>
  <c r="M772" i="6"/>
  <c r="E764" i="6"/>
  <c r="D764" i="6" s="1"/>
  <c r="M764" i="6"/>
  <c r="E756" i="6"/>
  <c r="D756" i="6" s="1"/>
  <c r="M756" i="6"/>
  <c r="E748" i="6"/>
  <c r="D748" i="6" s="1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M700" i="6"/>
  <c r="E692" i="6"/>
  <c r="D692" i="6" s="1"/>
  <c r="M692" i="6"/>
  <c r="E684" i="6"/>
  <c r="D684" i="6" s="1"/>
  <c r="M684" i="6"/>
  <c r="E676" i="6"/>
  <c r="D676" i="6" s="1"/>
  <c r="M676" i="6"/>
  <c r="E668" i="6"/>
  <c r="D668" i="6" s="1"/>
  <c r="M668" i="6"/>
  <c r="E660" i="6"/>
  <c r="D660" i="6" s="1"/>
  <c r="M660" i="6"/>
  <c r="E652" i="6"/>
  <c r="M652" i="6"/>
  <c r="E644" i="6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D588" i="6" s="1"/>
  <c r="M588" i="6"/>
  <c r="E580" i="6"/>
  <c r="M580" i="6"/>
  <c r="E572" i="6"/>
  <c r="D572" i="6" s="1"/>
  <c r="M572" i="6"/>
  <c r="E564" i="6"/>
  <c r="D564" i="6" s="1"/>
  <c r="M564" i="6"/>
  <c r="E556" i="6"/>
  <c r="D556" i="6" s="1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D404" i="6" s="1"/>
  <c r="M404" i="6"/>
  <c r="E396" i="6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D164" i="6" s="1"/>
  <c r="M164" i="6"/>
  <c r="E156" i="6"/>
  <c r="D156" i="6" s="1"/>
  <c r="M156" i="6"/>
  <c r="E148" i="6"/>
  <c r="D148" i="6" s="1"/>
  <c r="M148" i="6"/>
  <c r="E140" i="6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D100" i="6" s="1"/>
  <c r="M100" i="6"/>
  <c r="E92" i="6"/>
  <c r="D92" i="6" s="1"/>
  <c r="M92" i="6"/>
  <c r="E76" i="6"/>
  <c r="D76" i="6" s="1"/>
  <c r="M76" i="6"/>
  <c r="E60" i="6"/>
  <c r="D60" i="6" s="1"/>
  <c r="M60" i="6"/>
  <c r="E52" i="6"/>
  <c r="M52" i="6"/>
  <c r="E36" i="6"/>
  <c r="D36" i="6" s="1"/>
  <c r="M36" i="6"/>
  <c r="E28" i="6"/>
  <c r="M28" i="6"/>
  <c r="E20" i="6"/>
  <c r="D20" i="6" s="1"/>
  <c r="M20" i="6"/>
  <c r="E12" i="6"/>
  <c r="D12" i="6" s="1"/>
  <c r="M12" i="6"/>
  <c r="E4" i="6"/>
  <c r="D4" i="6" s="1"/>
  <c r="M4" i="6"/>
  <c r="M1252" i="6"/>
  <c r="M333" i="6"/>
  <c r="M152" i="6"/>
  <c r="M104" i="6"/>
  <c r="M75" i="6"/>
  <c r="M46" i="6"/>
  <c r="M19" i="6"/>
  <c r="E163" i="6"/>
  <c r="D163" i="6" s="1"/>
  <c r="M163" i="6"/>
  <c r="E147" i="6"/>
  <c r="D147" i="6" s="1"/>
  <c r="M147" i="6"/>
  <c r="E139" i="6"/>
  <c r="M139" i="6"/>
  <c r="E115" i="6"/>
  <c r="M115" i="6"/>
  <c r="E99" i="6"/>
  <c r="D99" i="6" s="1"/>
  <c r="M99" i="6"/>
  <c r="E91" i="6"/>
  <c r="D91" i="6" s="1"/>
  <c r="M91" i="6"/>
  <c r="E83" i="6"/>
  <c r="M83" i="6"/>
  <c r="E67" i="6"/>
  <c r="D67" i="6" s="1"/>
  <c r="M67" i="6"/>
  <c r="E59" i="6"/>
  <c r="D59" i="6" s="1"/>
  <c r="M59" i="6"/>
  <c r="E51" i="6"/>
  <c r="M51" i="6"/>
  <c r="E43" i="6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D2" i="6" s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971" i="6" l="1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<sst xmlns="http://schemas.openxmlformats.org/spreadsheetml/2006/main" count="48029" uniqueCount="15377">
  <si>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</si>
  <si>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</si>
  <si>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</si>
  <si>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</si>
  <si>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</si>
  <si>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</si>
  <si>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</si>
  <si>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</si>
  <si>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</si>
  <si>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</si>
  <si>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</si>
  <si>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</si>
  <si>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</si>
  <si>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</si>
  <si>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</si>
  <si>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</si>
  <si>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</si>
  <si>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</si>
  <si>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</si>
  <si>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</si>
  <si>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</si>
  <si>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</si>
  <si>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</si>
  <si>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</si>
  <si>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</si>
  <si>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</si>
  <si>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</si>
  <si>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</si>
  <si>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</si>
  <si>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</si>
  <si>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</si>
  <si>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</si>
  <si>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</si>
  <si>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</si>
  <si>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</si>
  <si>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</si>
  <si>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</si>
  <si>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</si>
  <si>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</si>
  <si>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</si>
  <si>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</si>
  <si>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</si>
  <si>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</si>
  <si>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</si>
  <si>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</si>
  <si>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</si>
  <si>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</si>
  <si>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</si>
  <si>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</si>
  <si>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</si>
  <si>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</si>
  <si>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</si>
  <si>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</si>
  <si>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</si>
  <si>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</si>
  <si>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</si>
  <si>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</si>
  <si>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</si>
  <si>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</si>
  <si>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</si>
  <si>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</si>
  <si>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</si>
  <si>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</si>
  <si>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</si>
  <si>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</si>
  <si>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</si>
  <si>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</si>
  <si>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</si>
  <si>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</si>
  <si>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</si>
  <si>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</si>
  <si>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</si>
  <si>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</si>
  <si>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</si>
  <si>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</si>
  <si>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</si>
  <si>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</si>
  <si>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</si>
  <si>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</si>
  <si>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</si>
  <si>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</si>
  <si>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</si>
  <si>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</si>
  <si>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</si>
  <si>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</si>
  <si>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</si>
  <si>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</si>
  <si>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</si>
  <si>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</si>
  <si>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</si>
  <si>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</si>
  <si>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</si>
  <si>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</si>
  <si>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</si>
  <si>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</si>
  <si>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</si>
  <si>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</si>
  <si>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</si>
  <si>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</si>
  <si>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</si>
  <si>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</si>
  <si>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</si>
  <si>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</si>
  <si>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</si>
  <si>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</si>
  <si>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</si>
  <si>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</si>
  <si>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</si>
  <si>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</si>
  <si>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</si>
  <si>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</si>
  <si>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</si>
  <si>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</si>
  <si>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</si>
  <si>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</si>
  <si>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</si>
  <si>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</si>
  <si>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</si>
  <si>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</si>
  <si>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</si>
  <si>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</si>
  <si>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</si>
  <si>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</si>
  <si>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</si>
  <si>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</si>
  <si>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</si>
  <si>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</si>
  <si>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</si>
  <si>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</si>
  <si>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</si>
  <si>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</si>
  <si>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</si>
  <si>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</si>
  <si>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</si>
  <si>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</si>
  <si>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</si>
  <si>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</si>
  <si>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</si>
  <si>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</si>
  <si>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</si>
  <si>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</si>
  <si>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</si>
  <si>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</si>
  <si>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</si>
  <si>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</si>
  <si>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</si>
  <si>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</si>
  <si>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</si>
  <si>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</si>
  <si>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</si>
  <si>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</si>
  <si>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</si>
  <si>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</si>
  <si>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</si>
  <si>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</si>
  <si>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</si>
  <si>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</si>
  <si>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</si>
  <si>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</si>
  <si>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</si>
  <si>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</si>
  <si>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</si>
  <si>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</si>
  <si>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</si>
  <si>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</si>
  <si>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</si>
  <si>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</si>
  <si>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</si>
  <si>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</si>
  <si>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</si>
  <si>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</si>
  <si>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</si>
  <si>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</si>
  <si>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</si>
  <si>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</si>
  <si>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</si>
  <si>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</si>
  <si>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</si>
  <si>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</si>
  <si>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</si>
  <si>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</si>
  <si>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</si>
  <si>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</si>
  <si>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</si>
  <si>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</si>
  <si>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</si>
  <si>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</si>
  <si>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</si>
  <si>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</si>
  <si>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</si>
  <si>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</si>
  <si>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</si>
  <si>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</si>
  <si>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</si>
  <si>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</si>
  <si>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</si>
  <si>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</si>
  <si>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</si>
  <si>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</si>
  <si>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</si>
  <si>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</si>
  <si>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</si>
  <si>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</si>
  <si>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</si>
  <si>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</si>
  <si>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</si>
  <si>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</si>
  <si>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</si>
  <si>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</si>
  <si>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</si>
  <si>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</si>
  <si>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</si>
  <si>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</si>
  <si>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</si>
  <si>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</si>
  <si>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</si>
  <si>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</si>
  <si>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</si>
  <si>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</si>
  <si>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</si>
  <si>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</si>
  <si>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</si>
  <si>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</si>
  <si>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</si>
  <si>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</si>
  <si>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</si>
  <si>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</si>
  <si>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</si>
  <si>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</si>
  <si>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</si>
  <si>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</si>
  <si>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</si>
  <si>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</si>
  <si>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</si>
  <si>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</si>
  <si>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</si>
  <si>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</si>
  <si>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</si>
  <si>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</si>
  <si>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</si>
  <si>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</si>
  <si>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</si>
  <si>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</si>
  <si>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</si>
  <si>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</si>
  <si>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</si>
  <si>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</si>
  <si>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</si>
  <si>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</si>
  <si>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</si>
  <si>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</si>
  <si>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</si>
  <si>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</si>
  <si>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</si>
  <si>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</si>
  <si>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</si>
  <si>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</si>
  <si>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</si>
  <si>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</si>
  <si>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</si>
  <si>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</si>
  <si>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</si>
  <si>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</si>
  <si>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</si>
  <si>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</si>
  <si>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</si>
  <si>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</si>
  <si>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</si>
  <si>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</si>
  <si>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</si>
  <si>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</si>
  <si>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</si>
  <si>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</si>
  <si>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</si>
  <si>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</si>
  <si>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</si>
  <si>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</si>
  <si>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</si>
  <si>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</si>
  <si>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</si>
  <si>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</si>
  <si>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</si>
  <si>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</si>
  <si>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</si>
  <si>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</si>
  <si>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</si>
  <si>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</si>
  <si>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</si>
  <si>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</si>
  <si>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</si>
  <si>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</si>
  <si>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</si>
  <si>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</si>
  <si>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</si>
  <si>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</si>
  <si>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</si>
  <si>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</si>
  <si>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</si>
  <si>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</si>
  <si>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</si>
  <si>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</si>
  <si>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</si>
  <si>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</si>
  <si>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</si>
  <si>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</si>
  <si>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</si>
  <si>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</si>
  <si>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</si>
  <si>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</si>
  <si>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</si>
  <si>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</si>
  <si>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</si>
  <si>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</si>
  <si>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</si>
  <si>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</si>
  <si>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</si>
  <si>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</si>
  <si>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</si>
  <si>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</si>
  <si>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</si>
  <si>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</si>
  <si>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</si>
  <si>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</si>
  <si>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</si>
  <si>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</si>
  <si>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</si>
  <si>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</si>
  <si>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</si>
  <si>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</si>
  <si>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</si>
  <si>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</si>
  <si>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</si>
  <si>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</si>
  <si>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</si>
  <si>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</si>
  <si>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</si>
  <si>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</si>
  <si>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</si>
  <si>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</si>
  <si>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</si>
  <si>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</si>
  <si>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</si>
  <si>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</si>
  <si>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</si>
  <si>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</si>
  <si>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</si>
  <si>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</si>
  <si>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</si>
  <si>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</si>
  <si>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</si>
  <si>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</si>
  <si>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</si>
  <si>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</si>
  <si>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</si>
  <si>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</si>
  <si>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</si>
  <si>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</si>
  <si>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</si>
  <si>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</si>
  <si>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</si>
  <si>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</si>
  <si>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</si>
  <si>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</si>
  <si>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</si>
  <si>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</si>
  <si>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</si>
  <si>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</si>
  <si>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</si>
  <si>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</si>
  <si>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</si>
  <si>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</si>
  <si>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</si>
  <si>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</si>
  <si>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</si>
  <si>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</si>
  <si>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</si>
  <si>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</si>
  <si>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</si>
  <si>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</si>
  <si>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</si>
  <si>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</si>
  <si>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</si>
  <si>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</si>
  <si>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</si>
  <si>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</si>
  <si>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</si>
  <si>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</si>
  <si>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</si>
  <si>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</si>
  <si>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</si>
  <si>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</si>
  <si>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</si>
  <si>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</si>
  <si>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</si>
  <si>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</si>
  <si>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</si>
  <si>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</si>
  <si>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</si>
  <si>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</si>
  <si>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</si>
  <si>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</si>
  <si>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</si>
  <si>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</si>
  <si>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</si>
  <si>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</si>
  <si>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</si>
  <si>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</si>
  <si>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</si>
  <si>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</si>
  <si>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</si>
  <si>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</si>
  <si>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</si>
  <si>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</si>
  <si>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</si>
  <si>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</si>
  <si>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</si>
  <si>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</si>
  <si>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</si>
  <si>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</si>
  <si>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</si>
  <si>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</si>
  <si>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</si>
  <si>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</si>
  <si>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</si>
  <si>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</si>
  <si>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</si>
  <si>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</si>
  <si>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</si>
  <si>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</si>
  <si>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</si>
  <si>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</si>
  <si>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</si>
  <si>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</si>
  <si>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</si>
  <si>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</si>
  <si>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</si>
  <si>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</si>
  <si>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</si>
  <si>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</si>
  <si>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</si>
  <si>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</si>
  <si>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</si>
  <si>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</si>
  <si>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</si>
  <si>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</si>
  <si>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</si>
  <si>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</si>
  <si>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</si>
  <si>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</si>
  <si>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</si>
  <si>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</si>
  <si>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</si>
  <si>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</si>
  <si>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</si>
  <si>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</si>
  <si>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</si>
  <si>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</si>
  <si>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</si>
  <si>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</si>
  <si>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</si>
  <si>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</si>
  <si>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</si>
  <si>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</si>
  <si>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</si>
  <si>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</si>
  <si>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</si>
  <si>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</si>
  <si>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</si>
  <si>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</si>
  <si>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</si>
  <si>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</si>
  <si>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</si>
  <si>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</si>
  <si>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</si>
  <si>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</si>
  <si>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</si>
  <si>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</si>
  <si>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</si>
  <si>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</si>
  <si>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</si>
  <si>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</si>
  <si>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</si>
  <si>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</si>
  <si>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</si>
  <si>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</si>
  <si>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</si>
  <si>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</si>
  <si>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</si>
  <si>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</si>
  <si>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</si>
  <si>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</si>
  <si>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</si>
  <si>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</si>
  <si>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</si>
  <si>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</si>
  <si>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</si>
  <si>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</si>
  <si>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</si>
  <si>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</si>
  <si>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</si>
  <si>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</si>
  <si>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</si>
  <si>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</si>
  <si>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</si>
  <si>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</si>
  <si>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</si>
  <si>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</si>
  <si>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</si>
  <si>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</si>
  <si>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</si>
  <si>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</si>
  <si>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</si>
  <si>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</si>
  <si>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</si>
  <si>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</si>
  <si>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</si>
  <si>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</si>
  <si>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</si>
  <si>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</si>
  <si>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</si>
  <si>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</si>
  <si>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</si>
  <si>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</si>
  <si>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</si>
  <si>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</si>
  <si>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</si>
  <si>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</si>
  <si>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</si>
  <si>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</si>
  <si>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</si>
  <si>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</si>
  <si>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</si>
  <si>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</si>
  <si>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</si>
  <si>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</si>
  <si>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</si>
  <si>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</si>
  <si>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</si>
  <si>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</si>
  <si>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</si>
  <si>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</si>
  <si>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</si>
  <si>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</si>
  <si>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</si>
  <si>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</si>
  <si>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</si>
  <si>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</si>
  <si>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</si>
  <si>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</si>
  <si>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</si>
  <si>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</si>
  <si>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</si>
  <si>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</si>
  <si>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</si>
  <si>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</si>
  <si>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</si>
  <si>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</si>
  <si>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</si>
  <si>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</si>
  <si>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</si>
  <si>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</si>
  <si>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</si>
  <si>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</si>
  <si>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</si>
  <si>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</si>
  <si>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</si>
  <si>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</si>
  <si>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</si>
  <si>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</si>
  <si>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</si>
  <si>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</si>
  <si>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</si>
  <si>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</si>
  <si>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</si>
  <si>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</si>
  <si>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</si>
  <si>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</si>
  <si>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</si>
  <si>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</si>
  <si>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</si>
  <si>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</si>
  <si>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</si>
  <si>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</si>
  <si>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</si>
  <si>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</si>
  <si>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</si>
  <si>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</si>
  <si>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</si>
  <si>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</si>
  <si>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</si>
  <si>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</si>
  <si>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</si>
  <si>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</si>
  <si>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</si>
  <si>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</si>
  <si>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</si>
  <si>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</si>
  <si>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</si>
  <si>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</si>
  <si>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</si>
  <si>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</si>
  <si>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</si>
  <si>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</si>
  <si>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</si>
  <si>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</si>
  <si>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</si>
  <si>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</si>
  <si>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</si>
  <si>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</si>
  <si>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</si>
  <si>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</si>
  <si>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</si>
  <si>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</si>
  <si>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</si>
  <si>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</si>
  <si>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</si>
  <si>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</si>
  <si>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</si>
  <si>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</si>
  <si>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</si>
  <si>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</si>
  <si>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</si>
  <si>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</si>
  <si>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</si>
  <si>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</si>
  <si>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</si>
  <si>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</si>
  <si>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</si>
  <si>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</si>
  <si>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</si>
  <si>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</si>
  <si>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</si>
  <si>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</si>
  <si>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</si>
  <si>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</si>
  <si>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</si>
  <si>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</si>
  <si>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</si>
  <si>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</si>
  <si>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</si>
  <si>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</si>
  <si>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</si>
  <si>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</si>
  <si>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</si>
  <si>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</si>
  <si>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</si>
  <si>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</si>
  <si>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</si>
  <si>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</si>
  <si>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</si>
  <si>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</si>
  <si>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</si>
  <si>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</si>
  <si>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</si>
  <si>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</si>
  <si>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</si>
  <si>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</si>
  <si>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</si>
  <si>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</si>
  <si>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</si>
  <si>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</si>
  <si>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</si>
  <si>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</si>
  <si>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</si>
  <si>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</si>
  <si>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</si>
  <si>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</si>
  <si>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</si>
  <si>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</si>
  <si>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</si>
  <si>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</si>
  <si>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</si>
  <si>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</si>
  <si>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</si>
  <si>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</si>
  <si>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</si>
  <si>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</si>
  <si>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</si>
  <si>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</si>
  <si>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</si>
  <si>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</si>
  <si>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</si>
  <si>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</si>
  <si>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</si>
  <si>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</si>
  <si>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</si>
  <si>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</si>
  <si>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</si>
  <si>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</si>
  <si>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</si>
  <si>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</si>
  <si>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</si>
  <si>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</si>
  <si>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</si>
  <si>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</si>
  <si>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</si>
  <si>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</si>
  <si>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</si>
  <si>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</si>
  <si>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</si>
  <si>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</si>
  <si>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</si>
  <si>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</si>
  <si>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</si>
  <si>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</si>
  <si>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</si>
  <si>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</si>
  <si>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</si>
  <si>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</si>
  <si>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</si>
  <si>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</si>
  <si>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</si>
  <si>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</si>
  <si>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</si>
  <si>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</si>
  <si>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</si>
  <si>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</si>
  <si>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</si>
  <si>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</si>
  <si>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</si>
  <si>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</si>
  <si>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</si>
  <si>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</si>
  <si>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</si>
  <si>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</si>
  <si>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</si>
  <si>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</si>
  <si>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</si>
  <si>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</si>
  <si>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</si>
  <si>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</si>
  <si>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</si>
  <si>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</si>
  <si>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</si>
  <si>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</si>
  <si>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</si>
  <si>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</si>
  <si>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</si>
  <si>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</si>
  <si>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</si>
  <si>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</si>
  <si>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</si>
  <si>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</si>
  <si>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</si>
  <si>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</si>
  <si>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</si>
  <si>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</si>
  <si>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</si>
  <si>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</si>
  <si>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</si>
  <si>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</si>
  <si>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</si>
  <si>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</si>
  <si>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</si>
  <si>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</si>
  <si>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</si>
  <si>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</si>
  <si>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</si>
  <si>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</si>
  <si>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</si>
  <si>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</si>
  <si>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</si>
  <si>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</si>
  <si>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</si>
  <si>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</si>
  <si>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</si>
  <si>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</si>
  <si>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</si>
  <si>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</si>
  <si>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</si>
  <si>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</si>
  <si>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</si>
  <si>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</si>
  <si>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</si>
  <si>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</si>
  <si>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</si>
  <si>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</si>
  <si>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</si>
  <si>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</si>
  <si>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</si>
  <si>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</si>
  <si>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</si>
  <si>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</si>
  <si>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</si>
  <si>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</si>
  <si>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</si>
  <si>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</si>
  <si>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</si>
  <si>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</si>
  <si>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</si>
  <si>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</si>
  <si>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</si>
  <si>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</si>
  <si>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</si>
  <si>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</si>
  <si>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</si>
  <si>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</si>
  <si>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</si>
  <si>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</si>
  <si>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</si>
  <si>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</si>
  <si>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</si>
  <si>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</si>
  <si>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</si>
  <si>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</si>
  <si>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</si>
  <si>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</si>
  <si>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</si>
  <si>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</si>
  <si>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</si>
  <si>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</si>
  <si>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</si>
  <si>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</si>
  <si>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</si>
  <si>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</si>
  <si>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</si>
  <si>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</si>
  <si>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</si>
  <si>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</si>
  <si>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</si>
  <si>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</si>
  <si>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</si>
  <si>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</si>
  <si>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</si>
  <si>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</si>
  <si>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</si>
  <si>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</si>
  <si>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</si>
  <si>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</si>
  <si>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</si>
  <si>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</si>
  <si>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</si>
  <si>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</si>
  <si>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</si>
  <si>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</si>
  <si>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</si>
  <si>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</si>
  <si>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</si>
  <si>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</si>
  <si>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</si>
  <si>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</si>
  <si>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</si>
  <si>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</si>
  <si>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</si>
  <si>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</si>
  <si>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</si>
  <si>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</si>
  <si>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</si>
  <si>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</si>
  <si>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</si>
  <si>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</si>
  <si>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</si>
  <si>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</si>
  <si>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</si>
  <si>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</si>
  <si>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</si>
  <si>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</si>
  <si>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</si>
  <si>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</si>
  <si>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</si>
  <si>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</si>
  <si>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</si>
  <si>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</si>
  <si>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</si>
  <si>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</si>
  <si>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</si>
  <si>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</si>
  <si>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</si>
  <si>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</si>
  <si>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</si>
  <si>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</si>
  <si>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</si>
  <si>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</si>
  <si>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</si>
  <si>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</si>
  <si>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</si>
  <si>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</si>
  <si>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</si>
  <si>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</si>
  <si>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</si>
  <si>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</si>
  <si>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</si>
  <si>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</si>
  <si>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</si>
  <si>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</si>
  <si>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</si>
  <si>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</si>
  <si>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</si>
  <si>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</si>
  <si>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</si>
  <si>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</si>
  <si>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</si>
  <si>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</si>
  <si>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</si>
  <si>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</si>
  <si>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</si>
  <si>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</si>
  <si>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</si>
  <si>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</si>
  <si>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</si>
  <si>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</si>
  <si>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</si>
  <si>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</si>
  <si>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</si>
  <si>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</si>
  <si>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</si>
  <si>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</si>
  <si>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</si>
  <si>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</si>
  <si>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</si>
  <si>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</si>
  <si>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</si>
  <si>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</si>
  <si>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</si>
  <si>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</si>
  <si>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</si>
  <si>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</si>
  <si>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</si>
  <si>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</si>
  <si>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</si>
  <si>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</si>
  <si>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</si>
  <si>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</si>
  <si>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</si>
  <si>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</si>
  <si>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</si>
  <si>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</si>
  <si>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</si>
  <si>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</si>
  <si>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</si>
  <si>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</si>
  <si>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</si>
  <si>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</si>
  <si>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</si>
  <si>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</si>
  <si>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</si>
  <si>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</si>
  <si>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</si>
  <si>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</si>
  <si>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</si>
  <si>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</si>
  <si>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</si>
  <si>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</si>
  <si>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</si>
  <si>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</si>
  <si>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</si>
  <si>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</si>
  <si>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</si>
  <si>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</si>
  <si>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</si>
  <si>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</si>
  <si>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</si>
  <si>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</si>
  <si>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</si>
  <si>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</si>
  <si>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</si>
  <si>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</si>
  <si>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</si>
  <si>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</si>
  <si>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</si>
  <si>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</si>
  <si>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</si>
  <si>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</si>
  <si>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</si>
  <si>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</si>
  <si>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</si>
  <si>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</si>
  <si>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</si>
  <si>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</si>
  <si>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</si>
  <si>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</si>
  <si>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</si>
  <si>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</si>
  <si>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</si>
  <si>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</si>
  <si>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</si>
  <si>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</si>
  <si>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</si>
  <si>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</si>
  <si>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</si>
  <si>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</si>
  <si>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</si>
  <si>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</si>
  <si>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</si>
  <si>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</si>
  <si>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</si>
  <si>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</si>
  <si>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</si>
  <si>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</si>
  <si>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</si>
  <si>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</si>
  <si>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</si>
  <si>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</si>
  <si>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</si>
  <si>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</si>
  <si>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</si>
  <si>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</si>
  <si>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</si>
  <si>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</si>
  <si>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</si>
  <si>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</si>
  <si>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</si>
  <si>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</si>
  <si>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</si>
  <si>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</si>
  <si>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</si>
  <si>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</si>
  <si>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</si>
  <si>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</si>
  <si>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</si>
  <si>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</si>
  <si>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</si>
  <si>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</si>
  <si>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</si>
  <si>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</si>
  <si>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</si>
  <si>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</si>
  <si>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</si>
  <si>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</si>
  <si>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</si>
  <si>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</si>
  <si>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</si>
  <si>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</si>
  <si>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</si>
  <si>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</si>
  <si>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</si>
  <si>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</si>
  <si>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</si>
  <si>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</si>
  <si>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</si>
  <si>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</si>
  <si>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</si>
  <si>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</si>
  <si>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</si>
  <si>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</si>
  <si>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</si>
  <si>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</si>
  <si>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</si>
  <si>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</si>
  <si>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</si>
  <si>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</si>
  <si>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</si>
  <si>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</si>
  <si>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</si>
  <si>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</si>
  <si>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</si>
  <si>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</si>
  <si>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</si>
  <si>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</si>
  <si>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</si>
  <si>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</si>
  <si>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</si>
  <si>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</si>
  <si>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</si>
  <si>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</si>
  <si>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</si>
  <si>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</si>
  <si>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</si>
  <si>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</si>
  <si>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</si>
  <si>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</si>
  <si>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</si>
  <si>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</si>
  <si>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</si>
  <si>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</si>
  <si>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</si>
  <si>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</si>
  <si>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</si>
  <si>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</si>
  <si>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</si>
  <si>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</si>
  <si>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</si>
  <si>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</si>
  <si>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</si>
  <si>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</si>
  <si>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</si>
  <si>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</si>
  <si>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</si>
  <si>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</si>
  <si>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</si>
  <si>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</si>
  <si>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</si>
  <si>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</si>
  <si>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</si>
  <si>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</si>
  <si>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</si>
  <si>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</si>
  <si>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</si>
  <si>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</si>
  <si>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</si>
  <si>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</si>
  <si>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</si>
  <si>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</si>
  <si>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</si>
  <si>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</si>
  <si>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</si>
  <si>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</si>
  <si>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</si>
  <si>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</si>
  <si>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</si>
  <si>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</si>
  <si>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</si>
  <si>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</si>
  <si>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</si>
  <si>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</si>
  <si>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</si>
  <si>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</si>
  <si>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</si>
  <si>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</si>
  <si>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</si>
  <si>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</si>
  <si>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</si>
  <si>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</si>
  <si>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</si>
  <si>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</si>
  <si>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</si>
  <si>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</si>
  <si>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</si>
  <si>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</si>
  <si>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</si>
  <si>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</si>
  <si>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</si>
  <si>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</si>
  <si>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</si>
  <si>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</si>
  <si>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</si>
  <si>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</si>
  <si>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</si>
  <si>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</si>
  <si>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</si>
  <si>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</si>
  <si>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</si>
  <si>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</si>
  <si>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</si>
  <si>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</si>
  <si>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</si>
  <si>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</si>
  <si>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</si>
  <si>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</si>
  <si>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</si>
  <si>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</si>
  <si>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</si>
  <si>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</si>
  <si>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</si>
  <si>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</si>
  <si>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</si>
  <si>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</si>
  <si>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</si>
  <si>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</si>
  <si>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</si>
  <si>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</si>
  <si>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</si>
  <si>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</si>
  <si>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</si>
  <si>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</si>
  <si>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</si>
  <si>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</si>
  <si>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</si>
  <si>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</si>
  <si>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</si>
  <si>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</si>
  <si>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</si>
  <si>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</si>
  <si>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</si>
  <si>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</si>
  <si>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</si>
  <si>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</si>
  <si>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</si>
  <si>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</si>
  <si>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</si>
  <si>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</si>
  <si>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</si>
  <si>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</si>
  <si>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</si>
  <si>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</si>
  <si>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</si>
  <si>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</si>
  <si>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</si>
  <si>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</si>
  <si>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</si>
  <si>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</si>
  <si>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</si>
  <si>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</si>
  <si>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</si>
  <si>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</si>
  <si>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</si>
  <si>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</si>
  <si>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</si>
  <si>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</si>
  <si>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</si>
  <si>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</si>
  <si>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</si>
  <si>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</si>
  <si>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</si>
  <si>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</si>
  <si>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</si>
  <si>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</si>
  <si>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</si>
  <si>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</si>
  <si>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</si>
  <si>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</si>
  <si>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</si>
  <si>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</si>
  <si>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</si>
  <si>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</si>
  <si>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</si>
  <si>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</si>
  <si>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</si>
  <si>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</si>
  <si>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</si>
  <si>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</si>
  <si>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</si>
  <si>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</si>
  <si>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</si>
  <si>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</si>
  <si>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</si>
  <si>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</si>
  <si>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</si>
  <si>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</si>
  <si>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</si>
  <si>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</si>
  <si>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</si>
  <si>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</si>
  <si>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</si>
  <si>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</si>
  <si>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</si>
  <si>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</si>
  <si>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</si>
  <si>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</si>
  <si>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</si>
  <si>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</si>
  <si>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</si>
  <si>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</si>
  <si>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</si>
  <si>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</si>
  <si>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</si>
  <si>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</si>
  <si>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</si>
  <si>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</si>
  <si>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</si>
  <si>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</si>
  <si>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</si>
  <si>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</si>
  <si>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</si>
  <si>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</si>
  <si>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</si>
  <si>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</si>
  <si>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</si>
  <si>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</si>
  <si>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</si>
  <si>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</si>
  <si>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</si>
  <si>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</si>
  <si>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</si>
  <si>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</si>
  <si>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</si>
  <si>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</si>
  <si>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</si>
  <si>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</si>
  <si>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</si>
  <si>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</si>
  <si>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</si>
  <si>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</si>
  <si>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</si>
  <si>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</si>
  <si>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</si>
  <si>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</si>
  <si>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</si>
  <si>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</si>
  <si>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</si>
  <si>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</si>
  <si>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</si>
  <si>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</si>
  <si>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</si>
  <si>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</si>
  <si>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</si>
  <si>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</si>
  <si>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</si>
  <si>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</si>
  <si>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</si>
  <si>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</si>
  <si>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</si>
  <si>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</si>
  <si>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</si>
  <si>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</si>
  <si>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</si>
  <si>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</si>
  <si>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</si>
  <si>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</si>
  <si>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</si>
  <si>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</si>
  <si>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</si>
  <si>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</si>
  <si>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</si>
  <si>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</si>
  <si>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</si>
  <si>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</si>
  <si>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</si>
  <si>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</si>
  <si>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</si>
  <si>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</si>
  <si>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</si>
  <si>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</si>
  <si>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</si>
  <si>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</si>
  <si>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</si>
  <si>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</si>
  <si>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</si>
  <si>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</si>
  <si>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</si>
  <si>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</si>
  <si>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</si>
  <si>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</si>
  <si>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</si>
  <si>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</si>
  <si>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</si>
  <si>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</si>
  <si>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</si>
  <si>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</si>
  <si>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</si>
  <si>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</si>
  <si>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</si>
  <si>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</si>
  <si>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</si>
  <si>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</si>
  <si>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</si>
  <si>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</si>
  <si>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</si>
  <si>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</si>
  <si>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</si>
  <si>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</si>
  <si>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</si>
  <si>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</si>
  <si>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</si>
  <si>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</si>
  <si>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</si>
  <si>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</si>
  <si>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</si>
  <si>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</si>
  <si>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</si>
  <si>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</si>
  <si>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</si>
  <si>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</si>
  <si>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</si>
  <si>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</si>
  <si>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</si>
  <si>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</si>
  <si>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</si>
  <si>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</si>
  <si>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</si>
  <si>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</si>
  <si>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</si>
  <si>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</si>
  <si>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</si>
  <si>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</si>
  <si>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</si>
  <si>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</si>
  <si>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</si>
  <si>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</si>
  <si>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</si>
  <si>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</si>
  <si>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</si>
  <si>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</si>
  <si>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</si>
  <si>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</si>
  <si>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</si>
  <si>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</si>
  <si>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</si>
  <si>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</si>
  <si>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</si>
  <si>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</si>
  <si>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</si>
  <si>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</si>
  <si>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</si>
  <si>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</si>
  <si>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</si>
  <si>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</si>
  <si>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</si>
  <si>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</si>
  <si>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</si>
  <si>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</si>
  <si>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</si>
  <si>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</si>
  <si>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</si>
  <si>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</si>
  <si>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</si>
  <si>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</si>
  <si>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</si>
  <si>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</si>
  <si>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</si>
  <si>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</si>
  <si>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</si>
  <si>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</si>
  <si>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</si>
  <si>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</si>
  <si>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</si>
  <si>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</si>
  <si>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</si>
  <si>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</si>
  <si>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</si>
  <si>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</si>
  <si>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</si>
  <si>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</si>
  <si>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</si>
  <si>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</si>
  <si>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</si>
  <si>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</si>
  <si>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</si>
  <si>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</si>
  <si>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</si>
  <si>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</si>
  <si>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</si>
  <si>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</si>
  <si>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</si>
  <si>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</si>
  <si>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</si>
  <si>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</si>
  <si>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</si>
  <si>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</si>
  <si>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</si>
  <si>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</si>
  <si>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</si>
  <si>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</si>
  <si>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</si>
  <si>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</si>
  <si>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</si>
  <si>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</si>
  <si>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</si>
  <si>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</si>
  <si>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</si>
  <si>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</si>
  <si>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</si>
  <si>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</si>
  <si>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</si>
  <si>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</si>
  <si>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</si>
  <si>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</si>
  <si>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</si>
  <si>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</si>
  <si>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</si>
  <si>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</si>
  <si>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</si>
  <si>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</si>
  <si>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</si>
  <si>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</si>
  <si>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</si>
  <si>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</si>
  <si>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</si>
  <si>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</si>
  <si>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</si>
  <si>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</si>
  <si>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</si>
  <si>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</si>
  <si>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</si>
  <si>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</si>
  <si>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</si>
  <si>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</si>
  <si>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</si>
  <si>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</si>
  <si>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</si>
  <si>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</si>
  <si>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</si>
  <si>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</si>
  <si>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</si>
  <si>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</si>
  <si>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</si>
  <si>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</si>
  <si>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</si>
  <si>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</si>
  <si>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</si>
  <si>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</si>
  <si>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</si>
  <si>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</si>
  <si>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</si>
  <si>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</si>
  <si>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</si>
  <si>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</si>
  <si>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</si>
  <si>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</si>
  <si>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</si>
  <si>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</si>
  <si>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</si>
  <si>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</si>
  <si>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</si>
  <si>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</si>
  <si>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</si>
  <si>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</si>
  <si>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</si>
  <si>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</si>
  <si>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</si>
  <si>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</si>
  <si>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</si>
  <si>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</si>
  <si>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</si>
  <si>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</si>
  <si>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</si>
  <si>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</si>
  <si>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</si>
  <si>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</si>
  <si>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</si>
  <si>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</si>
  <si>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</si>
  <si>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</si>
  <si>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</si>
  <si>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</si>
  <si>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</si>
  <si>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</si>
  <si>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</si>
  <si>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</si>
  <si>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</si>
  <si>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</si>
  <si>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</si>
  <si>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</si>
  <si>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</si>
  <si>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</si>
  <si>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</si>
  <si>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</si>
  <si>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</si>
  <si>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</si>
  <si>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</si>
  <si>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</si>
  <si>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</si>
  <si>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</si>
  <si>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</si>
  <si>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</si>
  <si>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</si>
  <si>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</si>
  <si>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</si>
  <si>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</si>
  <si>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</si>
  <si>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</si>
  <si>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</si>
  <si>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</si>
  <si>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</si>
  <si>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</si>
  <si>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</si>
  <si>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</si>
  <si>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</si>
  <si>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</si>
  <si>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</si>
  <si>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</si>
  <si>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</si>
  <si>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</si>
  <si>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</si>
  <si>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</si>
  <si>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</si>
  <si>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</si>
  <si>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</si>
  <si>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</si>
  <si>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</si>
  <si>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</si>
  <si>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</si>
  <si>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</si>
  <si>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</si>
  <si>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</si>
  <si>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</si>
  <si>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</si>
  <si>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</si>
  <si>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</si>
  <si>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</si>
  <si>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</si>
  <si>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</si>
  <si>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</si>
  <si>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</si>
  <si>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</si>
  <si>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</si>
  <si>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</si>
  <si>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</si>
  <si>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</si>
  <si>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</si>
  <si>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</si>
  <si>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</si>
  <si>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</si>
  <si>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</si>
  <si>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</si>
  <si>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</si>
  <si>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</si>
  <si>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</si>
  <si>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</si>
  <si>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</si>
  <si>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</si>
  <si>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</si>
  <si>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</si>
  <si>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</si>
  <si>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</si>
  <si>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</si>
  <si>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</si>
  <si>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</si>
  <si>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</si>
  <si>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</si>
  <si>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</si>
  <si>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</si>
  <si>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</si>
  <si>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</si>
  <si>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</si>
  <si>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</si>
  <si>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</si>
  <si>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</si>
  <si>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</si>
  <si>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</si>
  <si>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</si>
  <si>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</si>
  <si>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</si>
  <si>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</si>
  <si>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</si>
  <si>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</si>
  <si>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</si>
  <si>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</si>
  <si>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</si>
  <si>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</si>
  <si>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</si>
  <si>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</si>
  <si>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</si>
  <si>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</si>
  <si>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</si>
  <si>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</si>
  <si>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</si>
  <si>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</si>
  <si>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</si>
  <si>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</si>
  <si>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</si>
  <si>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</si>
  <si>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</si>
  <si>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</si>
  <si>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</si>
  <si>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</si>
  <si>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</si>
  <si>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</si>
  <si>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</si>
  <si>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</si>
  <si>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</si>
  <si>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</si>
  <si>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</si>
  <si>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</si>
  <si>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</si>
  <si>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</si>
  <si>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</si>
  <si>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</si>
  <si>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</si>
  <si>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</si>
  <si>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</si>
  <si>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</si>
  <si>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</si>
  <si>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</si>
  <si>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</si>
  <si>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</si>
  <si>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</si>
  <si>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</si>
  <si>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</si>
  <si>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</si>
  <si>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</si>
  <si>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</si>
  <si>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</si>
  <si>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</si>
  <si>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</si>
  <si>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</si>
  <si>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</si>
  <si>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</si>
  <si>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</si>
  <si>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</si>
  <si>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</si>
  <si>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</si>
  <si>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</si>
  <si>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</si>
  <si>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</si>
  <si>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</si>
  <si>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</si>
  <si>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</si>
  <si>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</si>
  <si>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</si>
  <si>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</si>
  <si>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</si>
  <si>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</si>
  <si>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</si>
  <si>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</si>
  <si>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</si>
  <si>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</si>
  <si>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</si>
  <si>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</si>
  <si>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</si>
  <si>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</si>
  <si>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</si>
  <si>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</si>
  <si>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</si>
  <si>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</si>
  <si>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</si>
  <si>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</si>
  <si>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</si>
  <si>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</si>
  <si>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</si>
  <si>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</si>
  <si>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</si>
  <si>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</si>
  <si>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</si>
  <si>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</si>
  <si>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</si>
  <si>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</si>
  <si>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</si>
  <si>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</si>
  <si>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</si>
  <si>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</si>
  <si>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</si>
  <si>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</si>
  <si>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</si>
  <si>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</si>
  <si>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</si>
  <si>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</si>
  <si>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</si>
  <si>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</si>
  <si>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</si>
  <si>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</si>
  <si>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</si>
  <si>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</si>
  <si>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</si>
  <si>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</si>
  <si>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</si>
  <si>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</si>
  <si>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</si>
  <si>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</si>
  <si>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</si>
  <si>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</si>
  <si>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</si>
  <si>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</si>
  <si>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</si>
  <si>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</si>
  <si>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</si>
  <si>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</si>
  <si>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</si>
  <si>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</si>
  <si>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</si>
  <si>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</si>
  <si>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</si>
  <si>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</si>
  <si>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</si>
  <si>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</si>
  <si>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</si>
  <si>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</si>
  <si>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</si>
  <si>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</si>
  <si>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</si>
  <si>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</si>
  <si>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</si>
  <si>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</si>
  <si>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</si>
  <si>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</si>
  <si>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</si>
  <si>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</si>
  <si>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</si>
  <si>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</si>
  <si>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</si>
  <si>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</si>
  <si>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</si>
  <si>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</si>
  <si>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</si>
  <si>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</si>
  <si>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</si>
  <si>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</si>
  <si>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</si>
  <si>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</si>
  <si>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</si>
  <si>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</si>
  <si>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</si>
  <si>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</si>
  <si>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</si>
  <si>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</si>
  <si>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</si>
  <si>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</si>
  <si>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</si>
  <si>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</si>
  <si>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</si>
  <si>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</si>
  <si>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</si>
  <si>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</si>
  <si>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</si>
  <si>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</si>
  <si>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</si>
  <si>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</si>
  <si>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</si>
  <si>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</si>
  <si>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</si>
  <si>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</si>
  <si>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</si>
  <si>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</si>
  <si>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</si>
  <si>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</si>
  <si>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</si>
  <si>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</si>
  <si>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</si>
  <si>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</si>
  <si>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</si>
  <si>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</si>
  <si>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</si>
  <si>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</si>
  <si>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</si>
  <si>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</si>
  <si>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</si>
  <si>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</si>
  <si>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</si>
  <si>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</si>
  <si>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</si>
  <si>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</si>
  <si>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</si>
  <si>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</si>
  <si>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</si>
  <si>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</si>
  <si>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</si>
  <si>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</si>
  <si>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</si>
  <si>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</si>
  <si>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</si>
  <si>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</si>
  <si>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</si>
  <si>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</si>
  <si>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</si>
  <si>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</si>
  <si>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</si>
  <si>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</si>
  <si>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</si>
  <si>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</si>
  <si>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</si>
  <si>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</si>
  <si>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</si>
  <si>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</si>
  <si>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</si>
  <si>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</si>
  <si>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</si>
  <si>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</si>
  <si>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</si>
  <si>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</si>
  <si>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</si>
  <si>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</si>
  <si>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</si>
  <si>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</si>
  <si>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</si>
  <si>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</si>
  <si>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</si>
  <si>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</si>
  <si>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</si>
  <si>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</si>
  <si>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</si>
  <si>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</si>
  <si>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</si>
  <si>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</si>
  <si>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</si>
  <si>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</si>
  <si>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</si>
  <si>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</si>
  <si>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</si>
  <si>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</si>
  <si>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</si>
  <si>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</si>
  <si>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</si>
  <si>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</si>
  <si>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</si>
  <si>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</si>
  <si>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</si>
  <si>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</si>
  <si>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</si>
  <si>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</si>
  <si>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</si>
  <si>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</si>
  <si>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</si>
  <si>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</si>
  <si>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</si>
  <si>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</si>
  <si>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</si>
  <si>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</si>
  <si>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</si>
  <si>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</si>
  <si>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</si>
  <si>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</si>
  <si>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</si>
  <si>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</si>
  <si>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</si>
  <si>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</si>
  <si>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</si>
  <si>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</si>
  <si>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</si>
  <si>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</si>
  <si>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</si>
  <si>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</si>
  <si>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</si>
  <si>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</si>
  <si>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</si>
  <si>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</si>
  <si>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</si>
  <si>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</si>
  <si>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</si>
  <si>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</si>
  <si>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</si>
  <si>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</si>
  <si>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</si>
  <si>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</si>
  <si>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</si>
  <si>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</si>
  <si>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</si>
  <si>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</si>
  <si>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</si>
  <si>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</si>
  <si>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</si>
  <si>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</si>
  <si>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</si>
  <si>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</si>
  <si>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</si>
  <si>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</si>
  <si>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</si>
  <si>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</si>
  <si>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</si>
  <si>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</si>
  <si>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</si>
  <si>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</si>
  <si>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</si>
  <si>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</si>
  <si>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</si>
  <si>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</si>
  <si>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</si>
  <si>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</si>
  <si>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</si>
  <si>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</si>
  <si>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</si>
  <si>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</si>
  <si>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</si>
  <si>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</si>
  <si>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</si>
  <si>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</si>
  <si>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</si>
  <si>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</si>
  <si>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</si>
  <si>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</si>
  <si>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</si>
  <si>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</si>
  <si>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</si>
  <si>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</si>
  <si>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</si>
  <si>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</si>
  <si>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</si>
  <si>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</si>
  <si>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</si>
  <si>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</si>
  <si>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</si>
  <si>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</si>
  <si>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</si>
  <si>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</si>
  <si>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</si>
  <si>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</si>
  <si>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</si>
  <si>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</si>
  <si>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</si>
  <si>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</si>
  <si>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</si>
  <si>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</si>
  <si>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</si>
  <si>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</si>
  <si>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</si>
  <si>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</si>
  <si>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</si>
  <si>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</si>
  <si>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</si>
  <si>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</si>
  <si>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</si>
  <si>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</si>
  <si>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</si>
  <si>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</si>
  <si>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</si>
  <si>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</si>
  <si>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</si>
  <si>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</si>
  <si>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</si>
  <si>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</si>
  <si>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</si>
  <si>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</si>
  <si>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</si>
  <si>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</si>
  <si>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</si>
  <si>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</si>
  <si>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</si>
  <si>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</si>
  <si>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</si>
  <si>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</si>
  <si>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</si>
  <si>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</si>
  <si>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</si>
  <si>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</si>
  <si>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</si>
  <si>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</si>
  <si>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</si>
  <si>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</si>
  <si>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</si>
  <si>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</si>
  <si>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</si>
  <si>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</si>
  <si>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</si>
  <si>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</si>
  <si>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</si>
  <si>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</si>
  <si>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</si>
  <si>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</si>
  <si>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</si>
  <si>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</si>
  <si>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</si>
  <si>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</si>
  <si>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</si>
  <si>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</si>
  <si>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</si>
  <si>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</si>
  <si>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</si>
  <si>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</si>
  <si>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</si>
  <si>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</si>
  <si>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</si>
  <si>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</si>
  <si>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</si>
  <si>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</si>
  <si>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</si>
  <si>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</si>
  <si>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</si>
  <si>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</si>
  <si>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</si>
  <si>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</si>
  <si>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</si>
  <si>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</si>
  <si>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</si>
  <si>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</si>
  <si>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</si>
  <si>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</si>
  <si>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</si>
  <si>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</si>
  <si>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</si>
  <si>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</si>
  <si>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</si>
  <si>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</si>
  <si>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</si>
  <si>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</si>
  <si>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</si>
  <si>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</si>
  <si>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</si>
  <si>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</si>
  <si>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</si>
  <si>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</si>
  <si>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</si>
  <si>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</si>
  <si>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</si>
  <si>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</si>
  <si>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</si>
  <si>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</si>
  <si>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</si>
  <si>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</si>
  <si>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</si>
  <si>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</si>
  <si>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</si>
  <si>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</si>
  <si>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</si>
  <si>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</si>
  <si>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</si>
  <si>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</si>
  <si>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</si>
  <si>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</si>
  <si>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</si>
  <si>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</si>
  <si>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</si>
  <si>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</si>
  <si>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</si>
  <si>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</si>
  <si>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</si>
  <si>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</si>
  <si>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</si>
  <si>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</si>
  <si>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</si>
  <si>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</si>
  <si>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</si>
  <si>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</si>
  <si>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</si>
  <si>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</si>
  <si>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</si>
  <si>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</si>
  <si>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</si>
  <si>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</si>
  <si>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</si>
  <si>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</si>
  <si>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</si>
  <si>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</si>
  <si>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</si>
  <si>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</si>
  <si>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</si>
  <si>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</si>
  <si>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</si>
  <si>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</si>
  <si>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</si>
  <si>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</si>
  <si>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</si>
  <si>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</si>
  <si>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</si>
  <si>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</si>
  <si>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</si>
  <si>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</si>
  <si>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</si>
  <si>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</si>
  <si>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</si>
  <si>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</si>
  <si>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</si>
  <si>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</si>
  <si>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</si>
  <si>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</si>
  <si>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</si>
  <si>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</si>
  <si>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</si>
  <si>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</si>
  <si>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</si>
  <si>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</si>
  <si>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</si>
  <si>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</si>
  <si>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</si>
  <si>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</si>
  <si>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</si>
  <si>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</si>
  <si>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</si>
  <si>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</si>
  <si>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</si>
  <si>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</si>
  <si>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</si>
  <si>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</si>
  <si>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</si>
  <si>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</si>
  <si>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</si>
  <si>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</si>
  <si>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</si>
  <si>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</si>
  <si>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</si>
  <si>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</si>
  <si>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</si>
  <si>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</si>
  <si>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</si>
  <si>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</si>
  <si>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</si>
  <si>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</si>
  <si>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</si>
  <si>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</si>
  <si>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</si>
  <si>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</si>
  <si>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</si>
  <si>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</si>
  <si>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</si>
  <si>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</si>
  <si>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</si>
  <si>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</si>
  <si>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</si>
  <si>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</si>
  <si>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</si>
  <si>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</si>
  <si>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</si>
  <si>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</si>
  <si>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</si>
  <si>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</si>
  <si>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</si>
  <si>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</si>
  <si>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</si>
  <si>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</si>
  <si>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</si>
  <si>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</si>
  <si>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</si>
  <si>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</si>
  <si>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</si>
  <si>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</si>
  <si>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</si>
  <si>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</si>
  <si>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</si>
  <si>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</si>
  <si>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</si>
  <si>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</si>
  <si>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</si>
  <si>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</si>
  <si>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</si>
  <si>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</si>
  <si>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</si>
  <si>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</si>
  <si>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</si>
  <si>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</si>
  <si>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</si>
  <si>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</si>
  <si>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</si>
  <si>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</si>
  <si>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</si>
  <si>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</si>
  <si>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</si>
  <si>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</si>
  <si>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</si>
  <si>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</si>
  <si>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</si>
  <si>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</si>
  <si>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</si>
  <si>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</si>
  <si>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</si>
  <si>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</si>
  <si>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</si>
  <si>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</si>
  <si>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</si>
  <si>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</si>
  <si>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</si>
  <si>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</si>
  <si>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</si>
  <si>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</si>
  <si>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</si>
  <si>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</si>
  <si>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</si>
  <si>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</si>
  <si>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</si>
  <si>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</si>
  <si>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</si>
  <si>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</si>
  <si>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</si>
  <si>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</si>
  <si>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</si>
  <si>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</si>
  <si>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</si>
  <si>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</si>
  <si>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</si>
  <si>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</si>
  <si>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</si>
  <si>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</si>
  <si>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</si>
  <si>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</si>
  <si>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</si>
  <si>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</si>
  <si>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</si>
  <si>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</si>
  <si>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</si>
  <si>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</si>
  <si>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</si>
  <si>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</si>
  <si>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</si>
  <si>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</si>
  <si>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</si>
  <si>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</si>
  <si>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</si>
  <si>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</si>
  <si>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</si>
  <si>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</si>
  <si>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</si>
  <si>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</si>
  <si>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</si>
  <si>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</si>
  <si>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</si>
  <si>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</si>
  <si>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</si>
  <si>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</si>
  <si>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</si>
  <si>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</si>
  <si>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</si>
  <si>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</si>
  <si>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</si>
  <si>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</si>
  <si>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</si>
  <si>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</si>
  <si>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</si>
  <si>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</si>
  <si>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</si>
  <si>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</si>
  <si>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</si>
  <si>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</si>
  <si>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</si>
  <si>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</si>
  <si>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</si>
  <si>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</si>
  <si>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</si>
  <si>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</si>
  <si>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</si>
  <si>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</si>
  <si>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</si>
  <si>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</si>
  <si>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</si>
  <si>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</si>
  <si>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</si>
  <si>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</si>
  <si>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</si>
  <si>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</si>
  <si>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</si>
  <si>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</si>
  <si>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</si>
  <si>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</si>
  <si>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</si>
  <si>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</si>
  <si>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</si>
  <si>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</si>
  <si>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</si>
  <si>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</si>
  <si>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</si>
  <si>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</si>
  <si>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</si>
  <si>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</si>
  <si>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</si>
  <si>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</si>
  <si>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</si>
  <si>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</si>
  <si>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</si>
  <si>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</si>
  <si>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</si>
  <si>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</si>
  <si>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</si>
  <si>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</si>
  <si>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</si>
  <si>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</si>
  <si>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</si>
  <si>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</si>
  <si>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</si>
  <si>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</si>
  <si>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</si>
  <si>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</si>
  <si>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</si>
  <si>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</si>
  <si>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</si>
  <si>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</si>
  <si>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</si>
  <si>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</si>
  <si>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</si>
  <si>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</si>
  <si>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</si>
  <si>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</si>
  <si>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</si>
  <si>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</si>
  <si>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</si>
  <si>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</si>
  <si>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</si>
  <si>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</si>
  <si>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</si>
  <si>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</si>
  <si>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</si>
  <si>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</si>
  <si>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</si>
  <si>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</si>
  <si>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</si>
  <si>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</si>
  <si>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</si>
  <si>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</si>
  <si>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</si>
  <si>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</si>
  <si>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</si>
  <si>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</si>
  <si>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</si>
  <si>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</si>
  <si>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</si>
  <si>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</si>
  <si>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</si>
  <si>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</si>
  <si>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</si>
  <si>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</si>
  <si>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</si>
  <si>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</si>
  <si>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</si>
  <si>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</si>
  <si>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</si>
  <si>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</si>
  <si>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</si>
  <si>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</si>
  <si>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</si>
  <si>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</si>
  <si>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</si>
  <si>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</si>
  <si>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</si>
  <si>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</si>
  <si>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</si>
  <si>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</si>
  <si>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</si>
  <si>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</si>
  <si>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</si>
  <si>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</si>
  <si>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</si>
  <si>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</si>
  <si>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</si>
  <si>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</si>
  <si>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</si>
  <si>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</si>
  <si>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</si>
  <si>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</si>
  <si>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</si>
  <si>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</si>
  <si>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</si>
  <si>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</si>
  <si>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</si>
  <si>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</si>
  <si>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</si>
  <si>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</si>
  <si>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</si>
  <si>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</si>
  <si>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</si>
  <si>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</si>
  <si>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</si>
  <si>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</si>
  <si>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</si>
  <si>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</si>
  <si>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</si>
  <si>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</si>
  <si>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</si>
  <si>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</si>
  <si>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</si>
  <si>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</si>
  <si>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</si>
  <si>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</si>
  <si>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</si>
  <si>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</si>
  <si>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</si>
  <si>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</si>
  <si>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</si>
  <si>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</si>
  <si>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</si>
  <si>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</si>
  <si>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</si>
  <si>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</si>
  <si>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</si>
  <si>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</si>
  <si>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</si>
  <si>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</si>
  <si>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</si>
  <si>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</si>
  <si>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</si>
  <si>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</si>
  <si>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</si>
  <si>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</si>
  <si>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</si>
  <si>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</si>
  <si>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</si>
  <si>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</si>
  <si>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</si>
  <si>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</si>
  <si>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</si>
  <si>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</si>
  <si>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</si>
  <si>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</si>
  <si>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</si>
  <si>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</si>
  <si>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</si>
  <si>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</si>
  <si>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</si>
  <si>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</si>
  <si>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</si>
  <si>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</si>
  <si>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</si>
  <si>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</si>
  <si>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</si>
  <si>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</si>
  <si>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</si>
  <si>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</si>
  <si>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</si>
  <si>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</si>
  <si>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</si>
  <si>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</si>
  <si>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</si>
  <si>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</si>
  <si>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</si>
  <si>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</si>
  <si>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</si>
  <si>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</si>
  <si>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</si>
  <si>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</si>
  <si>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</si>
  <si>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</si>
  <si>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</si>
  <si>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</si>
  <si>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</si>
  <si>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</si>
  <si>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</si>
  <si>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</si>
  <si>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</si>
  <si>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</si>
  <si>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</si>
  <si>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</si>
  <si>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</si>
  <si>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</si>
  <si>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</si>
  <si>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</si>
  <si>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</si>
  <si>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</si>
  <si>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</si>
  <si>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</si>
  <si>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</si>
  <si>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</si>
  <si>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</si>
  <si>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</si>
  <si>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</si>
  <si>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</si>
  <si>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</si>
  <si>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</si>
  <si>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</si>
  <si>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</si>
  <si>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</si>
  <si>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</si>
  <si>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</si>
  <si>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</si>
  <si>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</si>
  <si>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</si>
  <si>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</si>
  <si>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</si>
  <si>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</si>
  <si>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</si>
  <si>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</si>
  <si>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</si>
  <si>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</si>
  <si>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</si>
  <si>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</si>
  <si>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</si>
  <si>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</si>
  <si>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</si>
  <si>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</si>
  <si>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</si>
  <si>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</si>
  <si>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</si>
  <si>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</si>
  <si>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</si>
  <si>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</si>
  <si>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</si>
  <si>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</si>
  <si>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</si>
  <si>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</si>
  <si>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</si>
  <si>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</si>
  <si>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</si>
  <si>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</si>
  <si>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</si>
  <si>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</si>
  <si>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</si>
  <si>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</si>
  <si>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</si>
  <si>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</si>
  <si>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</si>
  <si>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</si>
  <si>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</si>
  <si>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</si>
  <si>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</si>
  <si>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</si>
  <si>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</si>
  <si>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</si>
  <si>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</si>
  <si>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</si>
  <si>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</si>
  <si>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</si>
  <si>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</si>
  <si>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</si>
  <si>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</si>
  <si>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</si>
  <si>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</si>
  <si>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</si>
  <si>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</si>
  <si>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</si>
  <si>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</si>
  <si>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</si>
  <si>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</si>
  <si>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</si>
  <si>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</si>
  <si>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</si>
  <si>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</si>
  <si>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</si>
  <si>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</si>
  <si>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</si>
  <si>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</si>
  <si>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</si>
  <si>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</si>
  <si>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</si>
  <si>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</si>
  <si>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</si>
  <si>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</si>
  <si>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</si>
  <si>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</si>
  <si>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</si>
  <si>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</si>
  <si>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</si>
  <si>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</si>
  <si>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</si>
  <si>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</si>
  <si>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</si>
  <si>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</si>
  <si>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</si>
  <si>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</si>
  <si>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</si>
  <si>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</si>
  <si>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</si>
  <si>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</si>
  <si>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</si>
  <si>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</si>
  <si>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</si>
  <si>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</si>
  <si>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</si>
  <si>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</si>
  <si>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</si>
  <si>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</si>
  <si>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</si>
  <si>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</si>
  <si>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</si>
  <si>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</si>
  <si>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</si>
  <si>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</si>
  <si>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</si>
  <si>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</si>
  <si>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</si>
  <si>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</si>
  <si>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</si>
  <si>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</si>
  <si>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</si>
  <si>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</si>
  <si>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</si>
  <si>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</si>
  <si>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</si>
  <si>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</si>
  <si>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</si>
  <si>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</si>
  <si>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</si>
  <si>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</si>
  <si>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</si>
  <si>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</si>
  <si>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</si>
  <si>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</si>
  <si>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</si>
  <si>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</si>
  <si>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</si>
  <si>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</si>
  <si>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</si>
  <si>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</si>
  <si>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</si>
  <si>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</si>
  <si>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</si>
  <si>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</si>
  <si>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</si>
  <si>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</si>
  <si>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</si>
  <si>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</si>
  <si>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</si>
  <si>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</si>
  <si>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</si>
  <si>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</si>
  <si>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</si>
  <si>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</si>
  <si>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</si>
  <si>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</si>
  <si>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</si>
  <si>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</si>
  <si>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</si>
  <si>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</si>
  <si>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</si>
  <si>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</si>
  <si>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</si>
  <si>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</si>
  <si>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</si>
  <si>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</si>
  <si>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</si>
  <si>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</si>
  <si>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</si>
  <si>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</si>
  <si>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</si>
  <si>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</si>
  <si>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</si>
  <si>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</si>
  <si>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</si>
  <si>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</si>
  <si>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</si>
  <si>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</si>
  <si>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</si>
  <si>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</si>
  <si>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</si>
  <si>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</si>
  <si>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</si>
  <si>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</si>
  <si>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</si>
  <si>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</si>
  <si>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</si>
  <si>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</si>
  <si>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</si>
  <si>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</si>
  <si>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</si>
  <si>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</si>
  <si>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</si>
  <si>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</si>
  <si>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</si>
  <si>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</si>
  <si>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</si>
  <si>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</si>
  <si>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</si>
  <si>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</si>
  <si>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</si>
  <si>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</si>
  <si>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</si>
  <si>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</si>
  <si>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</si>
  <si>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</si>
  <si>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</si>
  <si>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</si>
  <si>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</si>
  <si>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</si>
  <si>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</si>
  <si>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</si>
  <si>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</si>
  <si>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</si>
  <si>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</si>
  <si>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</si>
  <si>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</si>
  <si>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</si>
  <si>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</si>
  <si>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</si>
  <si>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</si>
  <si>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</si>
  <si>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</si>
  <si>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</si>
  <si>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</si>
  <si>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</si>
  <si>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</si>
  <si>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</si>
  <si>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</si>
  <si>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</si>
  <si>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</si>
  <si>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</si>
  <si>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</si>
  <si>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</si>
  <si>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</si>
  <si>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</si>
  <si>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</si>
  <si>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</si>
  <si>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</si>
  <si>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</si>
  <si>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</si>
  <si>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</si>
  <si>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</si>
  <si>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</si>
  <si>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</si>
  <si>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</si>
  <si>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</si>
  <si>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</si>
  <si>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</si>
  <si>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</si>
  <si>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</si>
  <si>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</si>
  <si>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</si>
  <si>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</si>
  <si>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</si>
  <si>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</si>
  <si>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</si>
  <si>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</si>
  <si>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</si>
  <si>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</si>
  <si>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</si>
  <si>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</si>
  <si>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</si>
  <si>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</si>
  <si>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</si>
  <si>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</si>
  <si>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</si>
  <si>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</si>
  <si>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</si>
  <si>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</si>
  <si>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</si>
  <si>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</si>
  <si>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</si>
  <si>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</si>
  <si>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</si>
  <si>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</si>
  <si>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</si>
  <si>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</si>
  <si>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</si>
  <si>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</si>
  <si>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</si>
  <si>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</si>
  <si>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</si>
  <si>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</si>
  <si>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</si>
  <si>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</si>
  <si>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</si>
  <si>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</si>
  <si>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</si>
  <si>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</si>
  <si>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</si>
  <si>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</si>
  <si>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</si>
  <si>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</si>
  <si>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</si>
  <si>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</si>
  <si>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</si>
  <si>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</si>
  <si>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</si>
  <si>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</si>
  <si>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</si>
  <si>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</si>
  <si>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</si>
  <si>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</si>
  <si>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</si>
  <si>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</si>
  <si>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</si>
  <si>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</si>
  <si>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</si>
  <si>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</si>
  <si>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</si>
  <si>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</si>
  <si>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</si>
  <si>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</si>
  <si>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</si>
  <si>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</si>
  <si>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</si>
  <si>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</si>
  <si>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</si>
  <si>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</si>
  <si>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</si>
  <si>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</si>
  <si>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</si>
  <si>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</si>
  <si>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</si>
  <si>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</si>
  <si>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</si>
  <si>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</si>
  <si>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</si>
  <si>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</si>
  <si>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</si>
  <si>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</si>
  <si>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</si>
  <si>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</si>
  <si>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</si>
  <si>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</si>
  <si>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</si>
  <si>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</si>
  <si>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</si>
  <si>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</si>
  <si>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</si>
  <si>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</si>
  <si>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</si>
  <si>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</si>
  <si>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</si>
  <si>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</si>
  <si>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</si>
  <si>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</si>
  <si>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</si>
  <si>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</si>
  <si>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</si>
  <si>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</si>
  <si>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</si>
  <si>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</si>
  <si>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</si>
  <si>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</si>
  <si>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</si>
  <si>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</si>
  <si>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</si>
  <si>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</si>
  <si>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</si>
  <si>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</si>
  <si>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</si>
  <si>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</si>
  <si>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</si>
  <si>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</si>
  <si>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</si>
  <si>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</si>
  <si>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</si>
  <si>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</si>
  <si>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</si>
  <si>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</si>
  <si>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</si>
  <si>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</si>
  <si>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</si>
  <si>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</si>
  <si>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</si>
  <si>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</si>
  <si>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</si>
  <si>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</si>
  <si>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</si>
  <si>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</si>
  <si>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</si>
  <si>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</si>
  <si>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</si>
  <si>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</si>
  <si>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</si>
  <si>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</si>
  <si>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</si>
  <si>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</si>
  <si>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</si>
  <si>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</si>
  <si>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</si>
  <si>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</si>
  <si>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</si>
  <si>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</si>
  <si>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</si>
  <si>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</si>
  <si>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</si>
  <si>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</si>
  <si>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</si>
  <si>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</si>
  <si>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</si>
  <si>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</si>
  <si>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</si>
  <si>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</si>
  <si>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</si>
  <si>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</si>
  <si>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</si>
  <si>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</si>
  <si>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</si>
  <si>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</si>
  <si>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</si>
  <si>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</si>
  <si>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</si>
  <si>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</si>
  <si>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</si>
  <si>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</si>
  <si>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</si>
  <si>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</si>
  <si>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</si>
  <si>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</si>
  <si>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</si>
  <si>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</si>
  <si>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</si>
  <si>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</si>
  <si>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</si>
  <si>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</si>
  <si>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</si>
  <si>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</si>
  <si>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</si>
  <si>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</si>
  <si>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</si>
  <si>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</si>
  <si>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</si>
  <si>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</si>
  <si>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</si>
  <si>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</si>
  <si>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</si>
  <si>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</si>
  <si>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</si>
  <si>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</si>
  <si>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</si>
  <si>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</si>
  <si>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</si>
  <si>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</si>
  <si>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</si>
  <si>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</si>
  <si>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</si>
  <si>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</si>
  <si>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</si>
  <si>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</si>
  <si>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</si>
  <si>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</si>
  <si>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</si>
  <si>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</si>
  <si>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</si>
  <si>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</si>
  <si>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</si>
  <si>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</si>
  <si>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</si>
  <si>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</si>
  <si>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</si>
  <si>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</si>
  <si>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</si>
  <si>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</si>
  <si>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</si>
  <si>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</si>
  <si>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</si>
  <si>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</si>
  <si>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</si>
  <si>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</si>
  <si>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</si>
  <si>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</si>
  <si>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</si>
  <si>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</si>
  <si>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</si>
  <si>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</si>
  <si>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</si>
  <si>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</si>
  <si>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</si>
  <si>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</si>
  <si>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</si>
  <si>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</si>
  <si>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</si>
  <si>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</si>
  <si>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</si>
  <si>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</si>
  <si>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</si>
  <si>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</si>
  <si>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</si>
  <si>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</si>
  <si>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</si>
  <si>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</si>
  <si>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</si>
  <si>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</si>
  <si>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</si>
  <si>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</si>
  <si>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</si>
  <si>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</si>
  <si>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</si>
  <si>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</si>
  <si>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</si>
  <si>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</si>
  <si>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</si>
  <si>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</si>
  <si>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</si>
  <si>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</si>
  <si>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</si>
  <si>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</si>
  <si>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</si>
  <si>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</si>
  <si>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</si>
  <si>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</si>
  <si>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</si>
  <si>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</si>
  <si>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</si>
  <si>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</si>
  <si>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</si>
  <si>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</si>
  <si>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</si>
  <si>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</si>
  <si>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</si>
  <si>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</si>
  <si>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</si>
  <si>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</si>
  <si>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</si>
  <si>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</si>
  <si>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</si>
  <si>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</si>
  <si>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</si>
  <si>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</si>
  <si>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</si>
  <si>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</si>
  <si>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</si>
  <si>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</si>
  <si>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</si>
  <si>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</si>
  <si>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</si>
  <si>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</si>
  <si>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</si>
  <si>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</si>
  <si>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</si>
  <si>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</si>
  <si>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</si>
  <si>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</si>
  <si>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</si>
  <si>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</si>
  <si>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</si>
  <si>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</si>
  <si>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</si>
  <si>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</si>
  <si>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</si>
  <si>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</si>
  <si>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</si>
  <si>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</si>
  <si>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</si>
  <si>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</si>
  <si>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</si>
  <si>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</si>
  <si>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</si>
  <si>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</si>
  <si>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</si>
  <si>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</si>
  <si>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</si>
  <si>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</si>
  <si>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</si>
  <si>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</si>
  <si>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</si>
  <si>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</si>
  <si>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</si>
  <si>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</si>
  <si>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</si>
  <si>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</si>
  <si>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</si>
  <si>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</si>
  <si>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</si>
  <si>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</si>
  <si>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</si>
  <si>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</si>
  <si>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</si>
  <si>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</si>
  <si>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</si>
  <si>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</si>
  <si>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</si>
  <si>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</si>
  <si>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</si>
  <si>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</si>
  <si>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</si>
  <si>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</si>
  <si>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</si>
  <si>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</si>
  <si>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</si>
  <si>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</si>
  <si>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</si>
  <si>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</si>
  <si>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</si>
  <si>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</si>
  <si>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</si>
  <si>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</si>
  <si>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</si>
  <si>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</si>
  <si>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</si>
  <si>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</si>
  <si>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</si>
  <si>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</si>
  <si>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</si>
  <si>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</si>
  <si>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</si>
  <si>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</si>
  <si>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</si>
  <si>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</si>
  <si>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</si>
  <si>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</si>
  <si>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</si>
  <si>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</si>
  <si>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</si>
  <si>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</si>
  <si>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</si>
  <si>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</si>
  <si>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</si>
  <si>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</si>
  <si>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</si>
  <si>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</si>
  <si>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</si>
  <si>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</si>
  <si>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</si>
  <si>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</si>
  <si>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</si>
  <si>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</si>
  <si>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</si>
  <si>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</si>
  <si>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</si>
  <si>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</si>
  <si>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</si>
  <si>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</si>
  <si>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</si>
  <si>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</si>
  <si>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</si>
  <si>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</si>
  <si>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</si>
  <si>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</si>
  <si>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</si>
  <si>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</si>
  <si>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</si>
  <si>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</si>
  <si>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</si>
  <si>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</si>
  <si>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</si>
  <si>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</si>
  <si>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</si>
  <si>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</si>
  <si>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</si>
  <si>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</si>
  <si>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</si>
  <si>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</si>
  <si>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</si>
  <si>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</si>
  <si>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</si>
  <si>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</si>
  <si>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</si>
  <si>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</si>
  <si>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</si>
  <si>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</si>
  <si>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</si>
  <si>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</si>
  <si>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</si>
  <si>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</si>
  <si>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</si>
  <si>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</si>
  <si>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</si>
  <si>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</si>
  <si>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</si>
  <si>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</si>
  <si>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</si>
  <si>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</si>
  <si>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</si>
  <si>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</si>
  <si>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</si>
  <si>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</si>
  <si>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</si>
  <si>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</si>
  <si>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</si>
  <si>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</si>
  <si>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</si>
  <si>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</si>
  <si>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</si>
  <si>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</si>
  <si>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</si>
  <si>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</si>
  <si>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</si>
  <si>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</si>
  <si>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</si>
  <si>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</si>
  <si>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</si>
  <si>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</si>
  <si>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</si>
  <si>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</si>
  <si>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</si>
  <si>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</si>
  <si>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</si>
  <si>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</si>
  <si>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</si>
  <si>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</si>
  <si>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</si>
  <si>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</si>
  <si>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</si>
  <si>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</si>
  <si>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</si>
  <si>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</si>
  <si>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</si>
  <si>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</si>
  <si>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</si>
  <si>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</si>
  <si>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</si>
  <si>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</si>
  <si>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</si>
  <si>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</si>
  <si>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</si>
  <si>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</si>
  <si>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</si>
  <si>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</si>
  <si>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</si>
  <si>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</si>
  <si>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</si>
  <si>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</si>
  <si>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</si>
  <si>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</si>
  <si>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</si>
  <si>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</si>
  <si>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</si>
  <si>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</si>
  <si>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</si>
  <si>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</si>
  <si>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</si>
  <si>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</si>
  <si>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</si>
  <si>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</si>
  <si>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</si>
  <si>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</si>
  <si>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</si>
  <si>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</si>
  <si>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</si>
  <si>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</si>
  <si>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</si>
  <si>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</si>
  <si>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</si>
  <si>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</si>
  <si>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</si>
  <si>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</si>
  <si>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</si>
  <si>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</si>
  <si>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</si>
  <si>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</si>
  <si>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</si>
  <si>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</si>
  <si>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</si>
  <si>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</si>
  <si>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</si>
  <si>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</si>
  <si>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</si>
  <si>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</si>
  <si>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</si>
  <si>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</si>
  <si>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</si>
  <si>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</si>
  <si>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</si>
  <si>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</si>
  <si>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</si>
  <si>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</si>
  <si>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</si>
  <si>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</si>
  <si>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</si>
  <si>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</si>
  <si>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</si>
  <si>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</si>
  <si>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</si>
  <si>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</si>
  <si>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</si>
  <si>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</si>
  <si>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</si>
  <si>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</si>
  <si>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</si>
  <si>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</si>
  <si>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</si>
  <si>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</si>
  <si>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</si>
  <si>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</si>
  <si>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</si>
  <si>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</si>
  <si>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</si>
  <si>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</si>
  <si>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</si>
  <si>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</si>
  <si>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</si>
  <si>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</si>
  <si>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</si>
  <si>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</si>
  <si>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</si>
  <si>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</si>
  <si>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</si>
  <si>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</si>
  <si>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</si>
  <si>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</si>
  <si>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</si>
  <si>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</si>
  <si>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</si>
  <si>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</si>
  <si>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</si>
  <si>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</si>
  <si>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</si>
  <si>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</si>
  <si>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</si>
  <si>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</si>
  <si>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</si>
  <si>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</si>
  <si>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</si>
  <si>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</si>
  <si>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</si>
  <si>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</si>
  <si>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</si>
  <si>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</si>
  <si>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</si>
  <si>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</si>
  <si>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</si>
  <si>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</si>
  <si>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</si>
  <si>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</si>
  <si>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</si>
  <si>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</si>
  <si>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</si>
  <si>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</si>
  <si>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</si>
  <si>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</si>
  <si>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</si>
  <si>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</si>
  <si>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</si>
  <si>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</si>
  <si>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</si>
  <si>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</si>
  <si>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</si>
  <si>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</si>
  <si>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</si>
  <si>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</si>
  <si>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</si>
  <si>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</si>
  <si>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</si>
  <si>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</si>
  <si>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</si>
  <si>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</si>
  <si>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</si>
  <si>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</si>
  <si>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</si>
  <si>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</si>
  <si>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</si>
  <si>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</si>
  <si>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</si>
  <si>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</si>
  <si>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</si>
  <si>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</si>
  <si>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</si>
  <si>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</si>
  <si>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</si>
  <si>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</si>
  <si>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</si>
  <si>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</si>
  <si>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</si>
  <si>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</si>
  <si>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</si>
  <si>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</si>
  <si>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</si>
  <si>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</si>
  <si>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</si>
  <si>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</si>
  <si>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</si>
  <si>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</si>
  <si>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</si>
  <si>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</si>
  <si>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</si>
  <si>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</si>
  <si>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</si>
  <si>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</si>
  <si>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</si>
  <si>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</si>
  <si>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</si>
  <si>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</si>
  <si>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</si>
  <si>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</si>
  <si>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</si>
  <si>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</si>
  <si>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</si>
  <si>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</si>
  <si>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</si>
  <si>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</si>
  <si>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</si>
  <si>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</si>
  <si>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</si>
  <si>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</si>
  <si>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</si>
  <si>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</si>
  <si>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</si>
  <si>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</si>
  <si>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</si>
  <si>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</si>
  <si>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</si>
  <si>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</si>
  <si>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</si>
  <si>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</si>
  <si>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</si>
  <si>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</si>
  <si>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</si>
  <si>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</si>
  <si>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</si>
  <si>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</si>
  <si>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</si>
  <si>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</si>
  <si>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</si>
  <si>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</si>
  <si>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</si>
  <si>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</si>
  <si>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</si>
  <si>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</si>
  <si>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</si>
  <si>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</si>
  <si>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</si>
  <si>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</si>
  <si>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</si>
  <si>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</si>
  <si>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</si>
  <si>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</si>
  <si>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</si>
  <si>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</si>
  <si>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</si>
  <si>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</si>
  <si>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</si>
  <si>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</si>
  <si>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</si>
  <si>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</si>
  <si>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</si>
  <si>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</si>
  <si>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</si>
  <si>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</si>
  <si>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</si>
  <si>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</si>
  <si>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</si>
  <si>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</si>
  <si>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</si>
  <si>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</si>
  <si>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</si>
  <si>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</si>
  <si>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</si>
  <si>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</si>
  <si>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</si>
  <si>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</si>
  <si>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</si>
  <si>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</si>
  <si>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</si>
  <si>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</si>
  <si>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</si>
  <si>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</si>
  <si>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</si>
  <si>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</si>
  <si>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</si>
  <si>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</si>
  <si>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</si>
  <si>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</si>
  <si>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</si>
  <si>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</si>
  <si>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</si>
  <si>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</si>
  <si>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</si>
  <si>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</si>
  <si>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</si>
  <si>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</si>
  <si>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</si>
  <si>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</si>
  <si>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</si>
  <si>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</si>
  <si>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</si>
  <si>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</si>
  <si>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</si>
  <si>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</si>
  <si>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</si>
  <si>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</si>
  <si>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</si>
  <si>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</si>
  <si>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</si>
  <si>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</si>
  <si>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</si>
  <si>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</si>
  <si>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</si>
  <si>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</si>
  <si>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</si>
  <si>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</si>
  <si>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</si>
  <si>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</si>
  <si>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</si>
  <si>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</si>
  <si>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</si>
  <si>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</si>
  <si>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</si>
  <si>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</si>
  <si>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</si>
  <si>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</si>
  <si>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</si>
  <si>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</si>
  <si>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</si>
  <si>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</si>
  <si>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</si>
  <si>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</si>
  <si>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</si>
  <si>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</si>
  <si>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</si>
  <si>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</si>
  <si>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</si>
  <si>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</si>
  <si>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</si>
  <si>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</si>
  <si>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</si>
  <si>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</si>
  <si>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</si>
  <si>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</si>
  <si>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</si>
  <si>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</si>
  <si>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</si>
  <si>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</si>
  <si>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</si>
  <si>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</si>
  <si>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</si>
  <si>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</si>
  <si>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</si>
  <si>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</si>
  <si>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</si>
  <si>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</si>
  <si>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</si>
  <si>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</si>
  <si>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</si>
  <si>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</si>
  <si>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</si>
  <si>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</si>
  <si>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</si>
  <si>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</si>
  <si>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</si>
  <si>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</si>
  <si>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</si>
  <si>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</si>
  <si>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</si>
  <si>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</si>
  <si>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</si>
  <si>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</si>
  <si>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</si>
  <si>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</si>
  <si>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</si>
  <si>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</si>
  <si>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</si>
  <si>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</si>
  <si>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</si>
  <si>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</si>
  <si>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</si>
  <si>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</si>
  <si>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</si>
  <si>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</si>
  <si>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</si>
  <si>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</si>
  <si>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</si>
  <si>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</si>
  <si>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</si>
  <si>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</si>
  <si>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</si>
  <si>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</si>
  <si>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</si>
  <si>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</si>
  <si>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</si>
  <si>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</si>
  <si>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</si>
  <si>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</si>
  <si>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</si>
  <si>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</si>
  <si>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</si>
  <si>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</si>
  <si>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</si>
  <si>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</si>
  <si>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</si>
  <si>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</si>
  <si>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</si>
  <si>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</si>
  <si>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</si>
  <si>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</si>
  <si>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</si>
  <si>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</si>
  <si>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</si>
  <si>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</si>
  <si>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</si>
  <si>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</si>
  <si>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</si>
  <si>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</si>
  <si>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</si>
  <si>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</si>
  <si>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</si>
  <si>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</si>
  <si>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</si>
  <si>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</si>
  <si>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</si>
  <si>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</si>
  <si>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</si>
  <si>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</si>
  <si>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</si>
  <si>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</si>
  <si>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</si>
  <si>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</si>
  <si>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</si>
  <si>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</si>
  <si>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</si>
  <si>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</si>
  <si>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</si>
  <si>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</si>
  <si>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</si>
  <si>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</si>
  <si>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</si>
  <si>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</si>
  <si>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</si>
  <si>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</si>
  <si>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</si>
  <si>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</si>
  <si>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</si>
  <si>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</si>
  <si>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</si>
  <si>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</si>
  <si>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</si>
  <si>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</si>
  <si>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</si>
  <si>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</si>
  <si>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</si>
  <si>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</si>
  <si>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</si>
  <si>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</si>
  <si>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</si>
  <si>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</si>
  <si>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</si>
  <si>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</si>
  <si>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</si>
  <si>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</si>
  <si>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</si>
  <si>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</si>
  <si>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</si>
  <si>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</si>
  <si>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</si>
  <si>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</si>
  <si>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</si>
  <si>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</si>
  <si>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</si>
  <si>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</si>
  <si>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</si>
  <si>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</si>
  <si>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</si>
  <si>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</si>
  <si>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</si>
  <si>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</si>
  <si>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</si>
  <si>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</si>
  <si>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</si>
  <si>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</si>
  <si>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</si>
  <si>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</si>
  <si>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</si>
  <si>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</si>
  <si>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</si>
  <si>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</si>
  <si>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</si>
  <si>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</si>
  <si>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</si>
  <si>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</si>
  <si>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</si>
  <si>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</si>
  <si>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</si>
  <si>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</si>
  <si>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</si>
  <si>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</si>
  <si>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</si>
  <si>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</si>
  <si>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</si>
  <si>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</si>
  <si>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</si>
  <si>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</si>
  <si>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</si>
  <si>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</si>
  <si>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</si>
  <si>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</si>
  <si>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</si>
  <si>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</si>
  <si>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</si>
  <si>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</si>
  <si>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</si>
  <si>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</si>
  <si>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</si>
  <si>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</si>
  <si>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</si>
  <si>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</si>
  <si>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</si>
  <si>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</si>
  <si>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</si>
  <si>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</si>
  <si>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</si>
  <si>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</si>
  <si>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</si>
  <si>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</si>
  <si>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</si>
  <si>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</si>
  <si>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</si>
  <si>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</si>
  <si>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</si>
  <si>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</si>
  <si>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</si>
  <si>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</si>
  <si>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</si>
  <si>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</si>
  <si>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</si>
  <si>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</si>
  <si>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</si>
  <si>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</si>
  <si>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</si>
  <si>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</si>
  <si>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</si>
  <si>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</si>
  <si>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</si>
  <si>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</si>
  <si>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</si>
  <si>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</si>
  <si>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</si>
  <si>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</si>
  <si>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</si>
  <si>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</si>
  <si>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</si>
  <si>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</si>
  <si>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</si>
  <si>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</si>
  <si>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</si>
  <si>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</si>
  <si>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</si>
  <si>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</si>
  <si>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</si>
  <si>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</si>
  <si>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</si>
  <si>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</si>
  <si>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</si>
  <si>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</si>
  <si>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</si>
  <si>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</si>
  <si>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</si>
  <si>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</si>
  <si>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</si>
  <si>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</si>
  <si>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</si>
  <si>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</si>
  <si>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</si>
  <si>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</si>
  <si>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</si>
  <si>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</si>
  <si>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</si>
  <si>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</si>
  <si>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</si>
  <si>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</si>
  <si>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</si>
  <si>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</si>
  <si>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</si>
  <si>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</si>
  <si>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</si>
  <si>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</si>
  <si>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</si>
  <si>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</si>
  <si>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</si>
  <si>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</si>
  <si>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</si>
  <si>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</si>
  <si>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</si>
  <si>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</si>
  <si>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</si>
  <si>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</si>
  <si>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</si>
  <si>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</si>
  <si>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</si>
  <si>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</si>
  <si>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</si>
  <si>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</si>
  <si>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</si>
  <si>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</si>
  <si>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</si>
  <si>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</si>
  <si>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</si>
  <si>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</si>
  <si>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</si>
  <si>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</si>
  <si>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</si>
  <si>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</si>
  <si>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</si>
  <si>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</si>
  <si>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</si>
  <si>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</si>
  <si>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</si>
  <si>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</si>
  <si>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</si>
  <si>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</si>
  <si>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</si>
  <si>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</si>
  <si>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</si>
  <si>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</si>
  <si>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</si>
  <si>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</si>
  <si>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</si>
  <si>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</si>
  <si>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</si>
  <si>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</si>
  <si>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</si>
  <si>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</si>
  <si>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</si>
  <si>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</si>
  <si>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</si>
  <si>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</si>
  <si>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</si>
  <si>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</si>
  <si>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</si>
  <si>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</si>
  <si>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</si>
  <si>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</si>
  <si>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</si>
  <si>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</si>
  <si>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</si>
  <si>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</si>
  <si>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</si>
  <si>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</si>
  <si>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</si>
  <si>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</si>
  <si>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</si>
  <si>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</si>
  <si>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</si>
  <si>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</si>
  <si>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</si>
  <si>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</si>
  <si>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</si>
  <si>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</si>
  <si>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</si>
  <si>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</si>
  <si>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</si>
  <si>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</si>
  <si>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</si>
  <si>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</si>
  <si>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</si>
  <si>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</si>
  <si>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</si>
  <si>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</si>
  <si>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</si>
  <si>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</si>
  <si>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</si>
  <si>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</si>
  <si>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</si>
  <si>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</si>
  <si>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</si>
  <si>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</si>
  <si>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</si>
  <si>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</si>
  <si>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</si>
  <si>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</si>
  <si>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</si>
  <si>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</si>
  <si>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</si>
  <si>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</si>
  <si>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</si>
  <si>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</si>
  <si>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</si>
  <si>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</si>
  <si>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</si>
  <si>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</si>
  <si>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</si>
  <si>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</si>
  <si>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</si>
  <si>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</si>
  <si>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</si>
  <si>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</si>
  <si>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</si>
  <si>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</si>
  <si>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</si>
  <si>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</si>
  <si>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</si>
  <si>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</si>
  <si>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</si>
  <si>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</si>
  <si>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</si>
  <si>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</si>
  <si>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</si>
  <si>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</si>
  <si>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</si>
  <si>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</si>
  <si>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</si>
  <si>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</si>
  <si>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</si>
  <si>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</si>
  <si>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</si>
  <si>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</si>
  <si>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</si>
  <si>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</si>
  <si>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</si>
  <si>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</si>
  <si>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</si>
  <si>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</si>
  <si>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</si>
  <si>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</si>
  <si>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</si>
  <si>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</si>
  <si>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</si>
  <si>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</si>
  <si>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</si>
  <si>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</si>
  <si>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</si>
  <si>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</si>
  <si>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</si>
  <si>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</si>
  <si>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</si>
  <si>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</si>
  <si>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</si>
  <si>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</si>
  <si>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</si>
  <si>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</si>
  <si>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</si>
  <si>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</si>
  <si>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</si>
  <si>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</si>
  <si>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</si>
  <si>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</si>
  <si>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</si>
  <si>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</si>
  <si>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</si>
  <si>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</si>
  <si>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</si>
  <si>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</si>
  <si>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</si>
  <si>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</si>
  <si>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</si>
  <si>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</si>
  <si>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</si>
  <si>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</si>
  <si>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</si>
  <si>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</si>
  <si>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</si>
  <si>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</si>
  <si>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</si>
  <si>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</si>
  <si>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</si>
  <si>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</si>
  <si>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</si>
  <si>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</si>
  <si>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</si>
  <si>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</si>
  <si>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</si>
  <si>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</si>
  <si>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</si>
  <si>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</si>
  <si>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</si>
  <si>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</si>
  <si>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</si>
  <si>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</si>
  <si>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</si>
  <si>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</si>
  <si>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</si>
  <si>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</si>
  <si>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</si>
  <si>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</si>
  <si>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</si>
  <si>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</si>
  <si>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</si>
  <si>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</si>
  <si>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</si>
  <si>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</si>
  <si>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</si>
  <si>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</si>
  <si>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</si>
  <si>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</si>
  <si>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</si>
  <si>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</si>
  <si>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</si>
  <si>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</si>
  <si>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</si>
  <si>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</si>
  <si>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</si>
  <si>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</si>
  <si>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</si>
  <si>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</si>
  <si>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</si>
  <si>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</si>
  <si>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</si>
  <si>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</si>
  <si>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</si>
  <si>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</si>
  <si>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</si>
  <si>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</si>
  <si>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</si>
  <si>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</si>
  <si>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</si>
  <si>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</si>
  <si>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</si>
  <si>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</si>
  <si>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</si>
  <si>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</si>
  <si>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</si>
  <si>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</si>
  <si>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</si>
  <si>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</si>
  <si>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</si>
  <si>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</si>
  <si>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</si>
  <si>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</si>
  <si>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</si>
  <si>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</si>
  <si>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</si>
  <si>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</si>
  <si>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</si>
  <si>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</si>
  <si>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</si>
  <si>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</si>
  <si>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</si>
  <si>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</si>
  <si>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</si>
  <si>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</si>
  <si>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</si>
  <si>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</si>
  <si>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</si>
  <si>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</si>
  <si>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</si>
  <si>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</si>
  <si>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</si>
  <si>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</si>
  <si>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</si>
  <si>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</si>
  <si>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</si>
  <si>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</si>
  <si>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</si>
  <si>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</si>
  <si>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</si>
  <si>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</si>
  <si>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</si>
  <si>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</si>
  <si>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</si>
  <si>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</si>
  <si>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</si>
  <si>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</si>
  <si>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</si>
  <si>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</si>
  <si>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</si>
  <si>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</si>
  <si>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</si>
  <si>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</si>
  <si>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</si>
  <si>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</si>
  <si>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</si>
  <si>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</si>
  <si>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</si>
  <si>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</si>
  <si>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</si>
  <si>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</si>
  <si>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</si>
  <si>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</si>
  <si>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</si>
  <si>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</si>
  <si>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</si>
  <si>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</si>
  <si>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</si>
  <si>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</si>
  <si>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</si>
  <si>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</si>
  <si>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</si>
  <si>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</si>
  <si>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</si>
  <si>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</si>
  <si>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</si>
  <si>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</si>
  <si>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</si>
  <si>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</si>
  <si>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</si>
  <si>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</si>
  <si>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</si>
  <si>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</si>
  <si>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</si>
  <si>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</si>
  <si>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</si>
  <si>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</si>
  <si>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</si>
  <si>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</si>
  <si>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</si>
  <si>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</si>
  <si>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</si>
  <si>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</si>
  <si>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</si>
  <si>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</si>
  <si>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</si>
  <si>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</si>
  <si>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</si>
  <si>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</si>
  <si>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</si>
  <si>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</si>
  <si>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</si>
  <si>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</si>
  <si>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</si>
  <si>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</si>
  <si>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</si>
  <si>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</si>
  <si>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</si>
  <si>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</si>
  <si>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</si>
  <si>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</si>
  <si>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</si>
  <si>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</si>
  <si>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</si>
  <si>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</si>
  <si>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</si>
  <si>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</si>
  <si>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</si>
  <si>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</si>
  <si>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</si>
  <si>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</si>
  <si>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</si>
  <si>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</si>
  <si>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</si>
  <si>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</si>
  <si>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</si>
  <si>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</si>
  <si>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</si>
  <si>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</si>
  <si>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</si>
  <si>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</si>
  <si>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</si>
  <si>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</si>
  <si>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</si>
  <si>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</si>
  <si>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</si>
  <si>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</si>
  <si>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</si>
  <si>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</si>
  <si>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</si>
  <si>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</si>
  <si>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</si>
  <si>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</si>
  <si>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</si>
  <si>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</si>
  <si>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</si>
  <si>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</si>
  <si>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</si>
  <si>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</si>
  <si>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</si>
  <si>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</si>
  <si>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</si>
  <si>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</si>
  <si>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</si>
  <si>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</si>
  <si>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</si>
  <si>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</si>
  <si>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</si>
  <si>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</si>
  <si>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</si>
  <si>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</si>
  <si>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</si>
  <si>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</si>
  <si>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</si>
  <si>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</si>
  <si>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</si>
  <si>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</si>
  <si>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</si>
  <si>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</si>
  <si>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</si>
  <si>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</si>
  <si>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</si>
  <si>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</si>
  <si>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</si>
  <si>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</si>
  <si>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</si>
  <si>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</si>
  <si>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</si>
  <si>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</si>
  <si>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</si>
  <si>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</si>
  <si>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</si>
  <si>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</si>
  <si>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</si>
  <si>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</si>
  <si>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</si>
  <si>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</si>
  <si>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</si>
  <si>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</si>
  <si>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</si>
  <si>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</si>
  <si>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</si>
  <si>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</si>
  <si>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</si>
  <si>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</si>
  <si>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</si>
  <si>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</si>
  <si>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</si>
  <si>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</si>
  <si>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</si>
  <si>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</si>
  <si>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</si>
  <si>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</si>
  <si>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</si>
  <si>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</si>
  <si>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</si>
  <si>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</si>
  <si>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</si>
  <si>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</si>
  <si>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</si>
  <si>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</si>
  <si>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</si>
  <si>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</si>
  <si>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</si>
  <si>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</si>
  <si>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</si>
  <si>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</si>
  <si>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</si>
  <si>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</si>
  <si>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</si>
  <si>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</si>
  <si>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</si>
  <si>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</si>
  <si>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</si>
  <si>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</si>
  <si>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</si>
  <si>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</si>
  <si>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</si>
  <si>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</si>
  <si>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</si>
  <si>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</si>
  <si>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</si>
  <si>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</si>
  <si>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</si>
  <si>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</si>
  <si>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</si>
  <si>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</si>
  <si>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</si>
  <si>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</si>
  <si>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</si>
  <si>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</si>
  <si>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</si>
  <si>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</si>
  <si>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</si>
  <si>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</si>
  <si>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</si>
  <si>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</si>
  <si>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</si>
  <si>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</si>
  <si>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</si>
  <si>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</si>
  <si>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</si>
  <si>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</si>
  <si>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</si>
  <si>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</si>
  <si>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</si>
  <si>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</si>
  <si>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</si>
  <si>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</si>
  <si>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</si>
  <si>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</si>
  <si>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</si>
  <si>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</si>
  <si>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</si>
  <si>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</si>
  <si>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</si>
  <si>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</si>
  <si>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</si>
  <si>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</si>
  <si>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</si>
  <si>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</si>
  <si>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</si>
  <si>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</si>
  <si>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</si>
  <si>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</si>
  <si>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</si>
  <si>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</si>
  <si>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</si>
  <si>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</si>
  <si>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</si>
  <si>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</si>
  <si>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</si>
  <si>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</si>
  <si>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</si>
  <si>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</si>
  <si>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</si>
  <si>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</si>
  <si>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</si>
  <si>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</si>
  <si>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</si>
  <si>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</si>
  <si>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</si>
  <si>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</si>
  <si>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</si>
  <si>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</si>
  <si>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</si>
  <si>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</si>
  <si>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</si>
  <si>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</si>
  <si>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</si>
  <si>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</si>
  <si>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</si>
  <si>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</si>
  <si>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</si>
  <si>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</si>
  <si>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</si>
  <si>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</si>
  <si>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</si>
  <si>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</si>
  <si>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</si>
  <si>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</si>
  <si>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</si>
  <si>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</si>
  <si>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</si>
  <si>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</si>
  <si>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</si>
  <si>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</si>
  <si>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</si>
  <si>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</si>
  <si>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</si>
  <si>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</si>
  <si>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</si>
  <si>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</si>
  <si>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</si>
  <si>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</si>
  <si>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</si>
  <si>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</si>
  <si>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</si>
  <si>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</si>
  <si>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</si>
  <si>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</si>
  <si>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</si>
  <si>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</si>
  <si>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</si>
  <si>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</si>
  <si>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</si>
  <si>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</si>
  <si>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</si>
  <si>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</si>
  <si>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</si>
  <si>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</si>
  <si>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</si>
  <si>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</si>
  <si>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</si>
  <si>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</si>
  <si>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</si>
  <si>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</si>
  <si>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</si>
  <si>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</si>
  <si>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</si>
  <si>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</si>
  <si>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</si>
  <si>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</si>
  <si>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</si>
  <si>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</si>
  <si>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</si>
  <si>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</si>
  <si>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</si>
  <si>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</si>
  <si>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</si>
  <si>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</si>
  <si>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</si>
  <si>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</si>
  <si>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</si>
  <si>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</si>
  <si>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</si>
  <si>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</si>
  <si>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</si>
  <si>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</si>
  <si>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</si>
  <si>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</si>
  <si>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</si>
  <si>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</si>
  <si>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</si>
  <si>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</si>
  <si>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</si>
  <si>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</si>
  <si>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</si>
  <si>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</si>
  <si>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</si>
  <si>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</si>
  <si>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</si>
  <si>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</si>
  <si>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</si>
  <si>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</si>
  <si>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</si>
  <si>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</si>
  <si>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</si>
  <si>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</si>
  <si>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</si>
  <si>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</si>
  <si>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</si>
  <si>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</si>
  <si>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</si>
  <si>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</si>
  <si>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</si>
  <si>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</si>
  <si>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</si>
  <si>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</si>
  <si>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</si>
  <si>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</si>
  <si>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</si>
  <si>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</si>
  <si>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</si>
  <si>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</si>
  <si>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</si>
  <si>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</si>
  <si>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</si>
  <si>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</si>
  <si>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</si>
  <si>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</si>
  <si>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</si>
  <si>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</si>
  <si>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</si>
  <si>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</si>
  <si>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</si>
  <si>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</si>
  <si>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</si>
  <si>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</si>
  <si>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</si>
  <si>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</si>
  <si>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</si>
  <si>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</si>
  <si>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</si>
  <si>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</si>
  <si>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</si>
  <si>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</si>
  <si>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</si>
  <si>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</si>
  <si>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</si>
  <si>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</si>
  <si>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</si>
  <si>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</si>
  <si>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</si>
  <si>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</si>
  <si>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</si>
  <si>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</si>
  <si>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</si>
  <si>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</si>
  <si>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</si>
  <si>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</si>
  <si>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</si>
  <si>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</si>
  <si>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</si>
  <si>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</si>
  <si>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</si>
  <si>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</si>
  <si>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</si>
  <si>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</si>
  <si>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</si>
  <si>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</si>
  <si>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</si>
  <si>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</si>
  <si>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</si>
  <si>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</si>
  <si>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</si>
  <si>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</si>
  <si>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</si>
  <si>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</si>
  <si>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</si>
  <si>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</si>
  <si>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</si>
  <si>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</si>
  <si>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</si>
  <si>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</si>
  <si>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</si>
  <si>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</si>
  <si>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</si>
  <si>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</si>
  <si>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</si>
  <si>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</si>
  <si>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</si>
  <si>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</si>
  <si>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</si>
  <si>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</si>
  <si>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</si>
  <si>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</si>
  <si>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</si>
  <si>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</si>
  <si>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</si>
  <si>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</si>
  <si>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</si>
  <si>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</si>
  <si>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</si>
  <si>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</si>
  <si>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</si>
  <si>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</si>
  <si>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</si>
  <si>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</si>
  <si>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</si>
  <si>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</si>
  <si>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</si>
  <si>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</si>
  <si>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</si>
  <si>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</si>
  <si>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</si>
  <si>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</si>
  <si>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</si>
  <si>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</si>
  <si>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</si>
  <si>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</si>
  <si>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</si>
  <si>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</si>
  <si>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</si>
  <si>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</si>
  <si>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</si>
  <si>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</si>
  <si>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</si>
  <si>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</si>
  <si>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</si>
  <si>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</si>
  <si>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</si>
  <si>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</si>
  <si>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</si>
  <si>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</si>
  <si>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</si>
  <si>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</si>
  <si>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</si>
  <si>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</si>
  <si>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</si>
  <si>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</si>
  <si>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</si>
  <si>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</si>
  <si>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</si>
  <si>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</si>
  <si>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</si>
  <si>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</si>
  <si>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</si>
  <si>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</si>
  <si>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</si>
  <si>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</si>
  <si>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</si>
  <si>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</si>
  <si>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</si>
  <si>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</si>
  <si>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</si>
  <si>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</si>
  <si>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</si>
  <si>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</si>
  <si>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</si>
  <si>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</si>
  <si>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</si>
  <si>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</si>
  <si>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</si>
  <si>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</si>
  <si>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</si>
  <si>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</si>
  <si>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</si>
  <si>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</si>
  <si>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</si>
  <si>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</si>
  <si>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</si>
  <si>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</si>
  <si>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</si>
  <si>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</si>
  <si>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</si>
  <si>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</si>
  <si>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</si>
  <si>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</si>
  <si>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</si>
  <si>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</si>
  <si>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</si>
  <si>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</si>
  <si>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</si>
  <si>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</si>
  <si>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</si>
  <si>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</si>
  <si>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</si>
  <si>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</si>
  <si>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</si>
  <si>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</si>
  <si>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</si>
  <si>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</si>
  <si>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</si>
  <si>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</si>
  <si>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</si>
  <si>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</si>
  <si>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</si>
  <si>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</si>
  <si>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</si>
  <si>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</si>
  <si>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</si>
  <si>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</si>
  <si>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</si>
  <si>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</si>
  <si>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</si>
  <si>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</si>
  <si>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</si>
  <si>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</si>
  <si>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</si>
  <si>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</si>
  <si>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</si>
  <si>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</si>
  <si>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</si>
  <si>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</si>
  <si>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</si>
  <si>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</si>
  <si>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</si>
  <si>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</si>
  <si>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</si>
  <si>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</si>
  <si>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</si>
  <si>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</si>
  <si>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</si>
  <si>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</si>
  <si>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</si>
  <si>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</si>
  <si>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</si>
  <si>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</si>
  <si>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</si>
  <si>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</si>
  <si>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</si>
  <si>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</si>
  <si>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</si>
  <si>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</si>
  <si>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</si>
  <si>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</si>
  <si>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</si>
  <si>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</si>
  <si>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</si>
  <si>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</si>
  <si>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</si>
  <si>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</si>
  <si>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</si>
  <si>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</si>
  <si>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</si>
  <si>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</si>
  <si>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</si>
  <si>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</si>
  <si>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</si>
  <si>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</si>
  <si>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</si>
  <si>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</si>
  <si>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</si>
  <si>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</si>
  <si>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</si>
  <si>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</si>
  <si>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</si>
  <si>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</si>
  <si>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</si>
  <si>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</si>
  <si>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</si>
  <si>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</si>
  <si>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</si>
  <si>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</si>
  <si>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</si>
  <si>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</si>
  <si>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</si>
  <si>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</si>
  <si>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</si>
  <si>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</si>
  <si>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</si>
  <si>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</si>
  <si>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</si>
  <si>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</si>
  <si>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</si>
  <si>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</si>
  <si>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</si>
  <si>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</si>
  <si>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</si>
  <si>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</si>
  <si>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</si>
  <si>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</si>
  <si>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</si>
  <si>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</si>
  <si>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</si>
  <si>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</si>
  <si>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</si>
  <si>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</si>
  <si>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</si>
  <si>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</si>
  <si>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</si>
  <si>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</si>
  <si>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</si>
  <si>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</si>
  <si>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</si>
  <si>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</si>
  <si>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</si>
  <si>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</si>
  <si>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</si>
  <si>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</si>
  <si>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</si>
  <si>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</si>
  <si>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</si>
  <si>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</si>
  <si>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</si>
  <si>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</si>
  <si>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</si>
  <si>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</si>
  <si>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</si>
  <si>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</si>
  <si>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</si>
  <si>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</si>
  <si>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</si>
  <si>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</si>
  <si>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</si>
  <si>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</si>
  <si>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</si>
  <si>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</si>
  <si>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</si>
  <si>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</si>
  <si>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</si>
  <si>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</si>
  <si>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</si>
  <si>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</si>
  <si>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</si>
  <si>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</si>
  <si>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</si>
  <si>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</si>
  <si>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</si>
  <si>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</si>
  <si>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</si>
  <si>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</si>
  <si>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</si>
  <si>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</si>
  <si>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</si>
  <si>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</si>
  <si>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</si>
  <si>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</si>
  <si>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</si>
  <si>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</si>
  <si>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</si>
  <si>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</si>
  <si>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</si>
  <si>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</si>
  <si>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</si>
  <si>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</si>
  <si>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</si>
  <si>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</si>
  <si>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</si>
  <si>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</si>
  <si>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</si>
  <si>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</si>
  <si>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</si>
  <si>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</si>
  <si>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</si>
  <si>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</si>
  <si>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</si>
  <si>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</si>
  <si>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</si>
  <si>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</si>
  <si>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</si>
  <si>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</si>
  <si>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</si>
  <si>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</si>
  <si>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</si>
  <si>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</si>
  <si>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</si>
  <si>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</si>
  <si>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</si>
  <si>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</si>
  <si>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</si>
  <si>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</si>
  <si>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</si>
  <si>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</si>
  <si>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</si>
  <si>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</si>
  <si>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</si>
  <si>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</si>
  <si>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</si>
  <si>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</si>
  <si>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</si>
  <si>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</si>
  <si>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</si>
  <si>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</si>
  <si>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</si>
  <si>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</si>
  <si>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</si>
  <si>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</si>
  <si>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</si>
  <si>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</si>
  <si>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</si>
  <si>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</si>
  <si>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</si>
  <si>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</si>
  <si>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</si>
  <si>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</si>
  <si>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</si>
  <si>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</si>
  <si>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</si>
  <si>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</si>
  <si>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</si>
  <si>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</si>
  <si>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</si>
  <si>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</si>
  <si>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</si>
  <si>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</si>
  <si>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</si>
  <si>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</si>
  <si>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</si>
  <si>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</si>
  <si>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</si>
  <si>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</si>
  <si>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</si>
  <si>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</si>
  <si>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</si>
  <si>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</si>
  <si>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</si>
  <si>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</si>
  <si>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</si>
  <si>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</si>
  <si>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</si>
  <si>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</si>
  <si>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</si>
  <si>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</si>
  <si>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</si>
  <si>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</si>
  <si>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</si>
  <si>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</si>
  <si>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</si>
  <si>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</si>
  <si>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</si>
  <si>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</si>
  <si>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</si>
  <si>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</si>
  <si>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</si>
  <si>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</si>
  <si>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</si>
  <si>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</si>
  <si>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</si>
  <si>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</si>
  <si>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</si>
  <si>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</si>
  <si>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</si>
  <si>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</si>
  <si>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</si>
  <si>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</si>
  <si>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</si>
  <si>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</si>
  <si>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</si>
  <si>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</si>
  <si>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</si>
  <si>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</si>
  <si>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</si>
  <si>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</si>
  <si>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</si>
  <si>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</si>
  <si>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</si>
  <si>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</si>
  <si>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</si>
  <si>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</si>
  <si>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</si>
  <si>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</si>
  <si>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</si>
  <si>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</si>
  <si>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</si>
  <si>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</si>
  <si>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</si>
  <si>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</si>
  <si>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</si>
  <si>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</si>
  <si>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</si>
  <si>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</si>
  <si>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</si>
  <si>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</si>
  <si>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</si>
  <si>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</si>
  <si>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</si>
  <si>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</si>
  <si>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</si>
  <si>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</si>
  <si>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</si>
  <si>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</si>
  <si>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</si>
  <si>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</si>
  <si>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</si>
  <si>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</si>
  <si>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</si>
  <si>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</si>
  <si>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</si>
  <si>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</si>
  <si>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</si>
  <si>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</si>
  <si>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</si>
  <si>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</si>
  <si>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</si>
  <si>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</si>
  <si>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</si>
  <si>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</si>
  <si>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</si>
  <si>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</si>
  <si>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</si>
  <si>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</si>
  <si>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</si>
  <si>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</si>
  <si>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</si>
  <si>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</si>
  <si>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</si>
  <si>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</si>
  <si>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</si>
  <si>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</si>
  <si>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</si>
  <si>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</si>
  <si>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</si>
  <si>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</si>
  <si>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</si>
  <si>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</si>
  <si>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</si>
  <si>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</si>
  <si>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</si>
  <si>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</si>
  <si>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</si>
  <si>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</si>
  <si>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</si>
  <si>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</si>
  <si>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</si>
  <si>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</si>
  <si>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</si>
  <si>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</si>
  <si>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</si>
  <si>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</si>
  <si>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</si>
  <si>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</si>
  <si>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</si>
  <si>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</si>
  <si>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</si>
  <si>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</si>
  <si>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</si>
  <si>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</si>
  <si>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</si>
  <si>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</si>
  <si>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</si>
  <si>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</si>
  <si>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</si>
  <si>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</si>
  <si>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</si>
  <si>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</si>
  <si>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</si>
  <si>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</si>
  <si>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</si>
  <si>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</si>
  <si>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</si>
  <si>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</si>
  <si>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</si>
  <si>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</si>
  <si>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</si>
  <si>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</si>
  <si>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</si>
  <si>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</si>
  <si>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</si>
  <si>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</si>
  <si>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</si>
  <si>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</si>
  <si>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</si>
  <si>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</si>
  <si>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</si>
  <si>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</si>
  <si>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</si>
  <si>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</si>
  <si>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</si>
  <si>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</si>
  <si>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</si>
  <si>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</si>
  <si>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</si>
  <si>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</si>
  <si>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</si>
  <si>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</si>
  <si>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</si>
  <si>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</si>
  <si>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</si>
  <si>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</si>
  <si>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</si>
  <si>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</si>
  <si>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</si>
  <si>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</si>
  <si>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</si>
  <si>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</si>
  <si>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</si>
  <si>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</si>
  <si>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</si>
  <si>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</si>
  <si>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</si>
  <si>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</si>
  <si>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</si>
  <si>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</si>
  <si>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</si>
  <si>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</si>
  <si>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</si>
  <si>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</si>
  <si>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</si>
  <si>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</si>
  <si>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</si>
  <si>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</si>
  <si>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</si>
  <si>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</si>
  <si>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</si>
  <si>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</si>
  <si>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</si>
  <si>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</si>
  <si>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</si>
  <si>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</si>
  <si>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</si>
  <si>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</si>
  <si>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</si>
  <si>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</si>
  <si>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</si>
  <si>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</si>
  <si>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</si>
  <si>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</si>
  <si>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</si>
  <si>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</si>
  <si>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</si>
  <si>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</si>
  <si>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</si>
  <si>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</si>
  <si>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</si>
  <si>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</si>
  <si>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</si>
  <si>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</si>
  <si>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</si>
  <si>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</si>
  <si>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</si>
  <si>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</si>
  <si>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</si>
  <si>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</si>
  <si>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</si>
  <si>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</si>
  <si>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</si>
  <si>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</si>
  <si>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</si>
  <si>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</si>
  <si>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</si>
  <si>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</si>
  <si>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</si>
  <si>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</si>
  <si>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</si>
  <si>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</si>
  <si>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</si>
  <si>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</si>
  <si>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</si>
  <si>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</si>
  <si>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</si>
  <si>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</si>
  <si>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</si>
  <si>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</si>
  <si>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</si>
  <si>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</si>
  <si>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</si>
  <si>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</si>
  <si>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</si>
  <si>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</si>
  <si>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</si>
  <si>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</si>
  <si>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</si>
  <si>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</si>
  <si>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</si>
  <si>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</si>
  <si>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</si>
  <si>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</si>
  <si>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</si>
  <si>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</si>
  <si>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</si>
  <si>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</si>
  <si>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</si>
  <si>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</si>
  <si>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</si>
  <si>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</si>
  <si>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</si>
  <si>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</si>
  <si>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</si>
  <si>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</si>
  <si>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</si>
  <si>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</si>
  <si>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</si>
  <si>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</si>
  <si>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</si>
  <si>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</si>
  <si>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</si>
  <si>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</si>
  <si>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</si>
  <si>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</si>
  <si>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</si>
  <si>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</si>
  <si>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</si>
  <si>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</si>
  <si>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</si>
  <si>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</si>
  <si>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</si>
  <si>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</si>
  <si>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</si>
  <si>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</si>
  <si>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</si>
  <si>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</si>
  <si>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</si>
  <si>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</si>
  <si>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</si>
  <si>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</si>
  <si>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</si>
  <si>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</si>
  <si>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</si>
  <si>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</si>
  <si>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</si>
  <si>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</si>
  <si>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</si>
  <si>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</si>
  <si>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</si>
  <si>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</si>
  <si>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</si>
  <si>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</si>
  <si>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</si>
  <si>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</si>
  <si>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</si>
  <si>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</si>
  <si>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</si>
  <si>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</si>
  <si>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</si>
  <si>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</si>
  <si>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</si>
  <si>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</si>
  <si>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</si>
  <si>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</si>
  <si>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</si>
  <si>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</si>
  <si>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</si>
  <si>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</si>
  <si>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</si>
  <si>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</si>
  <si>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</si>
  <si>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</si>
  <si>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</si>
  <si>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</si>
  <si>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</si>
  <si>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</si>
  <si>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</si>
  <si>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</si>
  <si>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</si>
  <si>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</si>
  <si>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</si>
  <si>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</si>
  <si>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</si>
  <si>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</si>
  <si>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</si>
  <si>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</si>
  <si>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</si>
  <si>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</si>
  <si>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</si>
  <si>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</si>
  <si>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</si>
  <si>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</si>
  <si>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</si>
  <si>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</si>
  <si>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</si>
  <si>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</si>
  <si>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</si>
  <si>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</si>
  <si>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</si>
  <si>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</si>
  <si>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</si>
  <si>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</si>
  <si>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</si>
  <si>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</si>
  <si>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</si>
  <si>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</si>
  <si>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</si>
  <si>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</si>
  <si>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</si>
  <si>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</si>
  <si>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</si>
  <si>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</si>
  <si>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</si>
  <si>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</si>
  <si>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</si>
  <si>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</si>
  <si>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</si>
  <si>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</si>
  <si>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</si>
  <si>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</si>
  <si>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</si>
  <si>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</si>
  <si>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</si>
  <si>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</si>
  <si>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</si>
  <si>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</si>
  <si>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</si>
  <si>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</si>
  <si>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</si>
  <si>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</si>
  <si>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</si>
  <si>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</si>
  <si>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</si>
  <si>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</si>
  <si>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</si>
  <si>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</si>
  <si>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</si>
  <si>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</si>
  <si>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</si>
  <si>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</si>
  <si>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</si>
  <si>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</si>
  <si>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</si>
  <si>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</si>
  <si>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</si>
  <si>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</si>
  <si>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</si>
  <si>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</si>
  <si>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</si>
  <si>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</si>
  <si>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</si>
  <si>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</si>
  <si>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</si>
  <si>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</si>
  <si>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</si>
  <si>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</si>
  <si>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</si>
  <si>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</si>
  <si>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</si>
  <si>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</si>
  <si>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</si>
  <si>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</si>
  <si>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</si>
  <si>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</si>
  <si>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</si>
  <si>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</si>
  <si>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</si>
  <si>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</si>
  <si>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</si>
  <si>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</si>
  <si>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</si>
  <si>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</si>
  <si>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</si>
  <si>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</si>
  <si>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</si>
  <si>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</si>
  <si>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</si>
  <si>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</si>
  <si>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</si>
  <si>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</si>
  <si>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</si>
  <si>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</si>
  <si>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</si>
  <si>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</si>
  <si>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</si>
  <si>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</si>
  <si>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</si>
  <si>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</si>
  <si>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</si>
  <si>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</si>
  <si>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</si>
  <si>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</si>
  <si>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</si>
  <si>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</si>
  <si>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</si>
  <si>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</si>
  <si>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</si>
  <si>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</si>
  <si>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</si>
  <si>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</si>
  <si>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</si>
  <si>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</si>
  <si>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</si>
  <si>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</si>
  <si>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</si>
  <si>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</si>
  <si>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</si>
  <si>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</si>
  <si>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</si>
  <si>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</si>
  <si>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</si>
  <si>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</si>
  <si>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</si>
  <si>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</si>
  <si>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</si>
  <si>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</si>
  <si>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</si>
  <si>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</si>
  <si>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</si>
  <si>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</si>
  <si>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</si>
  <si>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</si>
  <si>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</si>
  <si>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</si>
  <si>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</si>
  <si>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</si>
  <si>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</si>
  <si>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</si>
  <si>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</si>
  <si>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</si>
  <si>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</si>
  <si>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</si>
  <si>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</si>
  <si>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</si>
  <si>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</si>
  <si>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</si>
  <si>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</si>
  <si>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</si>
  <si>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</si>
  <si>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</si>
  <si>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</si>
  <si>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</si>
  <si>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</si>
  <si>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</si>
  <si>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</si>
  <si>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</si>
  <si>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</si>
  <si>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</si>
  <si>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</si>
  <si>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</si>
  <si>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</si>
  <si>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</si>
  <si>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</si>
  <si>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</si>
  <si>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</si>
  <si>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</si>
  <si>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</si>
  <si>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</si>
  <si>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</si>
  <si>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</si>
  <si>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</si>
  <si>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</si>
  <si>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</si>
  <si>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</si>
  <si>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</si>
  <si>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</si>
  <si>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</si>
  <si>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</si>
  <si>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</si>
  <si>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</si>
  <si>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</si>
  <si>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</si>
  <si>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</si>
  <si>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</si>
  <si>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</si>
  <si>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</si>
  <si>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</si>
  <si>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</si>
  <si>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</si>
  <si>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</si>
  <si>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</si>
  <si>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</si>
  <si>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</si>
  <si>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</si>
  <si>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</si>
  <si>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</si>
  <si>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</si>
  <si>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</si>
  <si>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</si>
  <si>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</si>
  <si>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</si>
  <si>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</si>
  <si>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</si>
  <si>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</si>
  <si>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</si>
  <si>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</si>
  <si>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</si>
  <si>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</si>
  <si>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</si>
  <si>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</si>
  <si>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</si>
  <si>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</si>
  <si>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</si>
  <si>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</si>
  <si>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</si>
  <si>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</si>
  <si>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</si>
  <si>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</si>
  <si>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</si>
  <si>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</si>
  <si>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</si>
  <si>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</si>
  <si>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</si>
  <si>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</si>
  <si>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</si>
  <si>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</si>
  <si>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</si>
  <si>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</si>
  <si>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</si>
  <si>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</si>
  <si>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</si>
  <si>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</si>
  <si>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</si>
  <si>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</si>
  <si>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</si>
  <si>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</si>
  <si>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</si>
  <si>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</si>
  <si>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</si>
  <si>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</si>
  <si>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</si>
  <si>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</si>
  <si>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</si>
  <si>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</si>
  <si>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</si>
  <si>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</si>
  <si>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</si>
  <si>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</si>
  <si>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</si>
  <si>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</si>
  <si>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</si>
  <si>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</si>
  <si>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</si>
  <si>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</si>
  <si>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</si>
  <si>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</si>
  <si>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</si>
  <si>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</si>
  <si>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</si>
  <si>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</si>
  <si>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</si>
  <si>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</si>
  <si>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</si>
  <si>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</si>
  <si>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</si>
  <si>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</si>
  <si>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</si>
  <si>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</si>
  <si>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</si>
  <si>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</si>
  <si>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</si>
  <si>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</si>
  <si>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</si>
  <si>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</si>
  <si>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</si>
  <si>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</si>
  <si>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</si>
  <si>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</si>
  <si>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</si>
  <si>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</si>
  <si>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</si>
  <si>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</si>
  <si>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</si>
  <si>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</si>
  <si>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</si>
  <si>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</si>
  <si>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</si>
  <si>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</si>
  <si>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</si>
  <si>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</si>
  <si>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</si>
  <si>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</si>
  <si>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</si>
  <si>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</si>
  <si>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</si>
  <si>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</si>
  <si>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</si>
  <si>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</si>
  <si>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</si>
  <si>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</si>
  <si>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</si>
  <si>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</si>
  <si>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</si>
  <si>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</si>
  <si>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</si>
  <si>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</si>
  <si>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</si>
  <si>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</si>
  <si>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</si>
  <si>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</si>
  <si>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</si>
  <si>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</si>
  <si>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</si>
  <si>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</si>
  <si>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</si>
  <si>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</si>
  <si>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</si>
  <si>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</si>
  <si>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</si>
  <si>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</si>
  <si>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</si>
  <si>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</si>
  <si>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</si>
  <si>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</si>
  <si>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</si>
  <si>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</si>
  <si>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</si>
  <si>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</si>
  <si>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</si>
  <si>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</si>
  <si>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</si>
  <si>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</si>
  <si>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</si>
  <si>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</si>
  <si>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</si>
  <si>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</si>
  <si>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</si>
  <si>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</si>
  <si>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</si>
  <si>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</si>
  <si>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</si>
  <si>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</si>
  <si>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</si>
  <si>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</si>
  <si>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</si>
  <si>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</si>
  <si>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</si>
  <si>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</si>
  <si>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</si>
  <si>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</si>
  <si>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</si>
  <si>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</si>
  <si>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</si>
  <si>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</si>
  <si>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</si>
  <si>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</si>
  <si>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</si>
  <si>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</si>
  <si>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</si>
  <si>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</si>
  <si>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</si>
  <si>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</si>
  <si>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</si>
  <si>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</si>
  <si>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</si>
  <si>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</si>
  <si>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</si>
  <si>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</si>
  <si>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</si>
  <si>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</si>
  <si>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</si>
  <si>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</si>
  <si>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</si>
  <si>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</si>
  <si>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</si>
  <si>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</si>
  <si>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</si>
  <si>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</si>
  <si>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</si>
  <si>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</si>
  <si>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</si>
  <si>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</si>
  <si>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</si>
  <si>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</si>
  <si>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</si>
  <si>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</si>
  <si>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</si>
  <si>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</si>
  <si>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</si>
  <si>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</si>
  <si>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</si>
  <si>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</si>
  <si>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</si>
  <si>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</si>
  <si>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</si>
  <si>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</si>
  <si>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</si>
  <si>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</si>
  <si>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</si>
  <si>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</si>
  <si>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</si>
  <si>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</si>
  <si>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</si>
  <si>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</si>
  <si>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</si>
  <si>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</si>
  <si>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</si>
  <si>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</si>
  <si>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</si>
  <si>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</si>
  <si>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</si>
  <si>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</si>
  <si>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</si>
  <si>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</si>
  <si>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</si>
  <si>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</si>
  <si>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</si>
  <si>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</si>
  <si>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</si>
  <si>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</si>
  <si>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</si>
  <si>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</si>
  <si>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</si>
  <si>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</si>
  <si>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</si>
  <si>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</si>
  <si>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</si>
  <si>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</si>
  <si>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</si>
  <si>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</si>
  <si>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</si>
  <si>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</si>
  <si>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</si>
  <si>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</si>
  <si>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</si>
  <si>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</si>
  <si>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</si>
  <si>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</si>
  <si>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</si>
  <si>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</si>
  <si>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</si>
  <si>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</si>
  <si>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</si>
  <si>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</si>
  <si>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</si>
  <si>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</si>
  <si>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</si>
  <si>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</si>
  <si>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</si>
  <si>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</si>
  <si>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</si>
  <si>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</si>
  <si>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</si>
  <si>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</si>
  <si>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</si>
  <si>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</si>
  <si>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</si>
  <si>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</si>
  <si>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</si>
  <si>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</si>
  <si>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</si>
  <si>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</si>
  <si>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</si>
  <si>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</si>
  <si>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</si>
  <si>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</si>
  <si>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</si>
  <si>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</si>
  <si>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</si>
  <si>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</si>
  <si>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</si>
  <si>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</si>
  <si>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</si>
  <si>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</si>
  <si>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</si>
  <si>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</si>
  <si>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</si>
  <si>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</si>
  <si>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</si>
  <si>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</si>
  <si>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</si>
  <si>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</si>
  <si>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</si>
  <si>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</si>
  <si>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</si>
  <si>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</si>
  <si>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</si>
  <si>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</si>
  <si>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</si>
  <si>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</si>
  <si>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</si>
  <si>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</si>
  <si>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</si>
  <si>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</si>
  <si>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</si>
  <si>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</si>
  <si>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</si>
  <si>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</si>
  <si>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</si>
  <si>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</si>
  <si>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</si>
  <si>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</si>
  <si>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</si>
  <si>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</si>
  <si>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</si>
  <si>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</si>
  <si>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</si>
  <si>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</si>
  <si>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</si>
  <si>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</si>
  <si>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</si>
  <si>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</si>
  <si>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</si>
  <si>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</si>
  <si>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</si>
  <si>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</si>
  <si>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</si>
  <si>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</si>
  <si>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</si>
  <si>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</si>
  <si>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</si>
  <si>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</si>
  <si>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</si>
  <si>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</si>
  <si>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</si>
  <si>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</si>
  <si>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</si>
  <si>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</si>
  <si>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</si>
  <si>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</si>
  <si>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</si>
  <si>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</si>
  <si>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</si>
  <si>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</si>
  <si>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</si>
  <si>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</si>
  <si>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</si>
  <si>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</si>
  <si>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</si>
  <si>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</si>
  <si>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</si>
  <si>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</si>
  <si>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</si>
  <si>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</si>
  <si>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</si>
  <si>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</si>
  <si>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</si>
  <si>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</si>
  <si>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</si>
  <si>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</si>
  <si>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</si>
  <si>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</si>
  <si>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</si>
  <si>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</si>
  <si>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</si>
  <si>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</si>
  <si>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</si>
  <si>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</si>
  <si>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</si>
  <si>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</si>
  <si>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</si>
  <si>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</si>
  <si>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</si>
  <si>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</si>
  <si>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</si>
  <si>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</si>
  <si>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</si>
  <si>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</si>
  <si>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</si>
  <si>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</si>
  <si>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</si>
  <si>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</si>
  <si>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</si>
  <si>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</si>
  <si>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</si>
  <si>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</si>
  <si>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</si>
  <si>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</si>
  <si>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</si>
  <si>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</si>
  <si>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</si>
  <si>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</si>
  <si>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</si>
  <si>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</si>
  <si>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</si>
  <si>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</si>
  <si>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</si>
  <si>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</si>
  <si>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</si>
  <si>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</si>
  <si>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</si>
  <si>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</si>
  <si>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</si>
  <si>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</si>
  <si>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</si>
  <si>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</si>
  <si>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</si>
  <si>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</si>
  <si>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</si>
  <si>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</si>
  <si>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</si>
  <si>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</si>
  <si>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</si>
  <si>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</si>
  <si>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</si>
  <si>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</si>
  <si>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</si>
  <si>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</si>
  <si>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</si>
  <si>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</si>
  <si>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</si>
  <si>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</si>
  <si>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</si>
  <si>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</si>
  <si>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</si>
  <si>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</si>
  <si>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</si>
  <si>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</si>
  <si>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</si>
  <si>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</si>
  <si>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</si>
  <si>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</si>
  <si>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</si>
  <si>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</si>
  <si>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</si>
  <si>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</si>
  <si>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</si>
  <si>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</si>
  <si>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</si>
  <si>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</si>
  <si>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</si>
  <si>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</si>
  <si>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</si>
  <si>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</si>
  <si>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</si>
  <si>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</si>
  <si>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</si>
  <si>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</si>
  <si>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</si>
  <si>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</si>
  <si>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</si>
  <si>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</si>
  <si>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</si>
  <si>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</si>
  <si>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</si>
  <si>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</si>
  <si>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</si>
  <si>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</si>
  <si>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</si>
  <si>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</si>
  <si>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</si>
  <si>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</si>
  <si>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</si>
  <si>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</si>
  <si>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</si>
  <si>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</si>
  <si>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</si>
  <si>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</si>
  <si>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</si>
  <si>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</si>
  <si>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</si>
  <si>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</si>
  <si>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</si>
  <si>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</si>
  <si>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</si>
  <si>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</si>
  <si>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</si>
  <si>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</si>
  <si>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</si>
  <si>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</si>
  <si>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</si>
  <si>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</si>
  <si>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</si>
  <si>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</si>
  <si>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</si>
  <si>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</si>
  <si>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</si>
  <si>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</si>
  <si>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</si>
  <si>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</si>
  <si>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</si>
  <si>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</si>
  <si>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</si>
  <si>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</si>
  <si>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</si>
  <si>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</si>
  <si>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</si>
  <si>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</si>
  <si>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</si>
  <si>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</si>
  <si>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</si>
  <si>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</si>
  <si>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</si>
  <si>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</si>
  <si>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</si>
  <si>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</si>
  <si>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</si>
  <si>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</si>
  <si>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</si>
  <si>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</si>
  <si>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</si>
  <si>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</si>
  <si>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</si>
  <si>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</si>
  <si>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</si>
  <si>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</si>
  <si>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</si>
  <si>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</si>
  <si>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</si>
  <si>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</si>
  <si>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</si>
  <si>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</si>
  <si>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</si>
  <si>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</si>
  <si>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</si>
  <si>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</si>
  <si>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</si>
  <si>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</si>
  <si>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</si>
  <si>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</si>
  <si>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</si>
  <si>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</si>
  <si>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</si>
  <si>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</si>
  <si>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</si>
  <si>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</si>
  <si>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</si>
  <si>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</si>
  <si>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</si>
  <si>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</si>
  <si>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</si>
  <si>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</si>
  <si>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</si>
  <si>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</si>
  <si>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</si>
  <si>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</si>
  <si>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</si>
  <si>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</si>
  <si>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</si>
  <si>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</si>
  <si>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</si>
  <si>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</si>
  <si>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</si>
  <si>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</si>
  <si>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</si>
  <si>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</si>
  <si>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</si>
  <si>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</si>
  <si>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</si>
  <si>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</si>
  <si>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</si>
  <si>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</si>
  <si>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</si>
  <si>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</si>
  <si>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</si>
  <si>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</si>
  <si>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</si>
  <si>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</si>
  <si>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</si>
  <si>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</si>
  <si>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</si>
  <si>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</si>
  <si>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</si>
  <si>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</si>
  <si>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</si>
  <si>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</si>
  <si>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</si>
  <si>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</si>
  <si>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</si>
  <si>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</si>
  <si>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</si>
  <si>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</si>
  <si>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</si>
  <si>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</si>
  <si>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</si>
  <si>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</si>
  <si>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</si>
  <si>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</si>
  <si>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</si>
  <si>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</si>
  <si>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</si>
  <si>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</si>
  <si>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</si>
  <si>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</si>
  <si>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</si>
  <si>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</si>
  <si>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</si>
  <si>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</si>
  <si>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</si>
  <si>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</si>
  <si>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</si>
  <si>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</si>
  <si>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</si>
  <si>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</si>
  <si>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</si>
  <si>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</si>
  <si>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</si>
  <si>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</si>
  <si>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</si>
  <si>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</si>
  <si>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</si>
  <si>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</si>
  <si>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</si>
  <si>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</si>
  <si>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</si>
  <si>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</si>
  <si>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</si>
  <si>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</si>
  <si>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</si>
  <si>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</si>
  <si>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</si>
  <si>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</si>
  <si>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</si>
  <si>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</si>
  <si>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</si>
  <si>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</si>
  <si>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</si>
  <si>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</si>
  <si>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</si>
  <si>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</si>
  <si>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</si>
  <si>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</si>
  <si>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</si>
  <si>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</si>
  <si>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</si>
  <si>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</si>
  <si>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</si>
  <si>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</si>
  <si>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</si>
  <si>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</si>
  <si>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</si>
  <si>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</si>
  <si>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</si>
  <si>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</si>
  <si>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</si>
  <si>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</si>
  <si>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</si>
  <si>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</si>
  <si>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</si>
  <si>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</si>
  <si>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</si>
  <si>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</si>
  <si>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</si>
  <si>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</si>
  <si>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</si>
  <si>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</si>
  <si>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</si>
  <si>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</si>
  <si>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</si>
  <si>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</si>
  <si>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</si>
  <si>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</si>
  <si>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</si>
  <si>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</si>
  <si>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</si>
  <si>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</si>
  <si>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</si>
  <si>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</si>
  <si>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</si>
  <si>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</si>
  <si>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</si>
  <si>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</si>
  <si>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</si>
  <si>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</si>
  <si>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</si>
  <si>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</si>
  <si>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</si>
  <si>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</si>
  <si>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</si>
  <si>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</si>
  <si>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</si>
  <si>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</si>
  <si>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</si>
  <si>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</si>
  <si>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</si>
  <si>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</si>
  <si>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</si>
  <si>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</si>
  <si>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</si>
  <si>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</si>
  <si>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</si>
  <si>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</si>
  <si>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</si>
  <si>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</si>
  <si>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</si>
  <si>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</si>
  <si>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</si>
  <si>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</si>
  <si>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</si>
  <si>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</si>
  <si>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</si>
  <si>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</si>
  <si>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</si>
  <si>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</si>
  <si>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</si>
  <si>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</si>
  <si>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</si>
  <si>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</si>
  <si>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</si>
  <si>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</si>
  <si>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</si>
  <si>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</si>
  <si>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</si>
  <si>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</si>
  <si>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</si>
  <si>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</si>
  <si>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</si>
  <si>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</si>
  <si>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</si>
  <si>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</si>
  <si>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</si>
  <si>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</si>
  <si>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</si>
  <si>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</si>
  <si>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</si>
  <si>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</si>
  <si>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</si>
  <si>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</si>
  <si>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</si>
  <si>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</si>
  <si>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</si>
  <si>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</si>
  <si>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</si>
  <si>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</si>
  <si>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</si>
  <si>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</si>
  <si>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</si>
  <si>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</si>
  <si>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</si>
  <si>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</si>
  <si>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</si>
  <si>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</si>
  <si>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</si>
  <si>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</si>
  <si>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</si>
  <si>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</si>
  <si>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</si>
  <si>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</si>
  <si>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</si>
  <si>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</si>
  <si>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</si>
  <si>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</si>
  <si>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</si>
  <si>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</si>
  <si>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</si>
  <si>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</si>
  <si>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</si>
  <si>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</si>
  <si>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</si>
  <si>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</si>
  <si>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</si>
  <si>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</si>
  <si>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</si>
  <si>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</si>
  <si>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</si>
  <si>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</si>
  <si>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</si>
  <si>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</si>
  <si>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</si>
  <si>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</si>
  <si>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</si>
  <si>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</si>
  <si>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</si>
  <si>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</si>
  <si>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</si>
  <si>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</si>
  <si>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</si>
  <si>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</si>
  <si>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</si>
  <si>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</si>
  <si>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</si>
  <si>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</si>
  <si>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</si>
  <si>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</si>
  <si>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</si>
  <si>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</si>
  <si>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</si>
  <si>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</si>
  <si>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</si>
  <si>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</si>
  <si>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</si>
  <si>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</si>
  <si>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</si>
  <si>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</si>
  <si>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</si>
  <si>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</si>
  <si>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</si>
  <si>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</si>
  <si>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</si>
  <si>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</si>
  <si>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</si>
  <si>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</si>
  <si>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</si>
  <si>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</si>
  <si>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</si>
  <si>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</si>
  <si>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</si>
  <si>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</si>
  <si>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</si>
  <si>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</si>
  <si>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</si>
  <si>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</si>
  <si>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</si>
  <si>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</si>
  <si>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</si>
  <si>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</si>
  <si>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</si>
  <si>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</si>
  <si>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</si>
  <si>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</si>
  <si>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</si>
  <si>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</si>
  <si>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</si>
  <si>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</si>
  <si>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</si>
  <si>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</si>
  <si>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</si>
  <si>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</si>
  <si>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</si>
  <si>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</si>
  <si>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</si>
  <si>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</si>
  <si>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</si>
  <si>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</si>
  <si>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</si>
  <si>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</si>
  <si>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</si>
  <si>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</si>
  <si>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</si>
  <si>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</si>
  <si>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</si>
  <si>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</si>
  <si>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</si>
  <si>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</si>
  <si>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</si>
  <si>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</si>
  <si>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</si>
  <si>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</si>
  <si>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</si>
  <si>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</si>
  <si>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</si>
  <si>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</si>
  <si>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</si>
  <si>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</si>
  <si>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</si>
  <si>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</si>
  <si>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</si>
  <si>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</si>
  <si>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</si>
  <si>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</si>
  <si>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</si>
  <si>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</si>
  <si>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</si>
  <si>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</si>
  <si>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</si>
  <si>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</si>
  <si>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</si>
  <si>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</si>
  <si>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</si>
  <si>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</si>
  <si>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</si>
  <si>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</si>
  <si>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</si>
  <si>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</si>
  <si>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</si>
  <si>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</si>
  <si>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</si>
  <si>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</si>
  <si>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</si>
  <si>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</si>
  <si>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</si>
  <si>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</si>
  <si>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</si>
  <si>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</si>
  <si>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</si>
  <si>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</si>
  <si>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</si>
  <si>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</si>
  <si>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</si>
  <si>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</si>
  <si>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</si>
  <si>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</si>
  <si>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</si>
  <si>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</si>
  <si>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</si>
  <si>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</si>
  <si>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</si>
  <si>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</si>
  <si>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</si>
  <si>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</si>
  <si>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</si>
  <si>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</si>
  <si>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</si>
  <si>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</si>
  <si>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</si>
  <si>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</si>
  <si>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</si>
  <si>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</si>
  <si>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</si>
  <si>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</si>
  <si>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</si>
  <si>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</si>
  <si>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</si>
  <si>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</si>
  <si>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</si>
  <si>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</si>
  <si>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</si>
  <si>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</si>
  <si>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</si>
  <si>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</si>
  <si>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</si>
  <si>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</si>
  <si>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</si>
  <si>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</si>
  <si>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</si>
  <si>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</si>
  <si>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</si>
  <si>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</si>
  <si>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</si>
  <si>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</si>
  <si>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</si>
  <si>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</si>
  <si>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</si>
  <si>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</si>
  <si>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</si>
  <si>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</si>
  <si>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</si>
  <si>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</si>
  <si>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</si>
  <si>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</si>
  <si>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</si>
  <si>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</si>
  <si>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</si>
  <si>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</si>
  <si>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</si>
  <si>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</si>
  <si>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</si>
  <si>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</si>
  <si>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</si>
  <si>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</si>
  <si>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</si>
  <si>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</si>
  <si>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</si>
  <si>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</si>
  <si>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</si>
  <si>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</si>
  <si>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</si>
  <si>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</si>
  <si>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</si>
  <si>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</si>
  <si>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</si>
  <si>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</si>
  <si>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</si>
  <si>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</si>
  <si>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</si>
  <si>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</si>
  <si>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</si>
  <si>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</si>
  <si>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</si>
  <si>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</si>
  <si>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</si>
  <si>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</si>
  <si>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</si>
  <si>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</si>
  <si>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</si>
  <si>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</si>
  <si>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</si>
  <si>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</si>
  <si>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</si>
  <si>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</si>
  <si>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</si>
  <si>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</si>
  <si>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</si>
  <si>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</si>
  <si>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</si>
  <si>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</si>
  <si>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</si>
  <si>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</si>
  <si>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</si>
  <si>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</si>
  <si>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</si>
  <si>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</si>
  <si>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</si>
  <si>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</si>
  <si>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</si>
  <si>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</si>
  <si>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</si>
  <si>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</si>
  <si>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</si>
  <si>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</si>
  <si>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</si>
  <si>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</si>
  <si>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</si>
  <si>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</si>
  <si>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</si>
  <si>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</si>
  <si>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</si>
  <si>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</si>
  <si>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</si>
  <si>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</si>
  <si>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</si>
  <si>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</si>
  <si>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</si>
  <si>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</si>
  <si>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</si>
  <si>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</si>
  <si>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</si>
  <si>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</si>
  <si>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</si>
  <si>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</si>
  <si>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</si>
  <si>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</si>
  <si>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</si>
  <si>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</si>
  <si>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</si>
  <si>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</si>
  <si>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</si>
  <si>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</si>
  <si>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</si>
  <si>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</si>
  <si>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</si>
  <si>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</si>
  <si>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</si>
  <si>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</si>
  <si>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</si>
  <si>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</si>
  <si>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</si>
  <si>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</si>
  <si>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</si>
  <si>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</si>
  <si>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</si>
  <si>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</si>
  <si>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</si>
  <si>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</si>
  <si>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</si>
  <si>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</si>
  <si>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</si>
  <si>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</si>
  <si>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</si>
  <si>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</si>
  <si>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</si>
  <si>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</si>
  <si>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</si>
  <si>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</si>
  <si>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</si>
  <si>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</si>
  <si>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</si>
  <si>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</si>
  <si>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</si>
  <si>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</si>
  <si>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</si>
  <si>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</si>
  <si>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</si>
  <si>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</si>
  <si>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</si>
  <si>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</si>
  <si>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</si>
  <si>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</si>
  <si>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</si>
  <si>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</si>
  <si>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</si>
  <si>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</si>
  <si>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</si>
  <si>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</si>
  <si>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</si>
  <si>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</si>
  <si>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</si>
  <si>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</si>
  <si>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</si>
  <si>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</si>
  <si>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</si>
  <si>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</si>
  <si>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</si>
  <si>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</si>
  <si>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</si>
  <si>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</si>
  <si>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</si>
  <si>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</si>
  <si>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</si>
  <si>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</si>
  <si>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</si>
  <si>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</si>
  <si>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</si>
  <si>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</si>
  <si>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</si>
  <si>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</si>
  <si>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</si>
  <si>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</si>
  <si>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</si>
  <si>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</si>
  <si>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</si>
  <si>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</si>
  <si>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</si>
  <si>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</si>
  <si>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</si>
  <si>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</si>
  <si>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</si>
  <si>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</si>
  <si>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</si>
  <si>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</si>
  <si>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</si>
  <si>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</si>
  <si>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</si>
  <si>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</si>
  <si>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</si>
  <si>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</si>
  <si>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</si>
  <si>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</si>
  <si>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</si>
  <si>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</si>
  <si>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</si>
  <si>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</si>
  <si>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</si>
  <si>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</si>
  <si>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</si>
  <si>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</si>
  <si>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</si>
  <si>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</si>
  <si>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</si>
  <si>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</si>
  <si>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</si>
  <si>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</si>
  <si>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</si>
  <si>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</si>
  <si>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</si>
  <si>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</si>
  <si>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</si>
  <si>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</si>
  <si>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</si>
  <si>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</si>
  <si>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</si>
  <si>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</si>
  <si>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</si>
  <si>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</si>
  <si>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</si>
  <si>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</si>
  <si>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</si>
  <si>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</si>
  <si>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</si>
  <si>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</si>
  <si>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</si>
  <si>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</si>
  <si>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</si>
  <si>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</si>
  <si>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</si>
  <si>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</si>
  <si>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</si>
  <si>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</si>
  <si>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</si>
  <si>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</si>
  <si>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</si>
  <si>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</si>
  <si>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</si>
  <si>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</si>
  <si>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</si>
  <si>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</si>
  <si>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</si>
  <si>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</si>
  <si>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</si>
  <si>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</si>
  <si>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</si>
  <si>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</si>
  <si>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</si>
  <si>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</si>
  <si>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</si>
  <si>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</si>
  <si>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</si>
  <si>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</si>
  <si>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</si>
  <si>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</si>
  <si>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</si>
  <si>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</si>
  <si>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</si>
  <si>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</si>
  <si>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</si>
  <si>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</si>
  <si>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</si>
  <si>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</si>
  <si>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</si>
  <si>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</si>
  <si>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</si>
  <si>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</si>
  <si>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</si>
  <si>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</si>
  <si>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</si>
  <si>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</si>
  <si>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</si>
  <si>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</si>
  <si>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</si>
  <si>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</si>
  <si>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</si>
  <si>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</si>
  <si>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</si>
  <si>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</si>
  <si>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</si>
  <si>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</si>
  <si>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</si>
  <si>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</si>
  <si>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</si>
  <si>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</si>
  <si>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</si>
  <si>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</si>
  <si>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</si>
  <si>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</si>
  <si>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</si>
  <si>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</si>
  <si>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</si>
  <si>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</si>
  <si>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</si>
  <si>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</si>
  <si>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</si>
  <si>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</si>
  <si>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</si>
  <si>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</si>
  <si>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</si>
  <si>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</si>
  <si>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</si>
  <si>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</si>
  <si>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</si>
  <si>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</si>
  <si>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</si>
  <si>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</si>
  <si>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</si>
  <si>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</si>
  <si>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</si>
  <si>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</si>
  <si>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</si>
  <si>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</si>
  <si>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</si>
  <si>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</si>
  <si>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</si>
  <si>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</si>
  <si>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</si>
  <si>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</si>
  <si>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</si>
  <si>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</si>
  <si>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</si>
  <si>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</si>
  <si>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</si>
  <si>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</si>
  <si>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</si>
  <si>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</si>
  <si>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</si>
  <si>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</si>
  <si>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</si>
  <si>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</si>
  <si>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</si>
  <si>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</si>
  <si>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</si>
  <si>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</si>
  <si>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</si>
  <si>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</si>
  <si>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</si>
  <si>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</si>
  <si>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</si>
  <si>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</si>
  <si>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</si>
  <si>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</si>
  <si>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</si>
  <si>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</si>
  <si>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</si>
  <si>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</si>
  <si>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</si>
  <si>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</si>
  <si>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</si>
  <si>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</si>
  <si>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</si>
  <si>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</si>
  <si>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</si>
  <si>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</si>
  <si>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</si>
  <si>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</si>
  <si>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</si>
  <si>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</si>
  <si>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</si>
  <si>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</si>
  <si>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</si>
  <si>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</si>
  <si>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</si>
  <si>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</si>
  <si>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</si>
  <si>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</si>
  <si>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</si>
  <si>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</si>
  <si>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</si>
  <si>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</si>
  <si>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</si>
  <si>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</si>
  <si>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</si>
  <si>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</si>
  <si>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</si>
  <si>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</si>
  <si>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</si>
  <si>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</si>
  <si>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</si>
  <si>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</si>
  <si>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</si>
  <si>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</si>
  <si>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</si>
  <si>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</si>
  <si>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</si>
  <si>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</si>
  <si>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</si>
  <si>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</si>
  <si>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</si>
  <si>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</si>
  <si>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</si>
  <si>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</si>
  <si>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</si>
  <si>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</si>
  <si>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</si>
  <si>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</si>
  <si>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</si>
  <si>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</si>
  <si>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</si>
  <si>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</si>
  <si>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</si>
  <si>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</si>
  <si>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</si>
  <si>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</si>
  <si>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</si>
  <si>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</si>
  <si>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</si>
  <si>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</si>
  <si>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</si>
  <si>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</si>
  <si>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</si>
  <si>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</si>
  <si>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</si>
  <si>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</si>
  <si>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</si>
  <si>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</si>
  <si>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</si>
  <si>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</si>
  <si>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</si>
  <si>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</si>
  <si>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</si>
  <si>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</si>
  <si>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</si>
  <si>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</si>
  <si>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</si>
  <si>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</si>
  <si>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</si>
  <si>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</si>
  <si>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</si>
  <si>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</si>
  <si>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</si>
  <si>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</si>
  <si>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</si>
  <si>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</si>
  <si>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</si>
  <si>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</si>
  <si>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</si>
  <si>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</si>
  <si>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</si>
  <si>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</si>
  <si>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</si>
  <si>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</si>
  <si>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</si>
  <si>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</si>
  <si>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</si>
  <si>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</si>
  <si>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</si>
  <si>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</si>
  <si>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</si>
  <si>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</si>
  <si>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</si>
  <si>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</si>
  <si>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</si>
  <si>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</si>
  <si>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</si>
  <si>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</si>
  <si>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</si>
  <si>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</si>
  <si>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</si>
  <si>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</si>
  <si>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</si>
  <si>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</si>
  <si>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</si>
  <si>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</si>
  <si>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</si>
  <si>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</si>
  <si>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</si>
  <si>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</si>
  <si>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</si>
  <si>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</si>
  <si>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</si>
  <si>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</si>
  <si>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</si>
  <si>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</si>
  <si>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</si>
  <si>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</si>
  <si>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</si>
  <si>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</si>
  <si>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</si>
  <si>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</si>
  <si>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</si>
  <si>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</si>
  <si>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</si>
  <si>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</si>
  <si>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</si>
  <si>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</si>
  <si>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</si>
  <si>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</si>
  <si>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</si>
  <si>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</si>
  <si>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</si>
  <si>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</si>
  <si>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</si>
  <si>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</si>
  <si>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</si>
  <si>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</si>
  <si>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</si>
  <si>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</si>
  <si>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</si>
  <si>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</si>
  <si>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</si>
  <si>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</si>
  <si>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</si>
  <si>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</si>
  <si>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</si>
  <si>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</si>
  <si>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</si>
  <si>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</si>
  <si>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</si>
  <si>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</si>
  <si>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</si>
  <si>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</si>
  <si>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</si>
  <si>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</si>
  <si>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</si>
  <si>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</si>
  <si>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</si>
  <si>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</si>
  <si>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</si>
  <si>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</si>
  <si>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</si>
  <si>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</si>
  <si>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</si>
  <si>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</si>
  <si>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</si>
  <si>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</si>
  <si>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</si>
  <si>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</si>
  <si>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</si>
  <si>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</si>
  <si>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</si>
  <si>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</si>
  <si>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</si>
  <si>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</si>
  <si>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</si>
  <si>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</si>
  <si>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</si>
  <si>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</si>
  <si>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</si>
  <si>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</si>
  <si>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</si>
  <si>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</si>
  <si>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</si>
  <si>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</si>
  <si>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</si>
  <si>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</si>
  <si>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</si>
  <si>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</si>
  <si>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</si>
  <si>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</si>
  <si>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</si>
  <si>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</si>
  <si>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</si>
  <si>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</si>
  <si>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</si>
  <si>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</si>
  <si>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</si>
  <si>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</si>
  <si>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</si>
  <si>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</si>
  <si>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</si>
  <si>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</si>
  <si>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</si>
  <si>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</si>
  <si>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</si>
  <si>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</si>
  <si>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</si>
  <si>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</si>
  <si>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</si>
  <si>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</si>
  <si>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</si>
  <si>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</si>
  <si>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</si>
  <si>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</si>
  <si>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</si>
  <si>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</si>
  <si>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</si>
  <si>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</si>
  <si>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</si>
  <si>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</si>
  <si>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</si>
  <si>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</si>
  <si>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</si>
  <si>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</si>
  <si>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</si>
  <si>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</si>
  <si>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</si>
  <si>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</si>
  <si>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</si>
  <si>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</si>
  <si>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</si>
  <si>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</si>
  <si>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</si>
  <si>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</si>
  <si>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</si>
  <si>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</si>
  <si>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</si>
  <si>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</si>
  <si>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</si>
  <si>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</si>
  <si>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</si>
  <si>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</si>
  <si>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</si>
  <si>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</si>
  <si>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</si>
  <si>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</si>
  <si>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</si>
  <si>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</si>
  <si>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</si>
  <si>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</si>
  <si>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</si>
  <si>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</si>
  <si>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</si>
  <si>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</si>
  <si>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</si>
  <si>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</si>
  <si>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</si>
  <si>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</si>
  <si>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</si>
  <si>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</si>
  <si>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</si>
  <si>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</si>
  <si>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</si>
  <si>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</si>
  <si>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</si>
  <si>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</si>
  <si>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</si>
  <si>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</si>
  <si>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</si>
  <si>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</si>
  <si>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</si>
  <si>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</si>
  <si>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</si>
  <si>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</si>
  <si>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</si>
  <si>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</si>
  <si>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</si>
  <si>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</si>
  <si>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</si>
  <si>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</si>
  <si>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</si>
  <si>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</si>
  <si>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</si>
  <si>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</si>
  <si>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</si>
  <si>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</si>
  <si>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</si>
  <si>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</si>
  <si>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</si>
  <si>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</si>
  <si>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</si>
  <si>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</si>
  <si>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</si>
  <si>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</si>
  <si>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</si>
  <si>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</si>
  <si>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</si>
  <si>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</si>
  <si>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</si>
  <si>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</si>
  <si>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</si>
  <si>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</si>
  <si>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</si>
  <si>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</si>
  <si>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</si>
  <si>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</si>
  <si>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</si>
  <si>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</si>
  <si>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</si>
  <si>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</si>
  <si>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</si>
  <si>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</si>
  <si>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</si>
  <si>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</si>
  <si>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</si>
  <si>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</si>
  <si>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</si>
  <si>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</si>
  <si>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</si>
  <si>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</si>
  <si>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</si>
  <si>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</si>
  <si>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</si>
  <si>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</si>
  <si>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</si>
  <si>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</si>
  <si>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</si>
  <si>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</si>
  <si>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</si>
  <si>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</si>
  <si>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</si>
  <si>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</si>
  <si>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</si>
  <si>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</si>
  <si>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</si>
  <si>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</si>
  <si>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</si>
  <si>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</si>
  <si>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</si>
  <si>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</si>
  <si>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</si>
  <si>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</si>
  <si>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</si>
  <si>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</si>
  <si>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</si>
  <si>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</si>
  <si>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</si>
  <si>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</si>
  <si>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</si>
  <si>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</si>
  <si>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</si>
  <si>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</si>
  <si>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</si>
  <si>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</si>
  <si>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</si>
  <si>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</si>
  <si>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</si>
  <si>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</si>
  <si>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</si>
  <si>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</si>
  <si>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</si>
  <si>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</si>
  <si>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</si>
  <si>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</si>
  <si>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</si>
  <si>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</si>
  <si>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</si>
  <si>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</si>
  <si>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</si>
  <si>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</si>
  <si>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</si>
  <si>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</si>
  <si>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</si>
  <si>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</si>
  <si>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</si>
  <si>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</si>
  <si>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</si>
  <si>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</si>
  <si>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</si>
  <si>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</si>
  <si>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</si>
  <si>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</si>
  <si>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</si>
  <si>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</si>
  <si>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</si>
  <si>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</si>
  <si>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</si>
  <si>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</si>
  <si>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</si>
  <si>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</si>
  <si>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</si>
  <si>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</si>
  <si>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</si>
  <si>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</si>
  <si>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</si>
  <si>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</si>
  <si>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</si>
  <si>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</si>
  <si>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</si>
  <si>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</si>
  <si>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</si>
  <si>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</si>
  <si>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</si>
  <si>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</si>
  <si>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</si>
  <si>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</si>
  <si>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</si>
  <si>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</si>
  <si>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</si>
  <si>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</si>
  <si>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</si>
  <si>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</si>
  <si>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</si>
  <si>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</si>
  <si>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</si>
  <si>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</si>
  <si>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</si>
  <si>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</si>
  <si>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</si>
  <si>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</si>
  <si>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</si>
  <si>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</si>
  <si>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</si>
  <si>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</si>
  <si>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</si>
  <si>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</si>
  <si>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</si>
  <si>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</si>
  <si>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</si>
  <si>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</si>
  <si>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</si>
  <si>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</si>
  <si>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</si>
  <si>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</si>
  <si>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</si>
  <si>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</si>
  <si>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</si>
  <si>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</si>
  <si>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</si>
  <si>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</si>
  <si>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</si>
  <si>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</si>
  <si>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</si>
  <si>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</si>
  <si>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</si>
  <si>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</si>
  <si>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</si>
  <si>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</si>
  <si>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</si>
  <si>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</si>
  <si>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</si>
  <si>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</si>
  <si>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</si>
  <si>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</si>
  <si>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</si>
  <si>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</si>
  <si>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</si>
  <si>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</si>
  <si>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</si>
  <si>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</si>
  <si>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</si>
  <si>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</si>
  <si>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</si>
  <si>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</si>
  <si>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</si>
  <si>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</si>
  <si>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</si>
  <si>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</si>
  <si>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</si>
  <si>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</si>
  <si>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</si>
  <si>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</si>
  <si>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</si>
  <si>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</si>
  <si>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</si>
  <si>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</si>
  <si>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</si>
  <si>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</si>
  <si>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</si>
  <si>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</si>
  <si>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</si>
  <si>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</si>
  <si>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</si>
  <si>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</si>
  <si>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</si>
  <si>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</si>
  <si>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</si>
  <si>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</si>
  <si>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</si>
  <si>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</si>
  <si>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</si>
  <si>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</si>
  <si>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</si>
  <si>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</si>
  <si>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</si>
  <si>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</si>
  <si>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</si>
  <si>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</si>
  <si>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</si>
  <si>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</si>
  <si>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</si>
  <si>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</si>
  <si>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</si>
  <si>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</si>
  <si>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</si>
  <si>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</si>
  <si>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</si>
  <si>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</si>
  <si>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</si>
  <si>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</si>
  <si>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</si>
  <si>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</si>
  <si>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</si>
  <si>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</si>
  <si>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</si>
  <si>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</si>
  <si>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</si>
  <si>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</si>
  <si>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</si>
  <si>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</si>
  <si>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</si>
  <si>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</si>
  <si>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</si>
  <si>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</si>
  <si>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</si>
  <si>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</si>
  <si>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</si>
  <si>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</si>
  <si>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</si>
  <si>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</si>
  <si>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</si>
  <si>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</si>
  <si>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</si>
  <si>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</si>
  <si>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</si>
  <si>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</si>
  <si>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</si>
  <si>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</si>
  <si>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</si>
  <si>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</si>
  <si>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</si>
  <si>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</si>
  <si>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</si>
  <si>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</si>
  <si>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</si>
  <si>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</si>
  <si>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</si>
  <si>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</si>
  <si>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</si>
  <si>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</si>
  <si>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</si>
  <si>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</si>
  <si>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</si>
  <si>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</si>
  <si>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</si>
  <si>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</si>
  <si>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</si>
  <si>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</si>
  <si>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</si>
  <si>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</si>
  <si>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</si>
  <si>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</si>
  <si>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</si>
  <si>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</si>
  <si>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</si>
  <si>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</si>
  <si>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</si>
  <si>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</si>
  <si>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</si>
  <si>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</si>
  <si>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</si>
  <si>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</si>
  <si>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</si>
  <si>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</si>
  <si>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</si>
  <si>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</si>
  <si>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</si>
  <si>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</si>
  <si>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</si>
  <si>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</si>
  <si>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</si>
  <si>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</si>
  <si>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</si>
  <si>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</si>
  <si>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</si>
  <si>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</si>
  <si>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</si>
  <si>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</si>
  <si>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</si>
  <si>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</si>
  <si>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</si>
  <si>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</si>
  <si>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</si>
  <si>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</si>
  <si>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</si>
  <si>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</si>
  <si>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</si>
  <si>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</si>
  <si>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</si>
  <si>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</si>
  <si>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</si>
  <si>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</si>
  <si>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</si>
  <si>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</si>
  <si>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</si>
  <si>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</si>
  <si>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</si>
  <si>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</si>
  <si>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</si>
  <si>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</si>
  <si>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</si>
  <si>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</si>
  <si>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</si>
  <si>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</si>
  <si>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</si>
  <si>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</si>
  <si>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</si>
  <si>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</si>
  <si>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</si>
  <si>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</si>
  <si>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</si>
  <si>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</si>
  <si>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</si>
  <si>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</si>
  <si>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</si>
  <si>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</si>
  <si>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</si>
  <si>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</si>
  <si>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</si>
  <si>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</si>
  <si>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</si>
  <si>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</si>
  <si>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</si>
  <si>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</si>
  <si>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</si>
  <si>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</si>
  <si>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</si>
  <si>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</si>
  <si>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</si>
  <si>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</si>
  <si>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</si>
  <si>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</si>
  <si>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</si>
  <si>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</si>
  <si>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</si>
  <si>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</si>
  <si>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</si>
  <si>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</si>
  <si>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</si>
  <si>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</si>
  <si>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</si>
  <si>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</si>
  <si>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</si>
  <si>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</si>
  <si>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</si>
  <si>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</si>
  <si>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</si>
  <si>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</si>
  <si>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</si>
  <si>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</si>
  <si>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</si>
  <si>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</si>
  <si>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</si>
  <si>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</si>
  <si>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</si>
  <si>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</si>
  <si>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</si>
  <si>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</si>
  <si>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</si>
  <si>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</si>
  <si>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</si>
  <si>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</si>
  <si>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</si>
  <si>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</si>
  <si>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</si>
  <si>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</si>
  <si>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</si>
  <si>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</si>
  <si>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</si>
  <si>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</si>
  <si>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</si>
  <si>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</si>
  <si>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</si>
  <si>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</si>
  <si>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</si>
  <si>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</si>
  <si>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</si>
  <si>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</si>
  <si>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</si>
  <si>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</si>
  <si>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</si>
  <si>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</si>
  <si>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</si>
  <si>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</si>
  <si>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</si>
  <si>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</si>
  <si>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</si>
  <si>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</si>
  <si>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</si>
  <si>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</si>
  <si>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</si>
  <si>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</si>
  <si>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</si>
  <si>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</si>
  <si>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</si>
  <si>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</si>
  <si>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</si>
  <si>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</si>
  <si>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</si>
  <si>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</si>
  <si>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</si>
  <si>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</si>
  <si>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</si>
  <si>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</si>
  <si>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</si>
  <si>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</si>
  <si>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</si>
  <si>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</si>
  <si>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</si>
  <si>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</si>
  <si>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</si>
  <si>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</si>
  <si>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</si>
  <si>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</si>
  <si>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</si>
  <si>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</si>
  <si>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</si>
  <si>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</si>
  <si>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</si>
  <si>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</si>
  <si>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</si>
  <si>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</si>
  <si>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</si>
  <si>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</si>
  <si>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</si>
  <si>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</si>
  <si>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</si>
  <si>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</si>
  <si>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</si>
  <si>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</si>
  <si>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</si>
  <si>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</si>
  <si>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</si>
  <si>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</si>
  <si>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</si>
  <si>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</si>
  <si>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</si>
  <si>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</si>
  <si>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</si>
  <si>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</si>
  <si>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</si>
  <si>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</si>
  <si>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</si>
  <si>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</si>
  <si>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</si>
  <si>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</si>
  <si>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</si>
  <si>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</si>
  <si>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</si>
  <si>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</si>
  <si>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</si>
  <si>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</si>
  <si>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</si>
  <si>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</si>
  <si>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</si>
  <si>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</si>
  <si>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</si>
  <si>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</si>
  <si>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</si>
  <si>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</si>
  <si>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</si>
  <si>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</si>
  <si>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</si>
  <si>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</si>
  <si>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</si>
  <si>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</si>
  <si>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</si>
  <si>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</si>
  <si>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</si>
  <si>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</si>
  <si>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</si>
  <si>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</si>
  <si>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</si>
  <si>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</si>
  <si>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</si>
  <si>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</si>
  <si>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</si>
  <si>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</si>
  <si>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</si>
  <si>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</si>
  <si>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</si>
  <si>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</si>
  <si>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</si>
  <si>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</si>
  <si>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</si>
  <si>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</si>
  <si>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</si>
  <si>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</si>
  <si>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</si>
  <si>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</si>
  <si>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</si>
  <si>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</si>
  <si>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</si>
  <si>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</si>
  <si>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</si>
  <si>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</si>
  <si>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</si>
  <si>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</si>
  <si>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</si>
  <si>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</si>
  <si>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</si>
  <si>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</si>
  <si>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</si>
  <si>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</si>
  <si>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</si>
  <si>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</si>
  <si>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</si>
  <si>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</si>
  <si>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</si>
  <si>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</si>
  <si>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</si>
  <si>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</si>
  <si>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</si>
  <si>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</si>
  <si>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</si>
  <si>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</si>
  <si>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</si>
  <si>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</si>
  <si>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</si>
  <si>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</si>
  <si>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</si>
  <si>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</si>
  <si>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</si>
  <si>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</si>
  <si>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</si>
  <si>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</si>
  <si>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</si>
  <si>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</si>
  <si>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</si>
  <si>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</si>
  <si>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</si>
  <si>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</si>
  <si>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</si>
  <si>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</si>
  <si>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</si>
  <si>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</si>
  <si>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</si>
  <si>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</si>
  <si>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</si>
  <si>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</si>
  <si>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</si>
  <si>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</si>
  <si>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</si>
  <si>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</si>
  <si>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</si>
  <si>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</si>
  <si>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</si>
  <si>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</si>
  <si>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</si>
  <si>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</si>
  <si>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</si>
  <si>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</si>
  <si>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</si>
  <si>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</si>
  <si>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</si>
  <si>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</si>
  <si>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</si>
  <si>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</si>
  <si>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</si>
  <si>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</si>
  <si>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</si>
  <si>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</si>
  <si>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</si>
  <si>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</si>
  <si>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</si>
  <si>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</si>
  <si>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</si>
  <si>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</si>
  <si>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</si>
  <si>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</si>
  <si>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</si>
  <si>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</si>
  <si>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</si>
  <si>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</si>
  <si>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</si>
  <si>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</si>
  <si>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</si>
  <si>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</si>
  <si>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</si>
  <si>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</si>
  <si>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</si>
  <si>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</si>
  <si>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</si>
  <si>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</si>
  <si>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</si>
  <si>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</si>
  <si>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</si>
  <si>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</si>
  <si>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</si>
  <si>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</si>
  <si>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</si>
  <si>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</si>
  <si>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</si>
  <si>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</si>
  <si>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</si>
  <si>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</si>
  <si>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</si>
  <si>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</si>
  <si>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</si>
  <si>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</si>
  <si>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</si>
  <si>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</si>
  <si>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</si>
  <si>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</si>
  <si>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</si>
  <si>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</si>
  <si>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</si>
  <si>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</si>
  <si>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</si>
  <si>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</si>
  <si>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</si>
  <si>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</si>
  <si>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</si>
  <si>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</si>
  <si>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</si>
  <si>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</si>
  <si>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</si>
  <si>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</si>
  <si>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</si>
  <si>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</si>
  <si>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</si>
  <si>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</si>
  <si>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</si>
  <si>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</si>
  <si>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</si>
  <si>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</si>
  <si>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</si>
  <si>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</si>
  <si>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</si>
  <si>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</si>
  <si>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</si>
  <si>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</si>
  <si>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</si>
  <si>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</si>
  <si>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</si>
  <si>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</si>
  <si>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</si>
  <si>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</si>
  <si>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</si>
  <si>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</si>
  <si>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</si>
  <si>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</si>
  <si>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</si>
  <si>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</si>
  <si>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</si>
  <si>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</si>
  <si>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</si>
  <si>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</si>
  <si>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</si>
  <si>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</si>
  <si>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</si>
  <si>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</si>
  <si>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</si>
  <si>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</si>
  <si>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</si>
  <si>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</si>
  <si>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</si>
  <si>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</si>
  <si>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</si>
  <si>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</si>
  <si>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</si>
  <si>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</si>
  <si>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</si>
  <si>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</si>
  <si>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</si>
  <si>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</si>
  <si>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</si>
  <si>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</si>
  <si>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</si>
  <si>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</si>
  <si>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</si>
  <si>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</si>
  <si>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</si>
  <si>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</si>
  <si>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</si>
  <si>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</si>
  <si>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</si>
  <si>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</si>
  <si>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</si>
  <si>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</si>
  <si>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</si>
  <si>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</si>
  <si>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</si>
  <si>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</si>
  <si>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</si>
  <si>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</si>
  <si>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</si>
  <si>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</si>
  <si>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</si>
  <si>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</si>
  <si>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</si>
  <si>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</si>
  <si>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</si>
  <si>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</si>
  <si>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</si>
  <si>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</si>
  <si>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</si>
  <si>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</si>
  <si>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</si>
  <si>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</si>
  <si>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</si>
  <si>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</si>
  <si>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</si>
  <si>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</si>
  <si>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</si>
  <si>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</si>
  <si>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</si>
  <si>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</si>
  <si>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</si>
  <si>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</si>
  <si>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</si>
  <si>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</si>
  <si>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</si>
  <si>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</si>
  <si>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</si>
  <si>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</si>
  <si>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</si>
  <si>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</si>
  <si>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</si>
  <si>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</si>
  <si>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</si>
  <si>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</si>
  <si>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</si>
  <si>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</si>
  <si>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</si>
  <si>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</si>
  <si>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</si>
  <si>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</si>
  <si>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</si>
  <si>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</si>
  <si>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</si>
  <si>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</si>
  <si>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</si>
  <si>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</si>
  <si>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</si>
  <si>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</si>
  <si>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</si>
  <si>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</si>
  <si>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</si>
  <si>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</si>
  <si>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</si>
  <si>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</si>
  <si>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</si>
  <si>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</si>
  <si>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</si>
  <si>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</si>
  <si>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</si>
  <si>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</si>
  <si>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</si>
  <si>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</si>
  <si>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</si>
  <si>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</si>
  <si>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</si>
  <si>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</si>
  <si>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</si>
  <si>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</si>
  <si>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</si>
  <si>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</si>
  <si>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</si>
  <si>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</si>
  <si>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</si>
  <si>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</si>
  <si>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</si>
  <si>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</si>
  <si>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</si>
  <si>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</si>
  <si>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</si>
  <si>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</si>
  <si>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</si>
  <si>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</si>
  <si>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</si>
  <si>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</si>
  <si>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</si>
  <si>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</si>
  <si>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</si>
  <si>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</si>
  <si>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</si>
  <si>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</si>
  <si>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</si>
  <si>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</si>
  <si>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</si>
  <si>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</si>
  <si>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</si>
  <si>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</si>
  <si>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</si>
  <si>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</si>
  <si>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</si>
  <si>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</si>
  <si>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</si>
  <si>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</si>
  <si>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</si>
  <si>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</si>
  <si>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</si>
  <si>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</si>
  <si>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</si>
  <si>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</si>
  <si>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</si>
  <si>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</si>
  <si>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</si>
  <si>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</si>
  <si>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</si>
  <si>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</si>
  <si>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</si>
  <si>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</si>
  <si>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</si>
  <si>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</si>
  <si>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</si>
  <si>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</si>
  <si>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</si>
  <si>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</si>
  <si>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</si>
  <si>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</si>
  <si>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</si>
  <si>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</si>
  <si>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</si>
  <si>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</si>
  <si>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</si>
  <si>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</si>
  <si>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</si>
  <si>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</si>
  <si>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</si>
  <si>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</si>
  <si>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</si>
  <si>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</si>
  <si>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</si>
  <si>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</si>
  <si>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</si>
  <si>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</si>
  <si>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</si>
  <si>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</si>
  <si>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</si>
  <si>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</si>
  <si>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</si>
  <si>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</si>
  <si>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</si>
  <si>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</si>
  <si>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</si>
  <si>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</si>
  <si>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</si>
  <si>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</si>
  <si>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</si>
  <si>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</si>
  <si>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</si>
  <si>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</si>
  <si>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</si>
  <si>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</si>
  <si>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</si>
  <si>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</si>
  <si>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</si>
  <si>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</si>
  <si>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</si>
  <si>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</si>
  <si>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</si>
  <si>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</si>
  <si>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</si>
  <si>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</si>
  <si>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</si>
  <si>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</si>
  <si>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</si>
  <si>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</si>
  <si>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</si>
  <si>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</si>
  <si>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</si>
  <si>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</si>
  <si>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</si>
  <si>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</si>
  <si>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</si>
  <si>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</si>
  <si>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</si>
  <si>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</si>
  <si>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</si>
  <si>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</si>
  <si>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</si>
  <si>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</si>
  <si>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</si>
  <si>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</si>
  <si>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</si>
  <si>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</si>
  <si>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</si>
  <si>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</si>
  <si>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</si>
  <si>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</si>
  <si>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</si>
  <si>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</si>
  <si>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</si>
  <si>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</si>
  <si>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</si>
  <si>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</si>
  <si>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</si>
  <si>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</si>
  <si>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</si>
  <si>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</si>
  <si>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</si>
  <si>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</si>
  <si>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</si>
  <si>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</si>
  <si>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</si>
  <si>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</si>
  <si>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</si>
  <si>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</si>
  <si>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</si>
  <si>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</si>
  <si>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</si>
  <si>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</si>
  <si>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</si>
  <si>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</si>
  <si>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</si>
  <si>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</si>
  <si>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</si>
  <si>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</si>
  <si>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</si>
  <si>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</si>
  <si>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</si>
  <si>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</si>
  <si>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</si>
  <si>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</si>
  <si>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</si>
  <si>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</si>
  <si>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</si>
  <si>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</si>
  <si>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</si>
  <si>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</si>
  <si>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</si>
  <si>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</si>
  <si>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</si>
  <si>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</si>
  <si>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</si>
  <si>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</si>
  <si>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</si>
  <si>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</si>
  <si>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</si>
  <si>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</si>
  <si>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</si>
  <si>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</si>
  <si>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</si>
  <si>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</si>
  <si>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</si>
  <si>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</si>
  <si>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</si>
  <si>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</si>
  <si>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</si>
  <si>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</si>
  <si>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</si>
  <si>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</si>
  <si>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</si>
  <si>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</si>
  <si>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</si>
  <si>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</si>
  <si>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</si>
  <si>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</si>
  <si>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</si>
  <si>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</si>
  <si>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</si>
  <si>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</si>
  <si>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</si>
  <si>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</si>
  <si>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</si>
  <si>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</si>
  <si>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</si>
  <si>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</si>
  <si>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</si>
  <si>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</si>
  <si>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</si>
  <si>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</si>
  <si>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</si>
  <si>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</si>
  <si>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</si>
  <si>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</si>
  <si>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</si>
  <si>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</si>
  <si>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</si>
  <si>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</si>
  <si>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</si>
  <si>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</si>
  <si>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</si>
  <si>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</si>
  <si>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</si>
  <si>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</si>
  <si>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</si>
  <si>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</si>
  <si>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</si>
  <si>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</si>
  <si>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</si>
  <si>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</si>
  <si>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</si>
  <si>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</si>
  <si>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</si>
  <si>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</si>
  <si>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</si>
  <si>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</si>
  <si>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</si>
  <si>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</si>
  <si>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</si>
  <si>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</si>
  <si>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</si>
  <si>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</si>
  <si>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</si>
  <si>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</si>
  <si>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</si>
  <si>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</si>
  <si>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</si>
  <si>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</si>
  <si>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</si>
  <si>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</si>
  <si>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</si>
  <si>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</si>
  <si>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</si>
  <si>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</si>
  <si>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</si>
  <si>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</si>
  <si>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</si>
  <si>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</si>
  <si>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</si>
  <si>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</si>
  <si>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</si>
  <si>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</si>
  <si>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</si>
  <si>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</si>
  <si>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</si>
  <si>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</si>
  <si>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</si>
  <si>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</si>
  <si>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</si>
  <si>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</si>
  <si>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</si>
  <si>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</si>
  <si>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</si>
  <si>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</si>
  <si>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</si>
  <si>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</si>
  <si>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</si>
  <si>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</si>
  <si>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</si>
  <si>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</si>
  <si>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</si>
  <si>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</si>
  <si>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</si>
  <si>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</si>
  <si>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</si>
  <si>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</si>
  <si>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</si>
  <si>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</si>
  <si>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</si>
  <si>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</si>
  <si>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</si>
  <si>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</si>
  <si>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</si>
  <si>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</si>
  <si>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</si>
  <si>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</si>
  <si>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</si>
  <si>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</si>
  <si>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</si>
  <si>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</si>
  <si>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</si>
  <si>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</si>
  <si>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</si>
  <si>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</si>
  <si>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</si>
  <si>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</si>
  <si>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</si>
  <si>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</si>
  <si>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</si>
  <si>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</si>
  <si>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</si>
  <si>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</si>
  <si>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</si>
  <si>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</si>
  <si>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</si>
  <si>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</si>
  <si>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</si>
  <si>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</si>
  <si>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</si>
  <si>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</si>
  <si>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</si>
  <si>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</si>
  <si>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</si>
  <si>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</si>
  <si>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</si>
  <si>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</si>
  <si>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</si>
  <si>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</si>
  <si>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</si>
  <si>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</si>
  <si>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</si>
  <si>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</si>
  <si>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</si>
  <si>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</si>
  <si>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</si>
  <si>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</si>
  <si>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</si>
  <si>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</si>
  <si>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</si>
  <si>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</si>
  <si>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</si>
  <si>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</si>
  <si>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</si>
  <si>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</si>
  <si>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</si>
  <si>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</si>
  <si>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</si>
  <si>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</si>
  <si>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</si>
  <si>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</si>
  <si>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</si>
  <si>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</si>
  <si>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</si>
  <si>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</si>
  <si>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</si>
  <si>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</si>
  <si>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</si>
  <si>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</si>
  <si>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</si>
  <si>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</si>
  <si>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</si>
  <si>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</si>
  <si>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</si>
  <si>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</si>
  <si>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</si>
  <si>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</si>
  <si>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</si>
  <si>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</si>
  <si>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</si>
  <si>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</si>
  <si>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</si>
  <si>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</si>
  <si>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</si>
  <si>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</si>
  <si>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</si>
  <si>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</si>
  <si>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</si>
  <si>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</si>
  <si>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</si>
  <si>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</si>
  <si>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</si>
  <si>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</si>
  <si>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</si>
  <si>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</si>
  <si>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</si>
  <si>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</si>
  <si>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</si>
  <si>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</si>
  <si>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</si>
  <si>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</si>
  <si>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</si>
  <si>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</si>
  <si>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</si>
  <si>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</si>
  <si>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</si>
  <si>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</si>
  <si>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</si>
  <si>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</si>
  <si>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</si>
  <si>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</si>
  <si>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</si>
  <si>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</si>
  <si>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</si>
  <si>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</si>
  <si>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</si>
  <si>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</si>
  <si>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</si>
  <si>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</si>
  <si>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</si>
  <si>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</si>
  <si>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</si>
  <si>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</si>
  <si>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</si>
  <si>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</si>
  <si>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</si>
  <si>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</si>
  <si>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</si>
  <si>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</si>
  <si>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</si>
  <si>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</si>
  <si>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</si>
  <si>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</si>
  <si>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</si>
  <si>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</si>
  <si>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</si>
  <si>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</si>
  <si>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</si>
  <si>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</si>
  <si>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</si>
  <si>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</si>
  <si>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</si>
  <si>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</si>
  <si>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</si>
  <si>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</si>
  <si>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</si>
  <si>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</si>
  <si>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</si>
  <si>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</si>
  <si>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</si>
  <si>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</si>
  <si>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</si>
  <si>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</si>
  <si>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</si>
  <si>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</si>
  <si>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</si>
  <si>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</si>
  <si>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</si>
  <si>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</si>
  <si>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</si>
  <si>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</si>
  <si>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</si>
  <si>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</si>
  <si>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</si>
  <si>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</si>
  <si>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</si>
  <si>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</si>
  <si>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</si>
  <si>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</si>
  <si>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</si>
  <si>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</si>
  <si>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</si>
  <si>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</si>
  <si>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</si>
  <si>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</si>
  <si>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</si>
  <si>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</si>
  <si>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</si>
  <si>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</si>
  <si>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</si>
  <si>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</si>
  <si>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</si>
  <si>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</si>
  <si>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</si>
  <si>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</si>
  <si>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</si>
  <si>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</si>
  <si>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</si>
  <si>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</si>
  <si>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</si>
  <si>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</si>
  <si>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</si>
  <si>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</si>
  <si>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</si>
  <si>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</si>
  <si>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</si>
  <si>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</si>
  <si>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</si>
  <si>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</si>
  <si>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</si>
  <si>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</si>
  <si>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</si>
  <si>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</si>
  <si>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</si>
  <si>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</si>
  <si>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</si>
  <si>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</si>
  <si>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</si>
  <si>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</si>
  <si>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</si>
  <si>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</si>
  <si>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</si>
  <si>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</si>
  <si>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</si>
  <si>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</si>
  <si>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</si>
  <si>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</si>
  <si>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</si>
  <si>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</si>
  <si>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</si>
  <si>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</si>
  <si>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</si>
  <si>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</si>
  <si>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</si>
  <si>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</si>
  <si>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</si>
  <si>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</si>
  <si>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</si>
  <si>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</si>
  <si>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</si>
  <si>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</si>
  <si>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</si>
  <si>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</si>
  <si>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</si>
  <si>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</si>
  <si>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</si>
  <si>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</si>
  <si>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</si>
  <si>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</si>
  <si>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</si>
  <si>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</si>
  <si>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</si>
  <si>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</si>
  <si>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</si>
  <si>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</si>
  <si>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</si>
  <si>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</si>
  <si>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</si>
  <si>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</si>
  <si>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</si>
  <si>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</si>
  <si>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</si>
  <si>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</si>
  <si>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</si>
  <si>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</si>
  <si>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</si>
  <si>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</si>
  <si>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</si>
  <si>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</si>
  <si>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</si>
  <si>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</si>
  <si>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</si>
  <si>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</si>
  <si>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</si>
  <si>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</si>
  <si>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</si>
  <si>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</si>
  <si>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</si>
  <si>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</si>
  <si>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</si>
  <si>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</si>
  <si>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</si>
  <si>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</si>
  <si>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</si>
  <si>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</si>
  <si>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</si>
  <si>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</si>
  <si>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</si>
  <si>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</si>
  <si>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</si>
  <si>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</si>
  <si>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</si>
  <si>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</si>
  <si>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</si>
  <si>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</si>
  <si>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</si>
  <si>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</si>
  <si>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</si>
  <si>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</si>
  <si>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</si>
  <si>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</si>
  <si>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</si>
  <si>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</si>
  <si>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</si>
  <si>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</si>
  <si>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</si>
  <si>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</si>
  <si>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</si>
  <si>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</si>
  <si>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</si>
  <si>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</si>
  <si>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</si>
  <si>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</si>
  <si>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</si>
  <si>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</si>
  <si>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</si>
  <si>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</si>
  <si>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</si>
  <si>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</si>
  <si>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</si>
  <si>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</si>
  <si>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</si>
  <si>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</si>
  <si>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</si>
  <si>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</si>
  <si>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</si>
  <si>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</si>
  <si>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</si>
  <si>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</si>
  <si>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</si>
  <si>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</si>
  <si>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</si>
  <si>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</si>
  <si>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</si>
  <si>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</si>
  <si>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</si>
  <si>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</si>
  <si>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</si>
  <si>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</si>
  <si>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</si>
  <si>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</si>
  <si>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</si>
  <si>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</si>
  <si>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</si>
  <si>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</si>
  <si>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</si>
  <si>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</si>
  <si>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</si>
  <si>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</si>
  <si>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</si>
  <si>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</si>
  <si>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</si>
  <si>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</si>
  <si>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</si>
  <si>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</si>
  <si>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</si>
  <si>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</si>
  <si>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</si>
  <si>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</si>
  <si>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</si>
  <si>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</si>
  <si>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</si>
  <si>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</si>
  <si>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</si>
  <si>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</si>
  <si>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</si>
  <si>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</si>
  <si>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</si>
  <si>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</si>
  <si>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</si>
  <si>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</si>
  <si>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</si>
  <si>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</si>
  <si>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</si>
  <si>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</si>
  <si>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</si>
  <si>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</si>
  <si>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</si>
  <si>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</si>
  <si>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</si>
  <si>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</si>
  <si>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</si>
  <si>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</si>
  <si>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</si>
  <si>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</si>
  <si>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</si>
  <si>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</si>
  <si>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</si>
  <si>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</si>
  <si>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</si>
  <si>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</si>
  <si>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</si>
  <si>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</si>
  <si>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</si>
  <si>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</si>
  <si>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</si>
  <si>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</si>
  <si>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</si>
  <si>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</si>
  <si>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</si>
  <si>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</si>
  <si>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</si>
  <si>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</si>
  <si>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</si>
  <si>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</si>
  <si>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</si>
  <si>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</si>
  <si>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</si>
  <si>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</si>
  <si>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</si>
  <si>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</si>
  <si>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</si>
  <si>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</si>
  <si>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</si>
  <si>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</si>
  <si>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</si>
  <si>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</si>
  <si>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</si>
  <si>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</si>
  <si>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</si>
  <si>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</si>
  <si>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</si>
  <si>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</si>
  <si>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</si>
  <si>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</si>
  <si>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</si>
  <si>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</si>
  <si>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</si>
  <si>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</si>
  <si>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</si>
  <si>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</si>
  <si>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</si>
  <si>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</si>
  <si>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</si>
  <si>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</si>
  <si>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</si>
  <si>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</si>
  <si>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</si>
  <si>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</si>
  <si>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</si>
  <si>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</si>
  <si>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</si>
  <si>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</si>
  <si>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</si>
  <si>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</si>
  <si>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</si>
  <si>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</si>
  <si>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</si>
  <si>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</si>
  <si>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</si>
  <si>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</si>
  <si>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</si>
  <si>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</si>
  <si>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</si>
  <si>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</si>
  <si>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</si>
  <si>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</si>
  <si>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</si>
  <si>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</si>
  <si>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</si>
  <si>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</si>
  <si>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</si>
  <si>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</si>
  <si>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</si>
  <si>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</si>
  <si>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</si>
  <si>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</si>
  <si>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</si>
  <si>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</si>
  <si>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</si>
  <si>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</si>
  <si>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</si>
  <si>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</si>
  <si>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</si>
  <si>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</si>
  <si>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</si>
  <si>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</si>
  <si>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</si>
  <si>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</si>
  <si>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</si>
  <si>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</si>
  <si>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</si>
  <si>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</si>
  <si>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</si>
  <si>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</si>
  <si>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</si>
  <si>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</si>
  <si>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</si>
  <si>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</si>
  <si>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</si>
  <si>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</si>
  <si>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</si>
  <si>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</si>
  <si>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</si>
  <si>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</si>
  <si>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</si>
  <si>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</si>
  <si>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</si>
  <si>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</si>
  <si>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</si>
  <si>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</si>
  <si>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</si>
  <si>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</si>
  <si>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</si>
  <si>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</si>
  <si>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</si>
  <si>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</si>
  <si>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</si>
  <si>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</si>
  <si>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</si>
  <si>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</si>
  <si>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</si>
  <si>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</si>
  <si>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</si>
  <si>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</si>
  <si>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</si>
  <si>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</si>
  <si>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</si>
  <si>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</si>
  <si>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</si>
  <si>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</si>
  <si>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</si>
  <si>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</si>
  <si>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</si>
  <si>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</si>
  <si>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</si>
  <si>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</si>
  <si>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</si>
  <si>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</si>
  <si>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</si>
  <si>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</si>
  <si>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</si>
  <si>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</si>
  <si>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</si>
  <si>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</si>
  <si>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</si>
  <si>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</si>
  <si>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</si>
  <si>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</si>
  <si>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</si>
  <si>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</si>
  <si>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</si>
  <si>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</si>
  <si>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</si>
  <si>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</si>
  <si>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</si>
  <si>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</si>
  <si>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</si>
  <si>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</si>
  <si>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</si>
  <si>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</si>
  <si>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</si>
  <si>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</si>
  <si>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</si>
  <si>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</si>
  <si>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</si>
  <si>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</si>
  <si>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</si>
  <si>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</si>
  <si>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</si>
  <si>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</si>
  <si>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</si>
  <si>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</si>
  <si>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</si>
  <si>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</si>
  <si>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</si>
  <si>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</si>
  <si>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</si>
  <si>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</si>
  <si>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</si>
  <si>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</si>
  <si>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</si>
  <si>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</si>
  <si>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</si>
  <si>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</si>
  <si>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</si>
  <si>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</si>
  <si>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</si>
  <si>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</si>
  <si>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</si>
  <si>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</si>
  <si>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</si>
  <si>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</si>
  <si>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</si>
  <si>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</si>
  <si>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</si>
  <si>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</si>
  <si>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</si>
  <si>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</si>
  <si>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</si>
  <si>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</si>
  <si>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</si>
  <si>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</si>
  <si>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</si>
  <si>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</si>
  <si>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</si>
  <si>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</si>
  <si>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</si>
  <si>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</si>
  <si>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</si>
  <si>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</si>
  <si>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</si>
  <si>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</si>
  <si>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</si>
  <si>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</si>
  <si>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</si>
  <si>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</si>
  <si>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</si>
  <si>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</si>
  <si>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</si>
  <si>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</si>
  <si>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</si>
  <si>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</si>
  <si>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</si>
  <si>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</si>
  <si>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</si>
  <si>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</si>
  <si>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</si>
  <si>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</si>
  <si>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</si>
  <si>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</si>
  <si>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</si>
  <si>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</si>
  <si>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</si>
  <si>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</si>
  <si>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</si>
  <si>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</si>
  <si>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</si>
  <si>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</si>
  <si>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</si>
  <si>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</si>
  <si>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</si>
  <si>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</si>
  <si>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</si>
  <si>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</si>
  <si>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</si>
  <si>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</si>
  <si>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</si>
  <si>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</si>
  <si>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</si>
  <si>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</si>
  <si>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</si>
  <si>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</si>
  <si>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</si>
  <si>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</si>
  <si>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</si>
  <si>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</si>
  <si>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</si>
  <si>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</si>
  <si>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</si>
  <si>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</si>
  <si>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</si>
  <si>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</si>
  <si>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</si>
  <si>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</si>
  <si>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</si>
  <si>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</si>
  <si>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</si>
  <si>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</si>
  <si>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</si>
  <si>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</si>
  <si>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</si>
  <si>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</si>
  <si>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</si>
  <si>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</si>
  <si>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</si>
  <si>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</si>
  <si>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</si>
  <si>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</si>
  <si>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</si>
  <si>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</si>
  <si>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</si>
  <si>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</si>
  <si>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</si>
  <si>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</si>
  <si>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</si>
  <si>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</si>
  <si>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</si>
  <si>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</si>
  <si>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</si>
  <si>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</si>
  <si>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</si>
  <si>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</si>
  <si>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</si>
  <si>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</si>
  <si>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</si>
  <si>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</si>
  <si>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</si>
  <si>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</si>
  <si>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</si>
  <si>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</si>
  <si>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</si>
  <si>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</si>
  <si>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</si>
  <si>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</si>
  <si>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</si>
  <si>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</si>
  <si>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</si>
  <si>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</si>
  <si>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</si>
  <si>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</si>
  <si>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</si>
  <si>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</si>
  <si>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</si>
  <si>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</si>
  <si>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</si>
  <si>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</si>
  <si>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</si>
  <si>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</si>
  <si>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</si>
  <si>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</si>
  <si>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</si>
  <si>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</si>
  <si>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</si>
  <si>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</si>
  <si>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</si>
  <si>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</si>
  <si>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</si>
  <si>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</si>
  <si>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</si>
  <si>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</si>
  <si>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</si>
  <si>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</si>
  <si>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</si>
  <si>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</si>
  <si>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</si>
  <si>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</si>
  <si>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</si>
  <si>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</si>
  <si>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</si>
  <si>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</si>
  <si>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</si>
  <si>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</si>
  <si>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</si>
  <si>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</si>
  <si>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</si>
  <si>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</si>
  <si>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</si>
  <si>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</si>
  <si>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</si>
  <si>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</si>
  <si>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</si>
  <si>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</si>
  <si>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</si>
  <si>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</si>
  <si>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</si>
  <si>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</si>
  <si>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</si>
  <si>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</si>
  <si>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</si>
  <si>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</si>
  <si>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</si>
  <si>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</si>
  <si>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</si>
  <si>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</si>
  <si>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</si>
  <si>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</si>
  <si>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</si>
  <si>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</si>
  <si>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</si>
  <si>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</si>
  <si>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</si>
  <si>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</si>
  <si>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</si>
  <si>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</si>
  <si>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</si>
  <si>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</si>
  <si>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</si>
  <si>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</si>
  <si>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</si>
  <si>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</si>
  <si>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</si>
  <si>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</si>
  <si>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</si>
  <si>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</si>
  <si>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</si>
  <si>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</si>
  <si>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</si>
  <si>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</si>
  <si>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</si>
  <si>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</si>
  <si>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</si>
  <si>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</si>
  <si>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</si>
  <si>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</si>
  <si>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</si>
  <si>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</si>
  <si>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</si>
  <si>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</si>
  <si>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</si>
  <si>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</si>
  <si>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</si>
  <si>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</si>
  <si>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</si>
  <si>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</si>
  <si>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</si>
  <si>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</si>
  <si>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</si>
  <si>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</si>
  <si>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</si>
  <si>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</si>
  <si>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</si>
  <si>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</si>
  <si>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</si>
  <si>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</si>
  <si>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</si>
  <si>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</si>
  <si>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</si>
  <si>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</si>
  <si>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</si>
  <si>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</si>
  <si>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</si>
  <si>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</si>
  <si>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</si>
  <si>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</si>
  <si>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</si>
  <si>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</si>
  <si>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</si>
  <si>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</si>
  <si>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</si>
  <si>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</si>
  <si>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</si>
  <si>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</si>
  <si>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</si>
  <si>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</si>
  <si>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</si>
  <si>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</si>
  <si>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</si>
  <si>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</si>
  <si>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</si>
  <si>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</si>
  <si>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</si>
  <si>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</si>
  <si>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</si>
  <si>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</si>
  <si>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</si>
  <si>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</si>
  <si>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</si>
  <si>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</si>
  <si>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</si>
  <si>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</si>
  <si>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</si>
  <si>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</si>
  <si>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</si>
  <si>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</si>
  <si>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</si>
  <si>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</si>
  <si>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</si>
  <si>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</si>
  <si>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</si>
  <si>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</si>
  <si>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</si>
  <si>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</si>
  <si>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</si>
  <si>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</si>
  <si>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</si>
  <si>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</si>
  <si>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</si>
  <si>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</si>
  <si>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</si>
  <si>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</si>
  <si>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</si>
  <si>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</si>
  <si>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</si>
  <si>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</si>
  <si>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</si>
  <si>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</si>
  <si>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</si>
  <si>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</si>
  <si>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</si>
  <si>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</si>
  <si>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</si>
  <si>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</si>
  <si>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</si>
  <si>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</si>
  <si>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</si>
  <si>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</si>
  <si>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</si>
  <si>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</si>
  <si>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</si>
  <si>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</si>
  <si>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</si>
  <si>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</si>
  <si>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</si>
  <si>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</si>
  <si>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</si>
  <si>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</si>
  <si>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</si>
  <si>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</si>
  <si>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</si>
  <si>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</si>
  <si>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</si>
  <si>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</si>
  <si>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</si>
  <si>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</si>
  <si>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</si>
  <si>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</si>
  <si>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</si>
  <si>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</si>
  <si>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</si>
  <si>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</si>
  <si>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</si>
  <si>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</si>
  <si>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</si>
  <si>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</si>
  <si>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</si>
  <si>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</si>
  <si>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</si>
  <si>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</si>
  <si>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</si>
  <si>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</si>
  <si>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</si>
  <si>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</si>
  <si>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</si>
  <si>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</si>
  <si>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</si>
  <si>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</si>
  <si>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</si>
  <si>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</si>
  <si>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</si>
  <si>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</si>
  <si>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</si>
  <si>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</si>
  <si>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</si>
  <si>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</si>
  <si>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</si>
  <si>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</si>
  <si>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</si>
  <si>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</si>
  <si>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</si>
  <si>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</si>
  <si>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</si>
  <si>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</si>
  <si>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</si>
  <si>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</si>
  <si>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</si>
  <si>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</si>
  <si>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</si>
  <si>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</si>
  <si>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</si>
  <si>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</si>
  <si>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</si>
  <si>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</si>
  <si>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</si>
  <si>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</si>
  <si>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</si>
  <si>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</si>
  <si>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</si>
  <si>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</si>
  <si>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</si>
  <si>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</si>
  <si>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</si>
  <si>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</si>
  <si>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</si>
  <si>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</si>
  <si>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</si>
  <si>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</si>
  <si>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</si>
  <si>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</si>
  <si>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</si>
  <si>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</si>
  <si>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</si>
  <si>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</si>
  <si>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</si>
  <si>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</si>
  <si>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</si>
  <si>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</si>
  <si>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</si>
  <si>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</si>
  <si>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</si>
  <si>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</si>
  <si>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</si>
  <si>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</si>
  <si>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</si>
  <si>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</si>
  <si>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</si>
  <si>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</si>
  <si>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</si>
  <si>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</si>
  <si>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</si>
  <si>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</si>
  <si>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</si>
  <si>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</si>
  <si>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</si>
  <si>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</si>
  <si>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</si>
  <si>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</si>
  <si>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</si>
  <si>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</si>
  <si>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</si>
  <si>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</si>
  <si>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</si>
  <si>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</si>
  <si>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</si>
  <si>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</si>
  <si>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</si>
  <si>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</si>
  <si>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</si>
  <si>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</si>
  <si>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</si>
  <si>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</si>
  <si>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</si>
  <si>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</si>
  <si>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</si>
  <si>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</si>
  <si>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</si>
  <si>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</si>
  <si>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</si>
  <si>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</si>
  <si>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</si>
  <si>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</si>
  <si>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</si>
  <si>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</si>
  <si>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</si>
  <si>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</si>
  <si>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</si>
  <si>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</si>
  <si>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</si>
  <si>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</si>
  <si>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</si>
  <si>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</si>
  <si>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</si>
  <si>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</si>
  <si>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</si>
  <si>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</si>
  <si>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</si>
  <si>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</si>
  <si>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</si>
  <si>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</si>
  <si>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</si>
  <si>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</si>
  <si>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</si>
  <si>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</si>
  <si>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</si>
  <si>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</si>
  <si>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</si>
  <si>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</si>
  <si>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</si>
  <si>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</si>
  <si>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</si>
  <si>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</si>
  <si>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</si>
  <si>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</si>
  <si>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</si>
  <si>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</si>
  <si>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</si>
  <si>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</si>
  <si>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</si>
  <si>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</si>
  <si>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</si>
  <si>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</si>
  <si>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</si>
  <si>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</si>
  <si>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</si>
  <si>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</si>
  <si>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</si>
  <si>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</si>
  <si>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</si>
  <si>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</si>
  <si>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</si>
  <si>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</si>
  <si>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</si>
  <si>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</si>
  <si>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</si>
  <si>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</si>
  <si>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</si>
  <si>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</si>
  <si>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</si>
  <si>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</si>
  <si>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</si>
  <si>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</si>
  <si>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</si>
  <si>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</si>
  <si>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</si>
  <si>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</si>
  <si>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</si>
  <si>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</si>
  <si>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</si>
  <si>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</si>
  <si>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</si>
  <si>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</si>
  <si>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</si>
  <si>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</si>
  <si>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</si>
  <si>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</si>
  <si>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</si>
  <si>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</si>
  <si>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</si>
  <si>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</si>
  <si>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</si>
  <si>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</si>
  <si>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</si>
  <si>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</si>
  <si>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</si>
  <si>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</si>
  <si>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</si>
  <si>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</si>
  <si>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</si>
  <si>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</si>
  <si>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</si>
  <si>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</si>
  <si>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</si>
  <si>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</si>
  <si>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</si>
  <si>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</si>
  <si>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</si>
  <si>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</si>
  <si>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</si>
  <si>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</si>
  <si>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</si>
  <si>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</si>
  <si>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</si>
  <si>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</si>
  <si>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</si>
  <si>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</si>
  <si>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</si>
  <si>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</si>
  <si>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</si>
  <si>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</si>
  <si>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</si>
  <si>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</si>
  <si>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</si>
  <si>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</si>
  <si>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</si>
  <si>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</si>
  <si>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</si>
  <si>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</si>
  <si>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</si>
  <si>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</si>
  <si>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</si>
  <si>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</si>
  <si>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</si>
  <si>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</si>
  <si>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</si>
  <si>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</si>
  <si>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</si>
  <si>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</si>
  <si>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</si>
  <si>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</si>
  <si>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</si>
  <si>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</si>
  <si>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</si>
  <si>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</si>
  <si>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</si>
  <si>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</si>
  <si>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</si>
  <si>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</si>
  <si>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</si>
  <si>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</si>
  <si>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</si>
  <si>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</si>
  <si>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</si>
  <si>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</si>
  <si>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</si>
  <si>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</si>
  <si>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</si>
  <si>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</si>
  <si>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</si>
  <si>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</si>
  <si>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</si>
  <si>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</si>
  <si>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</si>
  <si>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</si>
  <si>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</si>
  <si>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</si>
  <si>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</si>
  <si>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</si>
  <si>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</si>
  <si>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</si>
  <si>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</si>
  <si>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</si>
  <si>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</si>
  <si>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</si>
  <si>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</si>
  <si>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</si>
  <si>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</si>
  <si>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</si>
  <si>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</si>
  <si>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</si>
  <si>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</si>
  <si>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</si>
  <si>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</si>
  <si>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</si>
  <si>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</si>
  <si>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</si>
  <si>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</si>
  <si>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</si>
  <si>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</si>
  <si>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</si>
  <si>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</si>
  <si>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</si>
  <si>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</si>
  <si>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</si>
  <si>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</si>
  <si>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</si>
  <si>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</si>
  <si>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</si>
  <si>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</si>
  <si>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</si>
  <si>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</si>
  <si>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</si>
  <si>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</si>
  <si>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</si>
  <si>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</si>
  <si>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</si>
  <si>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</si>
  <si>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</si>
  <si>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</si>
  <si>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</si>
  <si>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</si>
  <si>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</si>
  <si>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</si>
  <si>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</si>
  <si>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</si>
  <si>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</si>
  <si>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</si>
  <si>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</si>
  <si>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</si>
  <si>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</si>
  <si>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</si>
  <si>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</si>
  <si>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</si>
  <si>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</si>
  <si>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</si>
  <si>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</si>
  <si>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</si>
  <si>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</si>
  <si>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</si>
  <si>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</si>
  <si>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</si>
  <si>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</si>
  <si>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</si>
  <si>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</si>
  <si>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</si>
  <si>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</si>
  <si>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</si>
  <si>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</si>
  <si>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</si>
  <si>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</si>
  <si>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</si>
  <si>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</si>
  <si>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</si>
  <si>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</si>
  <si>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</si>
  <si>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</si>
  <si>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</si>
  <si>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</si>
  <si>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</si>
  <si>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</si>
  <si>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</si>
  <si>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</si>
  <si>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</si>
  <si>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</si>
  <si>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</si>
  <si>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</si>
  <si>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</si>
  <si>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</si>
  <si>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</si>
  <si>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</si>
  <si>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</si>
  <si>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</si>
  <si>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</si>
  <si>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</si>
  <si>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</si>
  <si>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</si>
  <si>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</si>
  <si>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</si>
  <si>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</si>
  <si>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</si>
  <si>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</si>
  <si>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</si>
  <si>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</si>
  <si>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</si>
  <si>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</si>
  <si>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</si>
  <si>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</si>
  <si>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</si>
  <si>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</si>
  <si>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</si>
  <si>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</si>
  <si>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</si>
  <si>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</si>
  <si>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</si>
  <si>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</si>
  <si>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</si>
  <si>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</si>
  <si>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</si>
  <si>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</si>
  <si>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</si>
  <si>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</si>
  <si>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</si>
  <si>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</si>
  <si>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</si>
  <si>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</si>
  <si>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</si>
  <si>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</si>
  <si>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</si>
  <si>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</si>
  <si>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</si>
  <si>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</si>
  <si>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</si>
  <si>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</si>
  <si>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</si>
  <si>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</si>
  <si>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</si>
  <si>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</si>
  <si>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</si>
  <si>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</si>
  <si>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</si>
  <si>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</si>
  <si>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</si>
  <si>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</si>
  <si>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</si>
  <si>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</si>
  <si>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</si>
  <si>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</si>
  <si>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</si>
  <si>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</si>
  <si>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</si>
  <si>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</si>
  <si>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</si>
  <si>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</si>
  <si>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</si>
  <si>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</si>
  <si>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</si>
  <si>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</si>
  <si>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</si>
  <si>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</si>
  <si>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</si>
  <si>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</si>
  <si>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</si>
  <si>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</si>
  <si>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</si>
  <si>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</si>
  <si>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</si>
  <si>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</si>
  <si>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</si>
  <si>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</si>
  <si>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</si>
  <si>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</si>
  <si>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</si>
  <si>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</si>
  <si>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</si>
  <si>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</si>
  <si>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</si>
  <si>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</si>
  <si>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</si>
  <si>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</si>
  <si>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</si>
  <si>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</si>
  <si>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</si>
  <si>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</si>
  <si>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</si>
  <si>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</si>
  <si>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</si>
  <si>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</si>
  <si>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</si>
  <si>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</si>
  <si>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</si>
  <si>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</si>
  <si>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</si>
  <si>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</si>
  <si>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</si>
  <si>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</si>
  <si>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</si>
  <si>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</si>
  <si>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</si>
  <si>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</si>
  <si>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</si>
  <si>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</si>
  <si>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</si>
  <si>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</si>
  <si>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</si>
  <si>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</si>
  <si>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</si>
  <si>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</si>
  <si>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</si>
  <si>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</si>
  <si>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</si>
  <si>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</si>
  <si>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</si>
  <si>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</si>
  <si>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</si>
  <si>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</si>
  <si>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</si>
  <si>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</si>
  <si>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</si>
  <si>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</si>
  <si>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</si>
  <si>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</si>
  <si>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</si>
  <si>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</si>
  <si>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</si>
  <si>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</si>
  <si>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</si>
  <si>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</si>
  <si>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</si>
  <si>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</si>
  <si>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</si>
  <si>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</si>
  <si>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</si>
  <si>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</si>
  <si>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</si>
  <si>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</si>
  <si>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</si>
  <si>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</si>
  <si>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</si>
  <si>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</si>
  <si>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</si>
  <si>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</si>
  <si>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</si>
  <si>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</si>
  <si>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</si>
  <si>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</si>
  <si>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</si>
  <si>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</si>
  <si>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</si>
  <si>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</si>
  <si>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</si>
  <si>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</si>
  <si>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</si>
  <si>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</si>
  <si>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</si>
  <si>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</si>
  <si>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</si>
  <si>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</si>
  <si>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</si>
  <si>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</si>
  <si>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</si>
  <si>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</si>
  <si>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</si>
  <si>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</si>
  <si>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</si>
  <si>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</si>
  <si>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</si>
  <si>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</si>
  <si>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</si>
  <si>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</si>
  <si>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</si>
  <si>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</si>
  <si>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</si>
  <si>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</si>
  <si>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</si>
  <si>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</si>
  <si>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</si>
  <si>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</si>
  <si>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</si>
  <si>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</si>
  <si>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</si>
  <si>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</si>
  <si>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</si>
  <si>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</si>
  <si>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</si>
  <si>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</si>
  <si>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</si>
  <si>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</si>
  <si>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</si>
  <si>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</si>
  <si>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</si>
  <si>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</si>
  <si>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</si>
  <si>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</si>
  <si>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</si>
  <si>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</si>
  <si>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</si>
  <si>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</si>
  <si>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</si>
  <si>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</si>
  <si>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</si>
  <si>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</si>
  <si>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</si>
  <si>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</si>
  <si>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</si>
  <si>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</si>
  <si>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</si>
  <si>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</si>
  <si>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</si>
  <si>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</si>
  <si>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</si>
  <si>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</si>
  <si>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</si>
  <si>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</si>
  <si>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</si>
  <si>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</si>
  <si>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</si>
  <si>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</si>
  <si>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</si>
  <si>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</si>
  <si>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</si>
  <si>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</si>
  <si>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</si>
  <si>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</si>
  <si>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</si>
  <si>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</si>
  <si>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</si>
  <si>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</si>
  <si>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</si>
  <si>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</si>
  <si>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</si>
  <si>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</si>
  <si>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</si>
  <si>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</si>
  <si>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</si>
  <si>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</si>
  <si>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</si>
  <si>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</si>
  <si>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</si>
  <si>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</si>
  <si>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</si>
  <si>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</si>
  <si>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</si>
  <si>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</si>
  <si>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</si>
  <si>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</si>
  <si>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</si>
  <si>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</si>
  <si>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</si>
  <si>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</si>
  <si>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</si>
  <si>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</si>
  <si>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</si>
  <si>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</si>
  <si>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</si>
  <si>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</si>
  <si>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</si>
  <si>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</si>
  <si>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</si>
  <si>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</si>
  <si>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</si>
  <si>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</si>
  <si>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</si>
  <si>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</si>
  <si>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</si>
  <si>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</si>
  <si>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</si>
  <si>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</si>
  <si>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</si>
  <si>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</si>
  <si>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</si>
  <si>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</si>
  <si>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</si>
  <si>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</si>
  <si>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</si>
  <si>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</si>
  <si>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</si>
  <si>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</si>
  <si>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</si>
  <si>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</si>
  <si>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</si>
  <si>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</si>
  <si>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</si>
  <si>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</si>
  <si>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</si>
  <si>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</si>
  <si>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</si>
  <si>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</si>
  <si>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</si>
  <si>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</si>
  <si>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</si>
  <si>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</si>
  <si>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</si>
  <si>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</si>
  <si>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</si>
  <si>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</si>
  <si>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</si>
  <si>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</si>
  <si>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</si>
  <si>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</si>
  <si>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</si>
  <si>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</si>
  <si>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</si>
  <si>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</si>
  <si>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</si>
  <si>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</si>
  <si>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</si>
  <si>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</si>
  <si>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</si>
  <si>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</si>
  <si>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</si>
  <si>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</si>
  <si>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</si>
  <si>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</si>
  <si>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</si>
  <si>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</si>
  <si>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</si>
  <si>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</si>
  <si>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</si>
  <si>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</si>
  <si>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</si>
  <si>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</si>
  <si>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</si>
  <si>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</si>
  <si>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</si>
  <si>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</si>
  <si>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</si>
  <si>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</si>
  <si>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</si>
  <si>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</si>
  <si>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</si>
  <si>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</si>
  <si>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</si>
  <si>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</si>
  <si>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</si>
  <si>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</si>
  <si>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</si>
  <si>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</si>
  <si>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</si>
  <si>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</si>
  <si>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</si>
  <si>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</si>
  <si>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</si>
  <si>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</si>
  <si>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</si>
  <si>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</si>
  <si>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</si>
  <si>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</si>
  <si>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</si>
  <si>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</si>
  <si>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</si>
  <si>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</si>
  <si>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</si>
  <si>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</si>
  <si>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</si>
  <si>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</si>
  <si>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</si>
  <si>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</si>
  <si>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</si>
  <si>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</si>
  <si>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</si>
  <si>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</si>
  <si>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</si>
  <si>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</si>
  <si>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</si>
  <si>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</si>
  <si>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</si>
  <si>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</si>
  <si>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</si>
  <si>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</si>
  <si>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</si>
  <si>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</si>
  <si>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</si>
  <si>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</si>
  <si>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</si>
  <si>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</si>
  <si>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</si>
  <si>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</si>
  <si>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</si>
  <si>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</si>
  <si>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</si>
  <si>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</si>
  <si>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</si>
  <si>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</si>
  <si>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</si>
  <si>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</si>
  <si>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</si>
  <si>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</si>
  <si>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</si>
  <si>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</si>
  <si>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</si>
  <si>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</si>
  <si>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</si>
  <si>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</si>
  <si>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</si>
  <si>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</si>
  <si>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</si>
  <si>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</si>
  <si>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</si>
  <si>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</si>
  <si>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</si>
  <si>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</si>
  <si>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</si>
  <si>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</si>
  <si>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</si>
  <si>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</si>
  <si>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</si>
  <si>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</si>
  <si>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</si>
  <si>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</si>
  <si>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</si>
  <si>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</si>
  <si>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</si>
  <si>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</si>
  <si>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</si>
  <si>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</si>
  <si>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</si>
  <si>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</si>
  <si>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</si>
  <si>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</si>
  <si>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</si>
  <si>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</si>
  <si>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</si>
  <si>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</si>
  <si>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</si>
  <si>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</si>
  <si>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</si>
  <si>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</si>
  <si>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</si>
  <si>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</si>
  <si>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</si>
  <si>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</si>
  <si>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</si>
  <si>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</si>
  <si>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</si>
  <si>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</si>
  <si>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</si>
  <si>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</si>
  <si>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</si>
  <si>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</si>
  <si>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</si>
  <si>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</si>
  <si>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</si>
  <si>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</si>
  <si>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</si>
  <si>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</si>
  <si>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</si>
  <si>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</si>
  <si>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</si>
  <si>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</si>
  <si>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</si>
  <si>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</si>
  <si>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</si>
  <si>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</si>
  <si>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</si>
  <si>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</si>
  <si>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</si>
  <si>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</si>
  <si>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</si>
  <si>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</si>
  <si>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</si>
  <si>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</si>
  <si>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</si>
  <si>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</si>
  <si>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</si>
  <si>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</si>
  <si>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</si>
  <si>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</si>
  <si>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</si>
  <si>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</si>
  <si>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</si>
  <si>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</si>
  <si>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</si>
  <si>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</si>
  <si>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</si>
  <si>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</si>
  <si>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</si>
  <si>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</si>
  <si>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</si>
  <si>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</si>
  <si>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</si>
  <si>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</si>
  <si>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</si>
  <si>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</si>
  <si>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</si>
  <si>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</si>
  <si>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</si>
  <si>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</si>
  <si>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</si>
  <si>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</si>
  <si>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</si>
  <si>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</si>
  <si>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</si>
  <si>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</si>
  <si>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</si>
  <si>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</si>
  <si>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</si>
  <si>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</si>
  <si>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</si>
  <si>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</si>
  <si>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</si>
  <si>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</si>
  <si>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</si>
  <si>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</si>
  <si>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</si>
  <si>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</si>
  <si>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</si>
  <si>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</si>
  <si>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</si>
  <si>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</si>
  <si>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</si>
  <si>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</si>
  <si>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</si>
  <si>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</si>
  <si>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</si>
  <si>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</si>
  <si>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</si>
  <si>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</si>
  <si>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</si>
  <si>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</si>
  <si>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</si>
  <si>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</si>
  <si>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</si>
  <si>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</si>
  <si>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</si>
  <si>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</si>
  <si>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</si>
  <si>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</si>
  <si>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</si>
  <si>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</si>
  <si>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</si>
  <si>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</si>
  <si>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</si>
  <si>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</si>
  <si>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</si>
  <si>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</si>
  <si>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</si>
  <si>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</si>
  <si>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</si>
  <si>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</si>
  <si>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</si>
  <si>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</si>
  <si>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</si>
  <si>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</si>
  <si>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</si>
  <si>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</si>
  <si>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</si>
  <si>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</si>
  <si>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</si>
  <si>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</si>
  <si>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</si>
  <si>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</si>
  <si>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</si>
  <si>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</si>
  <si>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</si>
  <si>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</si>
  <si>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</si>
  <si>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</si>
  <si>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</si>
  <si>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</si>
  <si>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</si>
  <si>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</si>
  <si>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</si>
  <si>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</si>
  <si>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</si>
  <si>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</si>
  <si>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</si>
  <si>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</si>
  <si>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</si>
  <si>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</si>
  <si>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</si>
  <si>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</si>
  <si>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</si>
  <si>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</si>
  <si>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</si>
  <si>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</si>
  <si>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</si>
  <si>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</si>
  <si>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</si>
  <si>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</si>
  <si>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</si>
  <si>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</si>
  <si>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</si>
  <si>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</si>
  <si>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</si>
  <si>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</si>
  <si>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</si>
  <si>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</si>
  <si>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</si>
  <si>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</si>
  <si>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</si>
  <si>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</si>
  <si>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</si>
  <si>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</si>
  <si>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</si>
  <si>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</si>
  <si>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</si>
  <si>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</si>
  <si>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</si>
  <si>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</si>
  <si>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</si>
  <si>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</si>
  <si>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</si>
  <si>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</si>
  <si>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</si>
  <si>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</si>
  <si>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</si>
  <si>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</si>
  <si>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</si>
  <si>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</si>
  <si>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</si>
  <si>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</si>
  <si>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</si>
  <si>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</si>
  <si>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</si>
  <si>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</si>
  <si>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</si>
  <si>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</si>
  <si>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</si>
  <si>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</si>
  <si>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</si>
  <si>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</si>
  <si>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</si>
  <si>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</si>
  <si>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</si>
  <si>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</si>
  <si>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</si>
  <si>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</si>
  <si>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</si>
  <si>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</si>
  <si>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</si>
  <si>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</si>
  <si>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</si>
  <si>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</si>
  <si>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</si>
  <si>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</si>
  <si>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</si>
  <si>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</si>
  <si>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</si>
  <si>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</si>
  <si>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</si>
  <si>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</si>
  <si>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</si>
  <si>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</si>
  <si>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</si>
  <si>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</si>
  <si>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</si>
  <si>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</si>
  <si>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</si>
  <si>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</si>
  <si>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</si>
  <si>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</si>
  <si>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</si>
  <si>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</si>
  <si>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</si>
  <si>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</si>
  <si>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</si>
  <si>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</si>
  <si>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</si>
  <si>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</si>
  <si>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</si>
  <si>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</si>
  <si>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</si>
  <si>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</si>
  <si>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</si>
  <si>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</si>
  <si>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</si>
  <si>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</si>
  <si>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</si>
  <si>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</si>
  <si>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</si>
  <si>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</si>
  <si>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</si>
  <si>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</si>
  <si>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</si>
  <si>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</si>
  <si>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</si>
  <si>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</si>
  <si>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</si>
  <si>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</si>
  <si>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</si>
  <si>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</si>
  <si>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</si>
  <si>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</si>
  <si>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</si>
  <si>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</si>
  <si>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</si>
  <si>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</si>
  <si>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</si>
  <si>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</si>
  <si>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</si>
  <si>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</si>
  <si>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</si>
  <si>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</si>
  <si>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</si>
  <si>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</si>
  <si>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</si>
  <si>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</si>
  <si>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</si>
  <si>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</si>
  <si>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</si>
  <si>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</si>
  <si>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</si>
  <si>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</si>
  <si>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</si>
  <si>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</si>
  <si>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</si>
  <si>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</si>
  <si>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</si>
  <si>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</si>
  <si>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</si>
  <si>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</si>
  <si>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</si>
  <si>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</si>
  <si>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</si>
  <si>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</si>
  <si>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</si>
  <si>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</si>
  <si>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</si>
  <si>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</si>
  <si>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</si>
  <si>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</si>
  <si>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</si>
  <si>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</si>
  <si>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</si>
  <si>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</si>
  <si>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</si>
  <si>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</si>
  <si>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</si>
  <si>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</si>
  <si>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</si>
  <si>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</si>
  <si>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</si>
  <si>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</si>
  <si>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</si>
  <si>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</si>
  <si>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</si>
  <si>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</si>
  <si>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</si>
  <si>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</si>
  <si>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</si>
  <si>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</si>
  <si>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</si>
  <si>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</si>
  <si>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</si>
  <si>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</si>
  <si>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</si>
  <si>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</si>
  <si>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</si>
  <si>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</si>
  <si>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</si>
  <si>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</si>
  <si>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</si>
  <si>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</si>
  <si>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</si>
  <si>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</si>
  <si>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</si>
  <si>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</si>
  <si>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</si>
  <si>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</si>
  <si>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</si>
  <si>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</si>
  <si>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</si>
  <si>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</si>
  <si>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</si>
  <si>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</si>
  <si>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</si>
  <si>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</si>
  <si>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</si>
  <si>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</si>
  <si>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</si>
  <si>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</si>
  <si>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</si>
  <si>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</si>
  <si>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</si>
  <si>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</si>
  <si>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</si>
  <si>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</si>
  <si>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</si>
  <si>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</si>
  <si>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</si>
  <si>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</si>
  <si>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</si>
  <si>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</si>
  <si>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</si>
  <si>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</si>
  <si>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</si>
  <si>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</si>
  <si>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</si>
  <si>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</si>
  <si>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</si>
  <si>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</si>
  <si>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</si>
  <si>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</si>
  <si>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</si>
  <si>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</si>
  <si>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</si>
  <si>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</si>
  <si>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</si>
  <si>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</si>
  <si>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</si>
  <si>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</si>
  <si>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</si>
  <si>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</si>
  <si>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</si>
  <si>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</si>
  <si>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</si>
  <si>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</si>
  <si>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</si>
  <si>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</si>
  <si>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</si>
  <si>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</si>
  <si>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</si>
  <si>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</si>
  <si>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</si>
  <si>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</si>
  <si>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</si>
  <si>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</si>
  <si>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</si>
  <si>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</si>
  <si>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</si>
  <si>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</si>
  <si>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</si>
  <si>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</si>
  <si>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</si>
  <si>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</si>
  <si>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</si>
  <si>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</si>
  <si>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</si>
  <si>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</si>
  <si>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</si>
  <si>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</si>
  <si>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</si>
  <si>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</si>
  <si>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</si>
  <si>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</si>
  <si>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</si>
  <si>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</si>
  <si>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</si>
  <si>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</si>
  <si>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</si>
  <si>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</si>
  <si>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</si>
  <si>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</si>
  <si>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</si>
  <si>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</si>
  <si>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</si>
  <si>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</si>
  <si>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</si>
  <si>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</si>
  <si>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</si>
  <si>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</si>
  <si>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</si>
  <si>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</si>
  <si>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</si>
  <si>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</si>
  <si>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</si>
  <si>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</si>
  <si>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</si>
  <si>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</si>
  <si>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</si>
  <si>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</si>
  <si>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</si>
  <si>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</si>
  <si>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</si>
  <si>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</si>
  <si>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</si>
  <si>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</si>
  <si>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</si>
  <si>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</si>
  <si>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</si>
  <si>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</si>
  <si>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</si>
  <si>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</si>
  <si>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</si>
  <si>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</si>
  <si>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</si>
  <si>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</si>
  <si>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</si>
  <si>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</si>
  <si>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</si>
  <si>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</si>
  <si>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</si>
  <si>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</si>
  <si>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</si>
  <si>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</si>
  <si>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</si>
  <si>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</si>
  <si>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</si>
  <si>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</si>
  <si>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</si>
  <si>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</si>
  <si>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</si>
  <si>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</si>
  <si>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</si>
  <si>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</si>
  <si>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</si>
  <si>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</si>
  <si>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</si>
  <si>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</si>
  <si>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</si>
  <si>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</si>
  <si>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</si>
  <si>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</si>
  <si>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</si>
  <si>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</si>
  <si>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</si>
  <si>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</si>
  <si>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</si>
  <si>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</si>
  <si>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</si>
  <si>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</si>
  <si>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</si>
  <si>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</si>
  <si>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</si>
  <si>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</si>
  <si>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</si>
  <si>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</si>
  <si>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</si>
  <si>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</si>
  <si>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</si>
  <si>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</si>
  <si>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</si>
  <si>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</si>
  <si>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</si>
  <si>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</si>
  <si>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</si>
  <si>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</si>
  <si>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</si>
  <si>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</si>
  <si>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</si>
  <si>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</si>
  <si>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</si>
  <si>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</si>
  <si>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</si>
  <si>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</si>
  <si>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</si>
  <si>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</si>
  <si>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</si>
  <si>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</si>
  <si>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</si>
  <si>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</si>
  <si>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</si>
  <si>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</si>
  <si>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</si>
  <si>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</si>
  <si>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</si>
  <si>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</si>
  <si>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</si>
  <si>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</si>
  <si>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</si>
  <si>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</si>
  <si>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</si>
  <si>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</si>
  <si>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</si>
  <si>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</si>
  <si>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</si>
  <si>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</si>
  <si>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</si>
  <si>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</si>
  <si>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</si>
  <si>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</si>
  <si>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</si>
  <si>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</si>
  <si>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</si>
  <si>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</si>
  <si>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</si>
  <si>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</si>
  <si>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</si>
  <si>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</si>
  <si>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</si>
  <si>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</si>
  <si>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</si>
  <si>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</si>
  <si>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</si>
  <si>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</si>
  <si>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</si>
  <si>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</si>
  <si>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</si>
  <si>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</si>
  <si>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</si>
  <si>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</si>
  <si>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</si>
  <si>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</si>
  <si>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</si>
  <si>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</si>
  <si>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</si>
  <si>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</si>
  <si>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</si>
  <si>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</si>
  <si>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</si>
  <si>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</si>
  <si>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</si>
  <si>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</si>
  <si>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</si>
  <si>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</si>
  <si>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</si>
  <si>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</si>
  <si>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</si>
  <si>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</si>
  <si>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</si>
  <si>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</si>
  <si>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</si>
  <si>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</si>
  <si>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</si>
  <si>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</si>
  <si>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</si>
  <si>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</si>
  <si>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</si>
  <si>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</si>
  <si>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</si>
  <si>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</si>
  <si>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</si>
  <si>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</si>
  <si>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</si>
  <si>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</si>
  <si>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</si>
  <si>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</si>
  <si>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</si>
  <si>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</si>
  <si>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</si>
  <si>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</si>
  <si>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</si>
  <si>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</si>
  <si>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</si>
  <si>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</si>
  <si>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</si>
  <si>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</si>
  <si>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</si>
  <si>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</si>
  <si>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</si>
  <si>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</si>
  <si>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</si>
  <si>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</si>
  <si>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</si>
  <si>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</si>
  <si>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</si>
  <si>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</si>
  <si>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</si>
  <si>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</si>
  <si>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</si>
  <si>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</si>
  <si>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</si>
  <si>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</si>
  <si>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</si>
  <si>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</si>
  <si>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</si>
  <si>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</si>
  <si>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</si>
  <si>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</si>
  <si>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</si>
  <si>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</si>
  <si>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</si>
  <si>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</si>
  <si>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</si>
  <si>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</si>
  <si>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</si>
  <si>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</si>
  <si>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</si>
  <si>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</si>
  <si>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</si>
  <si>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</si>
  <si>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</si>
  <si>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</si>
  <si>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</si>
  <si>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</si>
  <si>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</si>
  <si>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</si>
  <si>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</si>
  <si>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</si>
  <si>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</si>
  <si>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</si>
  <si>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</si>
  <si>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</si>
  <si>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</si>
  <si>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</si>
  <si>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</si>
  <si>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</si>
  <si>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</si>
  <si>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</si>
  <si>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</si>
  <si>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</si>
  <si>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</si>
  <si>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</si>
  <si>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</si>
  <si>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</si>
  <si>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</si>
  <si>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</si>
  <si>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</si>
  <si>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</si>
  <si>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</si>
  <si>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</si>
  <si>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</si>
  <si>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</si>
  <si>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</si>
  <si>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</si>
  <si>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</si>
  <si>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</si>
  <si>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</si>
  <si>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</si>
  <si>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</si>
  <si>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</si>
  <si>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</si>
  <si>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</si>
  <si>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</si>
  <si>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</si>
  <si>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</si>
  <si>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</si>
  <si>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</si>
  <si>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</si>
  <si>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</si>
  <si>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</si>
  <si>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</si>
  <si>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</si>
  <si>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</si>
  <si>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</si>
  <si>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</si>
  <si>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</si>
  <si>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</si>
  <si>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</si>
  <si>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</si>
  <si>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</si>
  <si>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</si>
  <si>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</si>
  <si>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</si>
  <si>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</si>
  <si>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</si>
  <si>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</si>
  <si>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</si>
  <si>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</si>
  <si>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</si>
  <si>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</si>
  <si>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</si>
  <si>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</si>
  <si>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</si>
  <si>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</si>
  <si>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</si>
  <si>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</si>
  <si>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</si>
  <si>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</si>
  <si>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</si>
  <si>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</si>
  <si>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</si>
  <si>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</si>
  <si>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</si>
  <si>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</si>
  <si>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</si>
  <si>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</si>
  <si>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</si>
  <si>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</si>
  <si>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</si>
  <si>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</si>
  <si>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</si>
  <si>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</si>
  <si>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</si>
  <si>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</si>
  <si>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</si>
  <si>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</si>
  <si>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</si>
  <si>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</si>
  <si>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</si>
  <si>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</si>
  <si>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</si>
  <si>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</si>
  <si>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</si>
  <si>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</si>
  <si>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</si>
  <si>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</si>
  <si>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</si>
  <si>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</si>
  <si>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</si>
  <si>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</si>
  <si>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</si>
  <si>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</si>
  <si>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</si>
  <si>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</si>
  <si>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</si>
  <si>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</si>
  <si>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</si>
  <si>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</si>
  <si>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</si>
  <si>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</si>
  <si>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</si>
  <si>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</si>
  <si>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</si>
  <si>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</si>
  <si>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</si>
  <si>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</si>
  <si>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</si>
  <si>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</si>
  <si>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</si>
  <si>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</si>
  <si>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</si>
  <si>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</si>
  <si>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</si>
  <si>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</si>
  <si>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</si>
  <si>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</si>
  <si>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</si>
  <si>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</si>
  <si>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</si>
  <si>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</si>
  <si>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</si>
  <si>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</si>
  <si>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</si>
  <si>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</si>
  <si>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</si>
  <si>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</si>
  <si>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</si>
  <si>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</si>
  <si>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</si>
  <si>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</si>
  <si>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</si>
  <si>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</si>
  <si>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</si>
  <si>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</si>
  <si>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</si>
  <si>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</si>
  <si>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</si>
  <si>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</si>
  <si>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</si>
  <si>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</si>
  <si>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</si>
  <si>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</si>
  <si>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</si>
  <si>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</si>
  <si>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</si>
  <si>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</si>
  <si>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</si>
  <si>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</si>
  <si>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</si>
  <si>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</si>
  <si>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</si>
  <si>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</si>
  <si>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</si>
  <si>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</si>
  <si>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</si>
  <si>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</si>
  <si>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</si>
  <si>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</si>
  <si>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</si>
  <si>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</si>
  <si>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</si>
  <si>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</si>
  <si>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</si>
  <si>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</si>
  <si>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</si>
  <si>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</si>
  <si>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</si>
  <si>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</si>
  <si>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</si>
  <si>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</si>
  <si>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</si>
  <si>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</si>
  <si>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</si>
  <si>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</si>
  <si>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</si>
  <si>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</si>
  <si>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</si>
  <si>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</si>
  <si>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</si>
  <si>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</si>
  <si>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</si>
  <si>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</si>
  <si>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</si>
  <si>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</si>
  <si>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</si>
  <si>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</si>
  <si>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</si>
  <si>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</si>
  <si>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</si>
  <si>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</si>
  <si>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</si>
  <si>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</si>
  <si>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</si>
  <si>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</si>
  <si>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</si>
  <si>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</si>
  <si>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</si>
  <si>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</si>
  <si>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</si>
  <si>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</si>
  <si>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</si>
  <si>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</si>
  <si>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</si>
  <si>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</si>
  <si>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</si>
  <si>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</si>
  <si>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</si>
  <si>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</si>
  <si>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</si>
  <si>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</si>
  <si>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</si>
  <si>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</si>
  <si>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</si>
  <si>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</si>
  <si>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</si>
  <si>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</si>
  <si>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</si>
  <si>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</si>
  <si>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</si>
  <si>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</si>
  <si>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</si>
  <si>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</si>
  <si>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</si>
  <si>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</si>
  <si>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</si>
  <si>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</si>
  <si>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</si>
  <si>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</si>
  <si>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</si>
  <si>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</si>
  <si>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</si>
  <si>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</si>
  <si>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</si>
  <si>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</si>
  <si>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</si>
  <si>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</si>
  <si>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</si>
  <si>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</si>
  <si>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</si>
  <si>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</si>
  <si>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</si>
  <si>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</si>
  <si>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</si>
  <si>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</si>
  <si>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</si>
  <si>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</si>
  <si>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</si>
  <si>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</si>
  <si>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</si>
  <si>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</si>
  <si>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</si>
  <si>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</si>
  <si>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</si>
  <si>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</si>
  <si>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</si>
  <si>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</si>
  <si>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</si>
  <si>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</si>
  <si>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</si>
  <si>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</si>
  <si>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</si>
  <si>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</si>
  <si>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</si>
  <si>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</si>
  <si>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</si>
  <si>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</si>
  <si>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</si>
  <si>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</si>
  <si>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</si>
  <si>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</si>
  <si>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</si>
  <si>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</si>
  <si>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</si>
  <si>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</si>
  <si>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</si>
  <si>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</si>
  <si>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</si>
  <si>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</si>
  <si>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</si>
  <si>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</si>
  <si>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</si>
  <si>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</si>
  <si>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</si>
  <si>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</si>
  <si>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</si>
  <si>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</si>
  <si>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</si>
  <si>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</si>
  <si>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</si>
  <si>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</si>
  <si>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</si>
  <si>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</si>
  <si>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</si>
  <si>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</si>
  <si>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</si>
  <si>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</si>
  <si>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</si>
  <si>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</si>
  <si>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</si>
  <si>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</si>
  <si>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</si>
  <si>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</si>
  <si>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</si>
  <si>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</si>
  <si>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</si>
  <si>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</si>
  <si>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</si>
  <si>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</si>
  <si>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</si>
  <si>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</si>
  <si>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</si>
  <si>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</si>
  <si>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</si>
  <si>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</si>
  <si>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</si>
  <si>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</si>
  <si>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</si>
  <si>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</si>
  <si>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</si>
  <si>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</si>
  <si>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</si>
  <si>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</si>
  <si>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</si>
  <si>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</si>
  <si>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</si>
  <si>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</si>
  <si>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</si>
  <si>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</si>
  <si>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</si>
  <si>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</si>
  <si>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</si>
  <si>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</si>
  <si>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</si>
  <si>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</si>
  <si>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</si>
  <si>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</si>
  <si>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</si>
  <si>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</si>
  <si>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</si>
  <si>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</si>
  <si>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</si>
  <si>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</si>
  <si>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</si>
  <si>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</si>
  <si>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</si>
  <si>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</si>
  <si>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</si>
  <si>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</si>
  <si>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</si>
  <si>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</si>
  <si>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</si>
  <si>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</si>
  <si>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</si>
  <si>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</si>
  <si>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</si>
  <si>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</si>
  <si>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</si>
  <si>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</si>
  <si>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</si>
  <si>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</si>
  <si>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</si>
  <si>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</si>
  <si>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</si>
  <si>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</si>
  <si>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</si>
  <si>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</si>
  <si>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</si>
  <si>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</si>
  <si>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</si>
  <si>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</si>
  <si>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</si>
  <si>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</si>
  <si>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</si>
  <si>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</si>
  <si>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</si>
  <si>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</si>
  <si>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</si>
  <si>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</si>
  <si>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</si>
  <si>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</si>
  <si>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</si>
  <si>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</si>
  <si>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</si>
  <si>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</si>
  <si>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</si>
  <si>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</si>
  <si>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</si>
  <si>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</si>
  <si>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</si>
  <si>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</si>
  <si>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</si>
  <si>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</si>
  <si>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</si>
  <si>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</si>
  <si>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</si>
  <si>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</si>
  <si>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</si>
  <si>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</si>
  <si>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</si>
  <si>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</si>
  <si>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</si>
  <si>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</si>
  <si>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</si>
  <si>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</si>
  <si>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</si>
  <si>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</si>
  <si>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</si>
  <si>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</si>
  <si>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</si>
  <si>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</si>
  <si>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</si>
  <si>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</si>
  <si>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</si>
  <si>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</si>
  <si>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</si>
  <si>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</si>
  <si>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</si>
  <si>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</si>
  <si>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</si>
  <si>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</si>
  <si>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</si>
  <si>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</si>
  <si>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</si>
  <si>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</si>
  <si>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</si>
  <si>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</si>
  <si>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</si>
  <si>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</si>
  <si>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</si>
  <si>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</si>
  <si>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</si>
  <si>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</si>
  <si>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</si>
  <si>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</si>
  <si>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</si>
  <si>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</si>
  <si>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</si>
  <si>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</si>
  <si>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</si>
  <si>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</si>
  <si>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</si>
  <si>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</si>
  <si>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</si>
  <si>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</si>
  <si>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</si>
  <si>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</si>
  <si>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</si>
  <si>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</si>
  <si>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</si>
  <si>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</si>
  <si>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</si>
  <si>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</si>
  <si>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</si>
  <si>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</si>
  <si>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</si>
  <si>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</si>
  <si>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</si>
  <si>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</si>
  <si>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</si>
  <si>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</si>
  <si>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</si>
  <si>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</si>
  <si>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</si>
  <si>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</si>
  <si>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</si>
  <si>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</si>
  <si>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</si>
  <si>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</si>
  <si>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</si>
  <si>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</si>
  <si>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</si>
  <si>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</si>
  <si>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</si>
  <si>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</si>
  <si>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</si>
  <si>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</si>
  <si>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</si>
  <si>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</si>
  <si>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</si>
  <si>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</si>
  <si>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</si>
  <si>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</si>
  <si>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</si>
  <si>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</si>
  <si>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</si>
  <si>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</si>
  <si>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</si>
  <si>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</si>
  <si>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</si>
  <si>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</si>
  <si>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</si>
  <si>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</si>
  <si>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</si>
  <si>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</si>
  <si>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</si>
  <si>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</si>
  <si>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</si>
  <si>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</si>
  <si>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</si>
  <si>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</si>
  <si>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</si>
  <si>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</si>
  <si>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</si>
  <si>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</si>
  <si>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</si>
  <si>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</si>
  <si>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</si>
  <si>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</si>
  <si>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</si>
  <si>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</si>
  <si>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</si>
  <si>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</si>
  <si>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</si>
  <si>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</si>
  <si>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</si>
  <si>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</si>
  <si>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</si>
  <si>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</si>
  <si>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</si>
  <si>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</si>
  <si>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</si>
  <si>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</si>
  <si>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</si>
  <si>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</si>
  <si>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</si>
  <si>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</si>
  <si>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</si>
  <si>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</si>
  <si>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</si>
  <si>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</si>
  <si>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</si>
  <si>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</si>
  <si>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</si>
  <si>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</si>
  <si>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</si>
  <si>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</si>
  <si>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</si>
  <si>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</si>
  <si>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</si>
  <si>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</si>
  <si>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</si>
  <si>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</si>
  <si>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</si>
  <si>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</si>
  <si>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</si>
  <si>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</si>
  <si>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</si>
  <si>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</si>
  <si>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</si>
  <si>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</si>
  <si>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</si>
  <si>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</si>
  <si>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</si>
  <si>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</si>
  <si>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</si>
  <si>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</si>
  <si>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</si>
  <si>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</si>
  <si>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</si>
  <si>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</si>
  <si>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</si>
  <si>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</si>
  <si>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</si>
  <si>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</si>
  <si>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</si>
  <si>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</si>
  <si>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</si>
  <si>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</si>
  <si>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</si>
  <si>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</si>
  <si>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</si>
  <si>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</si>
  <si>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</si>
  <si>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</si>
  <si>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</si>
  <si>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</si>
  <si>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</si>
  <si>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</si>
  <si>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</si>
  <si>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</si>
  <si>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</si>
  <si>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</si>
  <si>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</si>
  <si>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</si>
  <si>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</si>
  <si>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</si>
  <si>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</si>
  <si>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</si>
  <si>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</si>
  <si>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</si>
  <si>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</si>
  <si>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</si>
  <si>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</si>
  <si>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</si>
  <si>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</si>
  <si>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</si>
  <si>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</si>
  <si>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</si>
  <si>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</si>
  <si>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</si>
  <si>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</si>
  <si>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</si>
  <si>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</si>
  <si>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</si>
  <si>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</si>
  <si>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</si>
  <si>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</si>
  <si>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</si>
  <si>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</si>
  <si>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</si>
  <si>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</si>
  <si>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</si>
  <si>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</si>
  <si>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</si>
  <si>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</si>
  <si>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</si>
  <si>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</si>
  <si>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</si>
  <si>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</si>
  <si>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</si>
  <si>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</si>
  <si>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</si>
  <si>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</si>
  <si>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</si>
  <si>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</si>
  <si>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</si>
  <si>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</si>
  <si>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</si>
  <si>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</si>
  <si>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</si>
  <si>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</si>
  <si>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</si>
  <si>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</si>
  <si>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</si>
  <si>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</si>
  <si>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</si>
  <si>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</si>
  <si>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</si>
  <si>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</si>
  <si>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</si>
  <si>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</si>
  <si>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</si>
  <si>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</si>
  <si>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</si>
  <si>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</si>
  <si>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</si>
  <si>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</si>
  <si>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</si>
  <si>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</si>
  <si>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</si>
  <si>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</si>
  <si>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</si>
  <si>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</si>
  <si>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</si>
  <si>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</si>
  <si>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</si>
  <si>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</si>
  <si>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</si>
  <si>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</si>
  <si>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</si>
  <si>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</si>
  <si>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</si>
  <si>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</si>
  <si>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</si>
  <si>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</si>
  <si>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</si>
  <si>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</si>
  <si>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</si>
  <si>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</si>
  <si>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</si>
  <si>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</si>
  <si>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</si>
  <si>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</si>
  <si>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</si>
  <si>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</si>
  <si>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</si>
  <si>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</si>
  <si>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</si>
  <si>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</si>
  <si>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</si>
  <si>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</si>
  <si>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</si>
  <si>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</si>
  <si>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</si>
  <si>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</si>
  <si>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</si>
  <si>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</si>
  <si>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</si>
  <si>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</si>
  <si>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</si>
  <si>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</si>
  <si>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</si>
  <si>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</si>
  <si>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</si>
  <si>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</si>
  <si>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</si>
  <si>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</si>
  <si>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</si>
  <si>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</si>
  <si>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</si>
  <si>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</si>
  <si>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</si>
  <si>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</si>
  <si>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</si>
  <si>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</si>
  <si>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</si>
  <si>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</si>
  <si>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</si>
  <si>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</si>
  <si>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</si>
  <si>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</si>
  <si>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</si>
  <si>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</si>
  <si>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</si>
  <si>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</si>
  <si>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</si>
  <si>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</si>
  <si>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</si>
  <si>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</si>
  <si>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</si>
  <si>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</si>
  <si>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</si>
  <si>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</si>
  <si>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</si>
  <si>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</si>
  <si>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</si>
  <si>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</si>
  <si>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</si>
  <si>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</si>
  <si>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</si>
  <si>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</si>
  <si>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</si>
  <si>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</si>
  <si>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</si>
  <si>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</si>
  <si>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</si>
  <si>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</si>
  <si>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</si>
  <si>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</si>
  <si>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</si>
  <si>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</si>
  <si>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</si>
  <si>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</si>
  <si>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</si>
  <si>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</si>
  <si>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</si>
  <si>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</si>
  <si>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</si>
  <si>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</si>
  <si>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</si>
  <si>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</si>
  <si>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</si>
  <si>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</si>
  <si>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</si>
  <si>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</si>
  <si>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</si>
  <si>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</si>
  <si>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</si>
  <si>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</si>
  <si>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</si>
  <si>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</si>
  <si>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</si>
  <si>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</si>
  <si>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</si>
  <si>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</si>
  <si>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</si>
  <si>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</si>
  <si>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</si>
  <si>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</si>
  <si>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</si>
  <si>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</si>
  <si>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</si>
  <si>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</si>
  <si>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</si>
  <si>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</si>
  <si>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</si>
  <si>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</si>
  <si>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</si>
  <si>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</si>
  <si>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</si>
  <si>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</si>
  <si>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</si>
  <si>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</si>
  <si>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</si>
  <si>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</si>
  <si>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</si>
  <si>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</si>
  <si>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</si>
  <si>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</si>
  <si>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</si>
  <si>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</si>
  <si>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</si>
  <si>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</si>
  <si>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</si>
  <si>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</si>
  <si>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</si>
  <si>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</si>
  <si>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</si>
  <si>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</si>
  <si>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</si>
  <si>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</si>
  <si>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</si>
  <si>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</si>
  <si>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</si>
  <si>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</si>
  <si>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</si>
  <si>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</si>
  <si>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</si>
  <si>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</si>
  <si>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</si>
  <si>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</si>
  <si>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</si>
  <si>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</si>
  <si>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</si>
  <si>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</si>
  <si>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</si>
  <si>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</si>
  <si>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</si>
  <si>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</si>
  <si>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</si>
  <si>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</si>
  <si>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</si>
  <si>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</si>
  <si>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</si>
  <si>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</si>
  <si>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</si>
  <si>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</si>
  <si>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</si>
  <si>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</si>
  <si>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</si>
  <si>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</si>
  <si>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</si>
  <si>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</si>
  <si>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</si>
  <si>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</si>
  <si>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</si>
  <si>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</si>
  <si>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</si>
  <si>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</si>
  <si>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</si>
  <si>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</si>
  <si>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</si>
  <si>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</si>
  <si>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</si>
  <si>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</si>
  <si>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</si>
  <si>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</si>
  <si>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</si>
  <si>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</si>
  <si>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</si>
  <si>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</si>
  <si>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</si>
  <si>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</si>
  <si>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</si>
  <si>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</si>
  <si>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</si>
  <si>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</si>
  <si>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</si>
  <si>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</si>
  <si>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</si>
  <si>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</si>
  <si>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</si>
  <si>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</si>
  <si>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</si>
  <si>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</si>
  <si>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</si>
  <si>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</si>
  <si>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</si>
  <si>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</si>
  <si>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</si>
  <si>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</si>
  <si>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</si>
  <si>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</si>
  <si>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</si>
  <si>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</si>
  <si>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</si>
  <si>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</si>
  <si>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</si>
  <si>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</si>
  <si>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</si>
  <si>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</si>
  <si>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</si>
  <si>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</si>
  <si>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</si>
  <si>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</si>
  <si>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</si>
  <si>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</si>
  <si>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</si>
  <si>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</si>
  <si>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</si>
  <si>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</si>
  <si>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</si>
  <si>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</si>
  <si>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</si>
  <si>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</si>
  <si>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</si>
  <si>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</si>
  <si>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</si>
  <si>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</si>
  <si>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</si>
  <si>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</si>
  <si>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</si>
  <si>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</si>
  <si>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</si>
  <si>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</si>
  <si>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</si>
  <si>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</si>
  <si>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</si>
  <si>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</si>
  <si>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</si>
  <si>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</si>
  <si>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</si>
  <si>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</si>
  <si>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</si>
  <si>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</si>
  <si>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</si>
  <si>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</si>
  <si>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</si>
  <si>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</si>
  <si>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</si>
  <si>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</si>
  <si>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</si>
  <si>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</si>
  <si>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</si>
  <si>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</si>
  <si>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</si>
  <si>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</si>
  <si>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</si>
  <si>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</si>
  <si>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</si>
  <si>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</si>
  <si>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</si>
  <si>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</si>
  <si>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</si>
  <si>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</si>
  <si>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</si>
  <si>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</si>
  <si>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</si>
  <si>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</si>
  <si>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</si>
  <si>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</si>
  <si>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</si>
  <si>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</si>
  <si>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</si>
  <si>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</si>
  <si>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</si>
  <si>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</si>
  <si>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</si>
  <si>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</si>
  <si>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</si>
  <si>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</si>
  <si>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</si>
  <si>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</si>
  <si>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</si>
  <si>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</si>
  <si>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</si>
  <si>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</si>
  <si>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</si>
  <si>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</si>
  <si>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</si>
  <si>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</si>
  <si>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</si>
  <si>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</si>
  <si>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</si>
  <si>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</si>
  <si>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</si>
  <si>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</si>
  <si>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</si>
  <si>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</si>
  <si>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</si>
  <si>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</si>
  <si>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</si>
  <si>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</si>
  <si>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</si>
  <si>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</si>
  <si>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</si>
  <si>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</si>
  <si>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</si>
  <si>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</si>
  <si>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</si>
  <si>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</si>
  <si>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</si>
  <si>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</si>
  <si>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</si>
  <si>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</si>
  <si>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</si>
  <si>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</si>
  <si>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</si>
  <si>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</si>
  <si>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</si>
  <si>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</si>
  <si>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</si>
  <si>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</si>
  <si>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</si>
  <si>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</si>
  <si>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</si>
  <si>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</si>
  <si>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</si>
  <si>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</si>
  <si>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</si>
  <si>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</si>
  <si>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</si>
  <si>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</si>
  <si>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</si>
  <si>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</si>
  <si>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</si>
  <si>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</si>
  <si>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</si>
  <si>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</si>
  <si>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</si>
  <si>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</si>
  <si>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</si>
  <si>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</si>
  <si>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</si>
  <si>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</si>
  <si>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</si>
  <si>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</si>
  <si>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</si>
  <si>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</si>
  <si>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</si>
  <si>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</si>
  <si>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</si>
  <si>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</si>
  <si>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</si>
  <si>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</si>
  <si>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</si>
  <si>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</si>
  <si>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</si>
  <si>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</si>
  <si>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</si>
  <si>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</si>
  <si>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</si>
  <si>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</si>
  <si>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</si>
  <si>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</si>
  <si>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</si>
  <si>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</si>
  <si>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</si>
  <si>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</si>
  <si>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</si>
  <si>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</si>
  <si>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</si>
  <si>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</si>
  <si>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</si>
  <si>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</si>
  <si>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</si>
  <si>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</si>
  <si>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</si>
  <si>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</si>
  <si>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</si>
  <si>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</si>
  <si>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</si>
  <si>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</si>
  <si>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</si>
  <si>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</si>
  <si>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</si>
  <si>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</si>
  <si>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</si>
  <si>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</si>
  <si>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</si>
  <si>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</si>
  <si>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</si>
  <si>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</si>
  <si>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</si>
  <si>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</si>
  <si>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</si>
  <si>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</si>
  <si>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</si>
  <si>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</si>
  <si>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</si>
  <si>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</si>
  <si>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</si>
  <si>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</si>
  <si>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</si>
  <si>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</si>
  <si>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</si>
  <si>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</si>
  <si>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</si>
  <si>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</si>
  <si>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</si>
  <si>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</si>
  <si>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</si>
  <si>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</si>
  <si>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</si>
  <si>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</si>
  <si>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</si>
  <si>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</si>
  <si>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</si>
  <si>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</si>
  <si>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</si>
  <si>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</si>
  <si>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</si>
  <si>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</si>
  <si>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</si>
  <si>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</si>
  <si>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</si>
  <si>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</si>
  <si>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</si>
  <si>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</si>
  <si>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</si>
  <si>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</si>
  <si>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</si>
  <si>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</si>
  <si>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</si>
  <si>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</si>
  <si>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</si>
  <si>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</si>
  <si>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</si>
  <si>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</si>
  <si>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</si>
  <si>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</si>
  <si>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</si>
  <si>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</si>
  <si>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</si>
  <si>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</si>
  <si>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</si>
  <si>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</si>
  <si>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</si>
  <si>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</si>
  <si>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</si>
  <si>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</si>
  <si>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</si>
  <si>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</si>
  <si>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</si>
  <si>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</si>
  <si>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</si>
  <si>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</si>
  <si>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</si>
  <si>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</si>
  <si>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</si>
  <si>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</si>
  <si>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</si>
  <si>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</si>
  <si>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</si>
  <si>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</si>
  <si>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</si>
  <si>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</si>
  <si>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</si>
  <si>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</si>
  <si>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</si>
  <si>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</si>
  <si>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</si>
  <si>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</si>
  <si>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</si>
  <si>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</si>
  <si>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</si>
  <si>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</si>
  <si>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</si>
  <si>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</si>
  <si>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</si>
  <si>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</si>
  <si>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</si>
  <si>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</si>
  <si>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</si>
  <si>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</si>
  <si>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</si>
  <si>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</si>
  <si>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</si>
  <si>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</si>
  <si>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</si>
  <si>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</si>
  <si>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</si>
  <si>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</si>
  <si>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</si>
  <si>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</si>
  <si>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</si>
  <si>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</si>
  <si>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</si>
  <si>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</si>
  <si>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</si>
  <si>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</si>
  <si>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</si>
  <si>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</si>
  <si>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</si>
  <si>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</si>
  <si>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</si>
  <si>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</si>
  <si>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</si>
  <si>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</si>
  <si>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</si>
  <si>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</si>
  <si>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</si>
  <si>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</si>
  <si>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</si>
  <si>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</si>
  <si>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</si>
  <si>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</si>
  <si>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</si>
  <si>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</si>
  <si>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</si>
  <si>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</si>
  <si>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</si>
  <si>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</si>
  <si>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</si>
  <si>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</si>
  <si>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</si>
  <si>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</si>
  <si>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</si>
  <si>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</si>
  <si>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</si>
  <si>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</si>
  <si>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</si>
  <si>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</si>
  <si>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</si>
  <si>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</si>
  <si>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</si>
  <si>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</si>
  <si>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</si>
  <si>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</si>
  <si>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</si>
  <si>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</si>
  <si>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</si>
  <si>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</si>
  <si>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</si>
  <si>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</si>
  <si>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</si>
  <si>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</si>
  <si>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</si>
  <si>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</si>
  <si>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</si>
  <si>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</si>
  <si>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</si>
  <si>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</si>
  <si>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</si>
  <si>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</si>
  <si>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</si>
  <si>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</si>
  <si>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</si>
  <si>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</si>
  <si>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</si>
  <si>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</si>
  <si>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</si>
  <si>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</si>
  <si>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</si>
  <si>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</si>
  <si>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</si>
  <si>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</si>
  <si>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</si>
  <si>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</si>
  <si>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</si>
  <si>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</si>
  <si>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</si>
  <si>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</si>
  <si>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</si>
  <si>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</si>
  <si>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</si>
  <si>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</si>
  <si>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</si>
  <si>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</si>
  <si>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</si>
  <si>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</si>
  <si>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</si>
  <si>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</si>
  <si>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</si>
  <si>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</si>
  <si>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</si>
  <si>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</si>
  <si>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</si>
  <si>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</si>
  <si>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</si>
  <si>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</si>
  <si>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</si>
  <si>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</si>
  <si>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</si>
  <si>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</si>
  <si>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</si>
  <si>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</si>
  <si>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</si>
  <si>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</si>
  <si>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</si>
  <si>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</si>
  <si>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</si>
  <si>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</si>
  <si>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</si>
  <si>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</si>
  <si>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</si>
  <si>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</si>
  <si>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</si>
  <si>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</si>
  <si>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</si>
  <si>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</si>
  <si>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</si>
  <si>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</si>
  <si>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</si>
  <si>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</si>
  <si>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</si>
  <si>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</si>
  <si>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</si>
  <si>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</si>
  <si>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</si>
  <si>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</si>
  <si>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</si>
  <si>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</si>
  <si>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</si>
  <si>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</si>
  <si>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</si>
  <si>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</si>
  <si>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</si>
  <si>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</si>
  <si>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</si>
  <si>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</si>
  <si>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</si>
  <si>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</si>
  <si>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</si>
  <si>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</si>
  <si>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</si>
  <si>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</si>
  <si>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</si>
  <si>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</si>
  <si>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</si>
  <si>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</si>
  <si>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</si>
  <si>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</si>
  <si>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</si>
  <si>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</si>
  <si>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</si>
  <si>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</si>
  <si>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</si>
  <si>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</si>
  <si>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</si>
  <si>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</si>
  <si>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</si>
  <si>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</si>
  <si>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</si>
  <si>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</si>
  <si>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</si>
  <si>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</si>
  <si>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</si>
  <si>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</si>
  <si>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</si>
  <si>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</si>
  <si>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</si>
  <si>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</si>
  <si>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</si>
  <si>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</si>
  <si>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</si>
  <si>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</si>
  <si>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</si>
  <si>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</si>
  <si>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</si>
  <si>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</si>
  <si>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</si>
  <si>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</si>
  <si>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</si>
  <si>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</si>
  <si>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</si>
  <si>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</si>
  <si>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</si>
  <si>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</si>
  <si>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</si>
  <si>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</si>
  <si>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</si>
  <si>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</si>
  <si>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</si>
  <si>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</si>
  <si>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</si>
  <si>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</si>
  <si>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</si>
  <si>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</si>
  <si>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</si>
  <si>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</si>
  <si>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</si>
  <si>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</si>
  <si>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</si>
  <si>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</si>
  <si>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</si>
  <si>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</si>
  <si>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</si>
  <si>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</si>
  <si>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</si>
  <si>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</si>
  <si>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</si>
  <si>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</si>
  <si>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</si>
  <si>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</si>
  <si>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</si>
  <si>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</si>
  <si>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</si>
  <si>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</si>
  <si>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</si>
  <si>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</si>
  <si>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</si>
  <si>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</si>
  <si>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</si>
  <si>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</si>
  <si>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</si>
  <si>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</si>
  <si>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</si>
  <si>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</si>
  <si>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</si>
  <si>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</si>
  <si>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</si>
  <si>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</si>
  <si>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</si>
  <si>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</si>
  <si>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</si>
  <si>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</si>
  <si>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</si>
  <si>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</si>
  <si>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</si>
  <si>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</si>
  <si>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</si>
  <si>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</si>
  <si>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</si>
  <si>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</si>
  <si>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</si>
  <si>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</si>
  <si>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</si>
  <si>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</si>
  <si>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</si>
  <si>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</si>
  <si>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</si>
  <si>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</si>
  <si>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</si>
  <si>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</si>
  <si>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</si>
  <si>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</si>
  <si>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</si>
  <si>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</si>
  <si>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</si>
  <si>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</si>
  <si>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</si>
  <si>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</si>
  <si>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</si>
  <si>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</si>
  <si>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</si>
  <si>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</si>
  <si>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</si>
  <si>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</si>
  <si>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</si>
  <si>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</si>
  <si>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</si>
  <si>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</si>
  <si>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</si>
  <si>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</si>
  <si>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</si>
  <si>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</si>
  <si>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</si>
  <si>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</si>
  <si>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</si>
  <si>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</si>
  <si>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</si>
  <si>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</si>
  <si>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</si>
  <si>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</si>
  <si>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</si>
  <si>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</si>
  <si>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</si>
  <si>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</si>
  <si>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</si>
  <si>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</si>
  <si>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</si>
  <si>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</si>
  <si>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</si>
  <si>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</si>
  <si>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</si>
  <si>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</si>
  <si>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</si>
  <si>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</si>
  <si>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</si>
  <si>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</si>
  <si>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</si>
  <si>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</si>
  <si>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</si>
  <si>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</si>
  <si>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</si>
  <si>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</si>
  <si>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</si>
  <si>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</si>
  <si>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</si>
  <si>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</si>
  <si>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</si>
  <si>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</si>
  <si>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</si>
  <si>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</si>
  <si>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</si>
  <si>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</si>
  <si>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</si>
  <si>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</si>
  <si>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</si>
  <si>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</si>
  <si>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</si>
  <si>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</si>
  <si>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</si>
  <si>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</si>
  <si>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</si>
  <si>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</si>
  <si>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</si>
  <si>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</si>
  <si>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</si>
  <si>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</si>
  <si>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</si>
  <si>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</si>
  <si>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</si>
  <si>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</si>
  <si>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</si>
  <si>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</si>
  <si>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</si>
  <si>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</si>
  <si>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</si>
  <si>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</si>
  <si>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</si>
  <si>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</si>
  <si>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</si>
  <si>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</si>
  <si>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</si>
  <si>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</si>
  <si>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</si>
  <si>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</si>
  <si>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</si>
  <si>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</si>
  <si>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</si>
  <si>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</si>
  <si>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</si>
  <si>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</si>
  <si>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</si>
  <si>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</si>
  <si>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</si>
  <si>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</si>
  <si>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</si>
  <si>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</si>
  <si>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</si>
  <si>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</si>
  <si>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</si>
  <si>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</si>
  <si>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</si>
  <si>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</si>
  <si>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</si>
  <si>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</si>
  <si>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</si>
  <si>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</si>
  <si>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</si>
  <si>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</si>
  <si>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</si>
  <si>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</si>
  <si>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</si>
  <si>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</si>
  <si>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</si>
  <si>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</si>
  <si>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</si>
  <si>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</si>
  <si>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</si>
  <si>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</si>
  <si>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</si>
  <si>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</si>
  <si>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</si>
  <si>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</si>
  <si>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</si>
  <si>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</si>
  <si>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</si>
  <si>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</si>
  <si>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</si>
  <si>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</si>
  <si>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</si>
  <si>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</si>
  <si>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</si>
  <si>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</si>
  <si>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</si>
  <si>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</si>
  <si>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</si>
  <si>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</si>
  <si>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</si>
  <si>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</si>
  <si>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</si>
  <si>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</si>
  <si>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</si>
  <si>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</si>
  <si>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</si>
  <si>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</si>
  <si>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</si>
  <si>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</si>
  <si>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</si>
  <si>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</si>
  <si>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</si>
  <si>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</si>
  <si>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</si>
  <si>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</si>
  <si>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</si>
  <si>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</si>
  <si>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</si>
  <si>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</si>
  <si>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</si>
  <si>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</si>
  <si>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</si>
  <si>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</si>
  <si>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</si>
  <si>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</si>
  <si>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</si>
  <si>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</si>
  <si>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</si>
  <si>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</si>
  <si>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</si>
  <si>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</si>
  <si>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</si>
  <si>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</si>
  <si>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</si>
  <si>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</si>
  <si>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</si>
  <si>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</si>
  <si>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</si>
  <si>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</si>
  <si>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</si>
  <si>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</si>
  <si>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</si>
  <si>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</si>
  <si>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</si>
  <si>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</si>
  <si>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</si>
  <si>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</si>
  <si>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</si>
  <si>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</si>
  <si>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</si>
  <si>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</si>
  <si>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</si>
  <si>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</si>
  <si>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</si>
  <si>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</si>
  <si>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</si>
  <si>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</si>
  <si>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</si>
  <si>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</si>
  <si>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</si>
  <si>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</si>
  <si>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</si>
  <si>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</si>
  <si>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</si>
  <si>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</si>
  <si>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</si>
  <si>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</si>
  <si>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</si>
  <si>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</si>
  <si>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</si>
  <si>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</si>
  <si>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</si>
  <si>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</si>
  <si>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</si>
  <si>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</si>
  <si>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</si>
  <si>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</si>
  <si>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</si>
  <si>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</si>
  <si>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</si>
  <si>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</si>
  <si>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</si>
  <si>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</si>
  <si>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</si>
  <si>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</si>
  <si>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</si>
  <si>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</si>
  <si>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</si>
  <si>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</si>
  <si>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</si>
  <si>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</si>
  <si>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</si>
  <si>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</si>
  <si>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</si>
  <si>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</si>
  <si>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</si>
  <si>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</si>
  <si>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</si>
  <si>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</si>
  <si>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</si>
  <si>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</si>
  <si>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</si>
  <si>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</si>
  <si>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</si>
  <si>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</si>
  <si>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</si>
  <si>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</si>
  <si>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</si>
  <si>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</si>
  <si>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</si>
  <si>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</si>
  <si>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</si>
  <si>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</si>
  <si>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</si>
  <si>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</si>
  <si>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</si>
  <si>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</si>
  <si>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</si>
  <si>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</si>
  <si>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</si>
  <si>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</si>
  <si>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</si>
  <si>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</si>
  <si>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</si>
  <si>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</si>
  <si>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</si>
  <si>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</si>
  <si>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</si>
  <si>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</si>
  <si>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</si>
  <si>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</si>
  <si>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</si>
  <si>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</si>
  <si>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</si>
  <si>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</si>
  <si>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</si>
  <si>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</si>
  <si>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</si>
  <si>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</si>
  <si>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</si>
  <si>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</si>
  <si>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</si>
  <si>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</si>
  <si>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</si>
  <si>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</si>
  <si>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</si>
  <si>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</si>
  <si>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</si>
  <si>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</si>
  <si>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</si>
  <si>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</si>
  <si>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</si>
  <si>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</si>
  <si>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</si>
  <si>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</si>
  <si>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</si>
  <si>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</si>
  <si>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</si>
  <si>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</si>
  <si>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</si>
  <si>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</si>
  <si>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</si>
  <si>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</si>
  <si>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</si>
  <si>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</si>
  <si>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</si>
  <si>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</si>
  <si>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</si>
  <si>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</si>
  <si>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</si>
  <si>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</si>
  <si>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</si>
  <si>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</si>
  <si>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</si>
  <si>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</si>
  <si>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</si>
  <si>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</si>
  <si>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</si>
  <si>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</si>
  <si>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</si>
  <si>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</si>
  <si>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</si>
  <si>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</si>
  <si>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</si>
  <si>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</si>
  <si>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</si>
  <si>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</si>
  <si>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</si>
  <si>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</si>
  <si>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</si>
  <si>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</si>
  <si>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</si>
  <si>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</si>
  <si>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</si>
  <si>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</si>
  <si>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</si>
  <si>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</si>
  <si>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</si>
  <si>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</si>
  <si>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</si>
  <si>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</si>
  <si>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</si>
  <si>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</si>
  <si>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</si>
  <si>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</si>
  <si>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</si>
  <si>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</si>
  <si>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</si>
  <si>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</si>
  <si>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</si>
  <si>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</si>
  <si>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</si>
  <si>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</si>
  <si>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</si>
  <si>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</si>
  <si>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</si>
  <si>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</si>
  <si>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</si>
  <si>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</si>
  <si>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</si>
  <si>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</si>
  <si>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</si>
  <si>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</si>
  <si>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</si>
  <si>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</si>
  <si>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</si>
  <si>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</si>
  <si>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</si>
  <si>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</si>
  <si>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</si>
  <si>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</si>
  <si>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</si>
  <si>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</si>
  <si>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</si>
  <si>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</si>
  <si>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</si>
  <si>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</si>
  <si>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</si>
  <si>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</si>
  <si>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</si>
  <si>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</si>
  <si>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</si>
  <si>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</si>
  <si>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</si>
  <si>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</si>
  <si>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</si>
  <si>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</si>
  <si>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</si>
  <si>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</si>
  <si>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</si>
  <si>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</si>
  <si>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</si>
  <si>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</si>
  <si>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</si>
  <si>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</si>
  <si>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</si>
  <si>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</si>
  <si>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</si>
  <si>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</si>
  <si>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</si>
  <si>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</si>
  <si>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</si>
  <si>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</si>
  <si>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</si>
  <si>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</si>
  <si>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</si>
  <si>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</si>
  <si>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</si>
  <si>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</si>
  <si>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</si>
  <si>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</si>
  <si>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</si>
  <si>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</si>
  <si>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</si>
  <si>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</si>
  <si>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</si>
  <si>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</si>
  <si>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</si>
  <si>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</si>
  <si>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</si>
  <si>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</si>
  <si>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</si>
  <si>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</si>
  <si>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</si>
  <si>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</si>
  <si>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</si>
  <si>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</si>
  <si>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</si>
  <si>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</si>
  <si>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</si>
  <si>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</si>
  <si>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</si>
  <si>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</si>
  <si>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</si>
  <si>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</si>
  <si>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</si>
  <si>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</si>
  <si>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</si>
  <si>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</si>
  <si>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</si>
  <si>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</si>
  <si>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</si>
  <si>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</si>
  <si>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</si>
  <si>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</si>
  <si>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</si>
  <si>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</si>
  <si>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</si>
  <si>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</si>
  <si>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</si>
  <si>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</si>
  <si>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</si>
  <si>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</si>
  <si>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</si>
  <si>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</si>
  <si>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</si>
  <si>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</si>
  <si>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</si>
  <si>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</si>
  <si>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</si>
  <si>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</si>
  <si>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</si>
  <si>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</si>
  <si>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</si>
  <si>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</si>
  <si>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</si>
  <si>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</si>
  <si>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</si>
  <si>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</si>
  <si>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</si>
  <si>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</si>
  <si>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</si>
  <si>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</si>
  <si>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</si>
  <si>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</si>
  <si>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</si>
  <si>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</si>
  <si>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</si>
  <si>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</si>
  <si>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</si>
  <si>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</si>
  <si>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</si>
  <si>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</si>
  <si>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</si>
  <si>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</si>
  <si>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</si>
  <si>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</si>
  <si>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</si>
  <si>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</si>
  <si>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</si>
  <si>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</si>
  <si>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</si>
  <si>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</si>
  <si>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</si>
  <si>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</si>
  <si>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</si>
  <si>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</si>
  <si>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</si>
  <si>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</si>
  <si>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</si>
  <si>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</si>
  <si>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</si>
  <si>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</si>
  <si>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</si>
  <si>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</si>
  <si>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</si>
  <si>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</si>
  <si>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</si>
  <si>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</si>
  <si>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</si>
  <si>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</si>
  <si>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</si>
  <si>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</si>
  <si>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</si>
  <si>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</si>
  <si>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</si>
  <si>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</si>
  <si>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</si>
  <si>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</si>
  <si>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</si>
  <si>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</si>
  <si>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</si>
  <si>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</si>
  <si>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</si>
  <si>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</si>
  <si>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</si>
  <si>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</si>
  <si>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</si>
  <si>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</si>
  <si>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</si>
  <si>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</si>
  <si>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</si>
  <si>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</si>
  <si>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</si>
  <si>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</si>
  <si>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</si>
  <si>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</si>
  <si>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</si>
  <si>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</si>
  <si>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</si>
  <si>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</si>
  <si>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</si>
  <si>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</si>
  <si>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</si>
  <si>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</si>
  <si>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</si>
  <si>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</si>
  <si>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</si>
  <si>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</si>
  <si>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</si>
  <si>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</si>
  <si>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</si>
  <si>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</si>
  <si>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</si>
  <si>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</si>
  <si>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</si>
  <si>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</si>
  <si>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</si>
  <si>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</si>
  <si>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</si>
  <si>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</si>
  <si>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</si>
  <si>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</si>
  <si>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</si>
  <si>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</si>
  <si>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</si>
  <si>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</si>
  <si>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</si>
  <si>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</si>
  <si>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</si>
  <si>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</si>
  <si>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</si>
  <si>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</si>
  <si>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</si>
  <si>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</si>
  <si>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</si>
  <si>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</si>
  <si>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</si>
  <si>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</si>
  <si>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</si>
  <si>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</si>
  <si>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</si>
  <si>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</si>
  <si>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</si>
  <si>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</si>
  <si>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</si>
  <si>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</si>
  <si>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</si>
  <si>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</si>
  <si>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</si>
  <si>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</si>
  <si>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</si>
  <si>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</si>
  <si>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</si>
  <si>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</si>
  <si>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</si>
  <si>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</si>
  <si>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</si>
  <si>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</si>
  <si>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</si>
  <si>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</si>
  <si>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</si>
  <si>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</si>
  <si>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</si>
  <si>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</si>
  <si>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</si>
  <si>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</si>
  <si>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</si>
  <si>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</si>
  <si>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</si>
  <si>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</si>
  <si>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</si>
  <si>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</si>
  <si>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</si>
  <si>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</si>
  <si>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</si>
  <si>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</si>
  <si>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</si>
  <si>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</si>
  <si>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</si>
  <si>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</si>
  <si>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</si>
  <si>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</si>
  <si>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</si>
  <si>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</si>
  <si>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</si>
  <si>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</si>
  <si>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</si>
  <si>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</si>
  <si>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</si>
  <si>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</si>
  <si>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</si>
  <si>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</si>
  <si>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</si>
  <si>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</si>
  <si>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</si>
  <si>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</si>
  <si>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</si>
  <si>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</si>
  <si>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</si>
  <si>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</si>
  <si>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</si>
  <si>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</si>
  <si>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</si>
  <si>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</si>
  <si>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</si>
  <si>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</si>
  <si>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</si>
  <si>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</si>
  <si>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</si>
  <si>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</si>
  <si>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</si>
  <si>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</si>
  <si>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</si>
  <si>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</si>
  <si>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</si>
  <si>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</si>
  <si>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</si>
  <si>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</si>
  <si>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</si>
  <si>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</si>
  <si>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</si>
  <si>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</si>
  <si>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</si>
  <si>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</si>
  <si>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</si>
  <si>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</si>
  <si>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</si>
  <si>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</si>
  <si>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</si>
  <si>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</si>
  <si>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</si>
  <si>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</si>
  <si>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</si>
  <si>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</si>
  <si>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</si>
  <si>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</si>
  <si>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</si>
  <si>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</si>
  <si>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</si>
  <si>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</si>
  <si>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</si>
  <si>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</si>
  <si>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</si>
  <si>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</si>
  <si>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</si>
  <si>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</si>
  <si>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</si>
  <si>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</si>
  <si>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</si>
  <si>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</si>
  <si>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</si>
  <si>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</si>
  <si>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</si>
  <si>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</si>
  <si>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</si>
  <si>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</si>
  <si>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</si>
  <si>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</si>
  <si>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</si>
  <si>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</si>
  <si>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</si>
  <si>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</si>
  <si>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</si>
  <si>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</si>
  <si>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</si>
  <si>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</si>
  <si>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</si>
  <si>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</si>
  <si>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</si>
  <si>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</si>
  <si>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</si>
  <si>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</si>
  <si>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</si>
  <si>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</si>
  <si>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</si>
  <si>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</si>
  <si>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</si>
  <si>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</si>
  <si>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</si>
  <si>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</si>
  <si>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</si>
  <si>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</si>
  <si>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</si>
  <si>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</si>
  <si>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</si>
  <si>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</si>
  <si>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</si>
  <si>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</si>
  <si>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</si>
  <si>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</si>
  <si>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</si>
  <si>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</si>
  <si>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</si>
  <si>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</si>
  <si>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</si>
  <si>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</si>
  <si>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</si>
  <si>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</si>
  <si>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</si>
  <si>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</si>
  <si>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</si>
  <si>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</si>
  <si>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</si>
  <si>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</si>
  <si>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</si>
  <si>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</si>
  <si>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</si>
  <si>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</si>
  <si>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</si>
  <si>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</si>
  <si>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</si>
  <si>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</si>
  <si>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</si>
  <si>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</si>
  <si>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</si>
  <si>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</si>
  <si>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</si>
  <si>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</si>
  <si>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</si>
  <si>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</si>
  <si>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</si>
  <si>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</si>
  <si>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</si>
  <si>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</si>
  <si>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</si>
  <si>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</si>
  <si>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</si>
  <si>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</si>
  <si>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</si>
  <si>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</si>
  <si>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</si>
  <si>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</si>
  <si>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</si>
  <si>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</si>
  <si>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</si>
  <si>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</si>
  <si>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</si>
  <si>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</si>
  <si>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</si>
  <si>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</si>
  <si>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</si>
  <si>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</si>
  <si>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</si>
  <si>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</si>
  <si>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</si>
  <si>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</si>
  <si>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</si>
  <si>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</si>
  <si>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</si>
  <si>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</si>
  <si>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</si>
  <si>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</si>
  <si>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</si>
  <si>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</si>
  <si>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</si>
  <si>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</si>
  <si>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</si>
  <si>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</si>
  <si>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</si>
  <si>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</si>
  <si>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</si>
  <si>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</si>
  <si>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</si>
  <si>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</si>
  <si>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</si>
  <si>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</si>
  <si>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</si>
  <si>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</si>
  <si>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</si>
  <si>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</si>
  <si>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</si>
  <si>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</si>
  <si>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</si>
  <si>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</si>
  <si>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</si>
  <si>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</si>
  <si>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</si>
  <si>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</si>
  <si>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</si>
  <si>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</si>
  <si>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</si>
  <si>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</si>
  <si>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</si>
  <si>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</si>
  <si>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</si>
  <si>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</si>
  <si>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</si>
  <si>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</si>
  <si>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</si>
  <si>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</si>
  <si>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</si>
  <si>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</si>
  <si>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</si>
  <si>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</si>
  <si>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</si>
  <si>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</si>
  <si>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</si>
  <si>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</si>
  <si>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</si>
  <si>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</si>
  <si>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</si>
  <si>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</si>
  <si>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</si>
  <si>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</si>
  <si>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</si>
  <si>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</si>
  <si>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</si>
  <si>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</si>
  <si>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</si>
  <si>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</si>
  <si>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</si>
  <si>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</si>
  <si>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</si>
  <si>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</si>
  <si>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</si>
  <si>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</si>
  <si>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</si>
  <si>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</si>
  <si>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</si>
  <si>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</si>
  <si>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</si>
  <si>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</si>
  <si>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</si>
  <si>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</si>
  <si>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</si>
  <si>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</si>
  <si>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</si>
  <si>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</si>
  <si>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</si>
  <si>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</si>
  <si>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</si>
  <si>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</si>
  <si>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</si>
  <si>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</si>
  <si>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</si>
  <si>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</si>
  <si>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</si>
  <si>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</si>
  <si>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</si>
  <si>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</si>
  <si>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</si>
  <si>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</si>
  <si>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</si>
  <si>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</si>
  <si>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</si>
  <si>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</si>
  <si>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</si>
  <si>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</si>
  <si>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</si>
  <si>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</si>
  <si>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</si>
  <si>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</si>
  <si>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</si>
  <si>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</si>
  <si>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</si>
  <si>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</si>
  <si>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</si>
  <si>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</si>
  <si>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</si>
  <si>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</si>
  <si>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</si>
  <si>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</si>
  <si>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</si>
  <si>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</si>
  <si>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</si>
  <si>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</si>
  <si>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</si>
  <si>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</si>
  <si>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</si>
  <si>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</si>
  <si>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</si>
  <si>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</si>
  <si>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</si>
  <si>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</si>
  <si>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</si>
  <si>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</si>
  <si>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</si>
  <si>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</si>
  <si>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</si>
  <si>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</si>
  <si>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</si>
  <si>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</si>
  <si>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</si>
  <si>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</si>
  <si>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</si>
  <si>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</si>
  <si>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</si>
  <si>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</si>
  <si>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</si>
  <si>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</si>
  <si>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</si>
  <si>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</si>
  <si>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</si>
  <si>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</si>
  <si>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</si>
  <si>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</si>
  <si>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</si>
  <si>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</si>
  <si>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</si>
  <si>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</si>
  <si>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</si>
  <si>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</si>
  <si>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</si>
  <si>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</si>
  <si>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</si>
  <si>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</si>
  <si>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</si>
  <si>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</si>
  <si>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</si>
  <si>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</si>
  <si>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</si>
  <si>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</si>
  <si>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</si>
  <si>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</si>
  <si>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</si>
  <si>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</si>
  <si>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</si>
  <si>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</si>
  <si>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</si>
  <si>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</si>
  <si>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</si>
  <si>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</si>
  <si>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</si>
  <si>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</si>
  <si>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</si>
  <si>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</si>
  <si>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</si>
  <si>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</si>
  <si>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</si>
  <si>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</si>
  <si>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</si>
  <si>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</si>
  <si>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</si>
  <si>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</si>
  <si>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</si>
  <si>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</si>
  <si>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</si>
  <si>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</si>
  <si>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</si>
  <si>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</si>
  <si>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</si>
  <si>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</si>
  <si>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</si>
  <si>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</si>
  <si>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</si>
  <si>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</si>
  <si>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</si>
  <si>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</si>
  <si>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</si>
  <si>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</si>
  <si>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</si>
  <si>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</si>
  <si>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</si>
  <si>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</si>
  <si>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</si>
  <si>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</si>
  <si>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</si>
  <si>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</si>
  <si>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</si>
  <si>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</si>
  <si>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</si>
  <si>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</si>
  <si>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</si>
  <si>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</si>
  <si>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</si>
  <si>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</si>
  <si>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</si>
  <si>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</si>
  <si>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</si>
  <si>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</si>
  <si>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</si>
  <si>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</si>
  <si>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</si>
  <si>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</si>
  <si>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</si>
  <si>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</si>
  <si>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</si>
  <si>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</si>
  <si>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</si>
  <si>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</si>
  <si>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</si>
  <si>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</si>
  <si>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</si>
  <si>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</si>
  <si>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</si>
  <si>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</si>
  <si>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</si>
  <si>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</si>
  <si>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</si>
  <si>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</si>
  <si>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</si>
  <si>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</si>
  <si>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</si>
  <si>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</si>
  <si>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</si>
  <si>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</si>
  <si>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</si>
  <si>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</si>
  <si>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</si>
  <si>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</si>
  <si>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</si>
  <si>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</si>
  <si>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</si>
  <si>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</si>
  <si>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</si>
  <si>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</si>
  <si>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</si>
  <si>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</si>
  <si>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</si>
  <si>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</si>
  <si>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</si>
  <si>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</si>
  <si>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</si>
  <si>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</si>
  <si>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</si>
  <si>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</si>
  <si>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</si>
  <si>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</si>
  <si>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</si>
  <si>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</si>
  <si>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</si>
  <si>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</si>
  <si>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</si>
  <si>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</si>
  <si>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</si>
  <si>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</si>
  <si>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</si>
  <si>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</si>
  <si>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</si>
  <si>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</si>
  <si>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</si>
  <si>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</si>
  <si>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</si>
  <si>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</si>
  <si>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</si>
  <si>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</si>
  <si>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</si>
  <si>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</si>
  <si>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</si>
  <si>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</si>
  <si>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</si>
  <si>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</si>
  <si>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</si>
  <si>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</si>
  <si>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</si>
  <si>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</si>
  <si>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</si>
  <si>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</si>
  <si>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</si>
  <si>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</si>
  <si>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</si>
  <si>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</si>
  <si>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</si>
  <si>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</si>
  <si>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</si>
  <si>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</si>
  <si>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</si>
  <si>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</si>
  <si>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</si>
  <si>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</si>
  <si>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</si>
  <si>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</si>
  <si>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</si>
  <si>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</si>
  <si>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</si>
  <si>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</si>
  <si>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</si>
  <si>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</si>
  <si>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</si>
  <si>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</si>
  <si>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</si>
  <si>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</si>
  <si>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</si>
  <si>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</si>
  <si>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</si>
  <si>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</si>
  <si>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</si>
  <si>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</si>
  <si>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</si>
  <si>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</si>
  <si>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</si>
  <si>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</si>
  <si>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</si>
  <si>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</si>
  <si>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</si>
  <si>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</si>
  <si>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</si>
  <si>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</si>
  <si>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</si>
  <si>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</si>
  <si>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</si>
  <si>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</si>
  <si>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</si>
  <si>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</si>
  <si>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</si>
  <si>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</si>
  <si>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</si>
  <si>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</si>
  <si>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</si>
  <si>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</si>
  <si>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</si>
  <si>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</si>
  <si>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</si>
  <si>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</si>
  <si>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</si>
  <si>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</si>
  <si>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</si>
  <si>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</si>
  <si>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</si>
  <si>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</si>
  <si>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</si>
  <si>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</si>
  <si>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</si>
  <si>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</si>
  <si>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</si>
  <si>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</si>
  <si>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</si>
  <si>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</si>
  <si>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</si>
  <si>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</si>
  <si>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</si>
  <si>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</si>
  <si>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</si>
  <si>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</si>
  <si>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</si>
  <si>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</si>
  <si>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</si>
  <si>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</si>
  <si>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</si>
  <si>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</si>
  <si>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</si>
  <si>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</si>
  <si>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</si>
  <si>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</si>
  <si>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</si>
  <si>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</si>
  <si>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</si>
  <si>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</si>
  <si>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</si>
  <si>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</si>
  <si>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</si>
  <si>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</si>
  <si>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</si>
  <si>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</si>
  <si>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</si>
  <si>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</si>
  <si>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</si>
  <si>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</si>
  <si>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</si>
  <si>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</si>
  <si>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</si>
  <si>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</si>
  <si>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</si>
  <si>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</si>
  <si>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</si>
  <si>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</si>
  <si>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</si>
  <si>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</si>
  <si>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</si>
  <si>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</si>
  <si>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</si>
  <si>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</si>
  <si>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</si>
  <si>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</si>
  <si>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</si>
  <si>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</si>
  <si>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</si>
  <si>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</si>
  <si>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</si>
  <si>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</si>
  <si>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</si>
  <si>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</si>
  <si>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</si>
  <si>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</si>
  <si>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</si>
  <si>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</si>
  <si>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</si>
  <si>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</si>
  <si>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</si>
  <si>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</si>
  <si>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</si>
  <si>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</si>
  <si>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</si>
  <si>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</si>
  <si>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</si>
  <si>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</si>
  <si>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</si>
  <si>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</si>
  <si>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</si>
  <si>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</si>
  <si>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</si>
  <si>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</si>
  <si>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</si>
  <si>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</si>
  <si>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</si>
  <si>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</si>
  <si>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</si>
  <si>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</si>
  <si>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</si>
  <si>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</si>
  <si>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</si>
  <si>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</si>
  <si>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</si>
  <si>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</si>
  <si>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</si>
  <si>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</si>
  <si>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</si>
  <si>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</si>
  <si>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</si>
  <si>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</si>
  <si>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</si>
  <si>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</si>
  <si>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</si>
  <si>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</si>
  <si>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</si>
  <si>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</si>
  <si>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</si>
  <si>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</si>
  <si>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</si>
  <si>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</si>
  <si>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</si>
  <si>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</si>
  <si>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</si>
  <si>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</si>
  <si>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</si>
  <si>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</si>
  <si>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</si>
  <si>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</si>
  <si>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</si>
  <si>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</si>
  <si>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</si>
  <si>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</si>
  <si>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</si>
  <si>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</si>
  <si>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</si>
  <si>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</si>
  <si>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</si>
  <si>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</si>
  <si>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</si>
  <si>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</si>
  <si>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</si>
  <si>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</si>
  <si>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</si>
  <si>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</si>
  <si>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</si>
  <si>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</si>
  <si>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</si>
  <si>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</si>
  <si>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</si>
  <si>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</si>
  <si>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</si>
  <si>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</si>
  <si>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</si>
  <si>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</si>
  <si>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</si>
  <si>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</si>
  <si>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</si>
  <si>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</si>
  <si>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</si>
  <si>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</si>
  <si>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</si>
  <si>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</si>
  <si>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</si>
  <si>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</si>
  <si>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</si>
  <si>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</si>
  <si>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</si>
  <si>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</si>
  <si>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</si>
  <si>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</si>
  <si>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</si>
  <si>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</si>
  <si>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</si>
  <si>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</si>
  <si>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</si>
  <si>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</si>
  <si>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</si>
  <si>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</si>
  <si>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</si>
  <si>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</si>
  <si>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</si>
  <si>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</si>
  <si>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</si>
  <si>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</si>
  <si>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</si>
  <si>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</si>
  <si>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</si>
  <si>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</si>
  <si>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</si>
  <si>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</si>
  <si>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</si>
  <si>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</si>
  <si>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</si>
  <si>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</si>
  <si>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</si>
  <si>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</si>
  <si>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</si>
  <si>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</si>
  <si>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</si>
  <si>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</si>
  <si>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</si>
  <si>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</si>
  <si>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</si>
  <si>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</si>
  <si>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</si>
  <si>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</si>
  <si>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</si>
  <si>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</si>
  <si>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</si>
  <si>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</si>
  <si>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</si>
  <si>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</si>
  <si>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</si>
  <si>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</si>
  <si>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</si>
  <si>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</si>
  <si>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</si>
  <si>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</si>
  <si>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</si>
  <si>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</si>
  <si>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</si>
  <si>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</si>
  <si>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</si>
  <si>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</si>
  <si>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</si>
  <si>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</si>
  <si>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</si>
  <si>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</si>
  <si>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</si>
  <si>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</si>
  <si>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</si>
  <si>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</si>
  <si>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</si>
  <si>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</si>
  <si>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</si>
  <si>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</si>
  <si>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</si>
  <si>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</si>
  <si>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</si>
  <si>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</si>
  <si>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</si>
  <si>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</si>
  <si>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</si>
  <si>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</si>
  <si>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</si>
  <si>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</si>
  <si>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</si>
  <si>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</si>
  <si>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</si>
  <si>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</si>
  <si>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</si>
  <si>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</si>
  <si>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</si>
  <si>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</si>
  <si>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</si>
  <si>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</si>
  <si>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</si>
  <si>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</si>
  <si>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</si>
  <si>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</si>
  <si>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</si>
  <si>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</si>
  <si>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</si>
  <si>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</si>
  <si>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</si>
  <si>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</si>
  <si>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</si>
  <si>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</si>
  <si>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</si>
  <si>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</si>
  <si>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</si>
  <si>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</si>
  <si>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</si>
  <si>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</si>
  <si>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</si>
  <si>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</si>
  <si>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</si>
  <si>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</si>
  <si>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</si>
  <si>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</si>
  <si>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</si>
  <si>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</si>
  <si>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</si>
  <si>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</si>
  <si>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</si>
  <si>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</si>
  <si>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</si>
  <si>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</si>
  <si>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</si>
  <si>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</si>
  <si>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</si>
  <si>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</si>
  <si>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</si>
  <si>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</si>
  <si>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</si>
  <si>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</si>
  <si>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</si>
  <si>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</si>
  <si>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</si>
  <si>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</si>
  <si>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</si>
  <si>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</si>
  <si>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</si>
  <si>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</si>
  <si>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</si>
  <si>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</si>
  <si>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</si>
  <si>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</si>
  <si>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</si>
  <si>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</si>
  <si>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</si>
  <si>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</si>
  <si>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</si>
  <si>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</si>
  <si>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</si>
  <si>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</si>
  <si>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</si>
  <si>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</si>
  <si>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</si>
  <si>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</si>
  <si>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</si>
  <si>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</si>
  <si>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</si>
  <si>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</si>
  <si>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</si>
  <si>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</si>
  <si>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</si>
  <si>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</si>
  <si>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</si>
  <si>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</si>
  <si>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</si>
  <si>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</si>
  <si>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</si>
  <si>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</si>
  <si>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</si>
  <si>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</si>
  <si>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</si>
  <si>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</si>
  <si>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</si>
  <si>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</si>
  <si>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</si>
  <si>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</si>
  <si>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</si>
  <si>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</si>
  <si>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</si>
  <si>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</si>
  <si>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</si>
  <si>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</si>
  <si>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</si>
  <si>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</si>
  <si>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</si>
  <si>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</si>
  <si>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</si>
  <si>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</si>
  <si>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</si>
  <si>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</si>
  <si>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</si>
  <si>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</si>
  <si>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</si>
  <si>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</si>
  <si>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</si>
  <si>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</si>
  <si>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</si>
  <si>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</si>
  <si>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</si>
  <si>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</si>
  <si>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</si>
  <si>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</si>
  <si>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</si>
  <si>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</si>
  <si>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</si>
  <si>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</si>
  <si>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</si>
  <si>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</si>
  <si>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</si>
  <si>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</si>
  <si>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</si>
  <si>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</si>
  <si>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</si>
  <si>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</si>
  <si>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</si>
  <si>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</si>
  <si>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</si>
  <si>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</si>
  <si>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</si>
  <si>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</si>
  <si>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</si>
  <si>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</si>
  <si>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</si>
  <si>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</si>
  <si>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</si>
  <si>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</si>
  <si>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</si>
  <si>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</si>
  <si>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</si>
  <si>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</si>
  <si>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</si>
  <si>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</si>
  <si>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</si>
  <si>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</si>
  <si>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</si>
  <si>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</si>
  <si>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</si>
  <si>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</si>
  <si>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</si>
  <si>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</si>
  <si>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</si>
  <si>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</si>
  <si>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</si>
  <si>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</si>
  <si>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</si>
  <si>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</si>
  <si>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</si>
  <si>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</si>
  <si>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</si>
  <si>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</si>
  <si>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</si>
  <si>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</si>
  <si>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</si>
  <si>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</si>
  <si>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</si>
  <si>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</si>
  <si>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</si>
  <si>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</si>
  <si>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</si>
  <si>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</si>
  <si>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</si>
  <si>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</si>
  <si>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</si>
  <si>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</si>
  <si>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</si>
  <si>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</si>
  <si>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</si>
  <si>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</si>
  <si>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</si>
  <si>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</si>
  <si>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</si>
  <si>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</si>
  <si>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</si>
  <si>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</si>
  <si>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</si>
  <si>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</si>
  <si>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</si>
  <si>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</si>
  <si>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</si>
  <si>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</si>
  <si>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</si>
  <si>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</si>
  <si>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</si>
  <si>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</si>
  <si>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</si>
  <si>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</si>
  <si>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</si>
  <si>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</si>
  <si>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</si>
  <si>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</si>
  <si>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</si>
  <si>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</si>
  <si>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</si>
  <si>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</si>
  <si>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</si>
  <si>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</si>
  <si>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</si>
  <si>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</si>
  <si>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</si>
  <si>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</si>
  <si>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</si>
  <si>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</si>
  <si>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</si>
  <si>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</si>
  <si>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</si>
  <si>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</si>
  <si>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</si>
  <si>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</si>
  <si>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</si>
  <si>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</si>
  <si>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</si>
  <si>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</si>
  <si>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</si>
  <si>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</si>
  <si>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</si>
  <si>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</si>
  <si>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</si>
  <si>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</si>
  <si>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</si>
  <si>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</si>
  <si>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</si>
  <si>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</si>
  <si>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</si>
  <si>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</si>
  <si>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</si>
  <si>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</si>
  <si>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</si>
  <si>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</si>
  <si>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</si>
  <si>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</si>
  <si>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</si>
  <si>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</si>
  <si>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</si>
  <si>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</si>
  <si>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</si>
  <si>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</si>
  <si>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</si>
  <si>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</si>
  <si>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</si>
  <si>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</si>
  <si>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</si>
  <si>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</si>
  <si>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</si>
  <si>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</si>
  <si>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</si>
  <si>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</si>
  <si>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</si>
  <si>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</si>
  <si>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</si>
  <si>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</si>
  <si>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</si>
  <si>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</si>
  <si>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</si>
  <si>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</si>
  <si>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</si>
  <si>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</si>
  <si>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</si>
  <si>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</si>
  <si>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</si>
  <si>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</si>
  <si>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</si>
  <si>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</si>
  <si>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</si>
  <si>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</si>
  <si>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</si>
  <si>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</si>
  <si>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</si>
  <si>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</si>
  <si>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</si>
  <si>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</si>
  <si>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</si>
  <si>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</si>
  <si>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</si>
  <si>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</si>
  <si>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</si>
  <si>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</si>
  <si>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</si>
  <si>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</si>
  <si>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</si>
  <si>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</si>
  <si>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</si>
  <si>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</si>
  <si>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</si>
  <si>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</si>
  <si>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</si>
  <si>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</si>
  <si>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</si>
  <si>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</si>
  <si>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</si>
  <si>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</si>
  <si>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</si>
  <si>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</si>
  <si>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</si>
  <si>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</si>
  <si>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</si>
  <si>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</si>
  <si>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</si>
  <si>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</si>
  <si>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</si>
  <si>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</si>
  <si>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</si>
  <si>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</si>
  <si>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</si>
  <si>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</si>
  <si>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</si>
  <si>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</si>
  <si>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</si>
  <si>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</si>
  <si>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</si>
  <si>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</si>
  <si>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</si>
  <si>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</si>
  <si>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</si>
  <si>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</si>
  <si>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</si>
  <si>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</si>
  <si>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</si>
  <si>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</si>
  <si>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</si>
  <si>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</si>
  <si>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</si>
  <si>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</si>
  <si>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</si>
  <si>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</si>
  <si>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</si>
  <si>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</si>
  <si>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</si>
  <si>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</si>
  <si>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</si>
  <si>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</si>
  <si>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</si>
  <si>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</si>
  <si>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</si>
  <si>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</si>
  <si>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</si>
  <si>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</si>
  <si>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</si>
  <si>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</si>
  <si>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</si>
  <si>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</si>
  <si>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</si>
  <si>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</si>
  <si>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</si>
  <si>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</si>
  <si>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</si>
  <si>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</si>
  <si>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</si>
  <si>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</si>
  <si>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</si>
  <si>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</si>
  <si>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</si>
  <si>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</si>
  <si>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</si>
  <si>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</si>
  <si>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</si>
  <si>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</si>
  <si>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</si>
  <si>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</si>
  <si>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</si>
  <si>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</si>
  <si>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</si>
  <si>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</si>
  <si>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</si>
  <si>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</si>
  <si>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</si>
  <si>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</si>
  <si>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</si>
  <si>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</si>
  <si>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</si>
  <si>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</si>
  <si>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</si>
  <si>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</si>
  <si>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</si>
  <si>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</si>
  <si>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</si>
  <si>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</si>
  <si>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</si>
  <si>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</si>
  <si>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</si>
  <si>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</si>
  <si>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</si>
  <si>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</si>
  <si>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</si>
  <si>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</si>
  <si>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</si>
  <si>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</si>
  <si>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</si>
  <si>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</si>
  <si>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</si>
  <si>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</si>
  <si>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</si>
  <si>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</si>
  <si>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</si>
  <si>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</si>
  <si>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</si>
  <si>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</si>
  <si>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</si>
  <si>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</si>
  <si>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</si>
  <si>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</si>
  <si>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</si>
  <si>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</si>
  <si>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</si>
  <si>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</si>
  <si>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</si>
  <si>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</si>
  <si>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</si>
  <si>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</si>
  <si>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</si>
  <si>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</si>
  <si>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</si>
  <si>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</si>
  <si>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</si>
  <si>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</si>
  <si>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</si>
  <si>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</si>
  <si>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</si>
  <si>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</si>
  <si>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</si>
  <si>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</si>
  <si>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</si>
  <si>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</si>
  <si>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</si>
  <si>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</si>
  <si>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</si>
  <si>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</si>
  <si>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</si>
  <si>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</si>
  <si>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</si>
  <si>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</si>
  <si>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</si>
  <si>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</si>
  <si>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</si>
  <si>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</si>
  <si>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</si>
  <si>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</si>
  <si>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</si>
  <si>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</si>
  <si>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</si>
  <si>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</si>
  <si>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</si>
  <si>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</si>
  <si>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</si>
  <si>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</si>
  <si>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</si>
  <si>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</si>
  <si>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</si>
  <si>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</si>
  <si>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</si>
  <si>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</si>
  <si>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</si>
  <si>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</si>
  <si>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</si>
  <si>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</si>
  <si>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</si>
  <si>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</si>
  <si>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</si>
  <si>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</si>
  <si>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</si>
  <si>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</si>
  <si>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</si>
  <si>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</si>
  <si>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</si>
  <si>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</si>
  <si>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</si>
  <si>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</si>
  <si>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</si>
  <si>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</si>
  <si>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</si>
  <si>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</si>
  <si>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</si>
  <si>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</si>
  <si>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</si>
  <si>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</si>
  <si>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</si>
  <si>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</si>
  <si>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</si>
  <si>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</si>
  <si>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</si>
  <si>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</si>
  <si>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</si>
  <si>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</si>
  <si>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</si>
  <si>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</si>
  <si>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</si>
  <si>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</si>
  <si>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</si>
  <si>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</si>
  <si>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</si>
  <si>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</si>
  <si>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</si>
  <si>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</si>
  <si>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</si>
  <si>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</si>
  <si>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</si>
  <si>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</si>
  <si>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</si>
  <si>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</si>
  <si>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</si>
  <si>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</si>
  <si>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</si>
  <si>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</si>
  <si>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</si>
  <si>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</si>
  <si>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</si>
  <si>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</si>
  <si>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</si>
  <si>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</si>
  <si>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</si>
  <si>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</si>
  <si>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</si>
  <si>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</si>
  <si>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</si>
  <si>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</si>
  <si>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</si>
  <si>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</si>
  <si>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</si>
  <si>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</si>
  <si>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</si>
  <si>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</si>
  <si>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</si>
  <si>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</si>
  <si>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</si>
  <si>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</si>
  <si>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</si>
  <si>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</si>
  <si>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</si>
  <si>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</si>
  <si>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</si>
  <si>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</si>
  <si>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</si>
  <si>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</si>
  <si>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</si>
  <si>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</si>
  <si>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</si>
  <si>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</si>
  <si>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</si>
  <si>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</si>
  <si>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</si>
  <si>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</si>
  <si>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</si>
  <si>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</si>
  <si>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</si>
  <si>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</si>
  <si>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</si>
  <si>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</si>
  <si>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</si>
  <si>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</si>
  <si>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</si>
  <si>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</si>
  <si>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</si>
  <si>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</si>
  <si>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</si>
  <si>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</si>
  <si>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</si>
  <si>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</si>
  <si>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</si>
  <si>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</si>
  <si>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</si>
  <si>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</si>
  <si>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</si>
  <si>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</si>
  <si>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</si>
  <si>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</si>
  <si>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</si>
  <si>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</si>
  <si>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</si>
  <si>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</si>
  <si>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</si>
  <si>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</si>
  <si>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</si>
  <si>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</si>
  <si>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</si>
  <si>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</si>
  <si>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</si>
  <si>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</si>
  <si>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</si>
  <si>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</si>
  <si>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</si>
  <si>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</si>
  <si>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</si>
  <si>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</si>
  <si>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</si>
  <si>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</si>
  <si>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</si>
  <si>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</si>
  <si>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</si>
  <si>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</si>
  <si>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</si>
  <si>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</si>
  <si>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</si>
  <si>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</si>
  <si>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</si>
  <si>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</si>
  <si>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</si>
  <si>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</si>
  <si>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</si>
  <si>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</si>
  <si>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</si>
  <si>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</si>
  <si>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</si>
  <si>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</si>
  <si>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</si>
  <si>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</si>
  <si>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</si>
  <si>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</si>
  <si>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</si>
  <si>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</si>
  <si>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</si>
  <si>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</si>
  <si>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</si>
  <si>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</si>
  <si>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</si>
  <si>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</si>
  <si>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</si>
  <si>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</si>
  <si>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</si>
  <si>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</si>
  <si>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</si>
  <si>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</si>
  <si>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</si>
  <si>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</si>
  <si>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</si>
  <si>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</si>
  <si>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</si>
  <si>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</si>
  <si>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</si>
  <si>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</si>
  <si>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</si>
  <si>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</si>
  <si>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</si>
  <si>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</si>
  <si>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</si>
  <si>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</si>
  <si>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</si>
  <si>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</si>
  <si>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</si>
  <si>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</si>
  <si>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</si>
  <si>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</si>
  <si>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</si>
  <si>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</si>
  <si>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</si>
  <si>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</si>
  <si>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</si>
  <si>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</si>
  <si>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</si>
  <si>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</si>
  <si>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</si>
  <si>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</si>
  <si>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</si>
  <si>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</si>
  <si>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</si>
  <si>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</si>
  <si>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</si>
  <si>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</si>
  <si>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</si>
  <si>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</si>
  <si>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</si>
  <si>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</si>
  <si>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</si>
  <si>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</si>
  <si>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</si>
  <si>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</si>
  <si>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</si>
  <si>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</si>
  <si>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</si>
  <si>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</si>
  <si>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</si>
  <si>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</si>
  <si>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</si>
  <si>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</si>
  <si>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</si>
  <si>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</si>
  <si>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</si>
  <si>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</si>
  <si>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</si>
  <si>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</si>
  <si>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</si>
  <si>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</si>
  <si>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</si>
  <si>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</si>
  <si>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</si>
  <si>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</si>
  <si>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</si>
  <si>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</si>
  <si>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</si>
  <si>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</si>
  <si>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</si>
  <si>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</si>
  <si>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</si>
  <si>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</si>
  <si>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</si>
  <si>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</si>
  <si>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</si>
  <si>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</si>
  <si>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</si>
  <si>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</si>
  <si>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</si>
  <si>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</si>
  <si>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</si>
  <si>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</si>
  <si>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</si>
  <si>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</si>
  <si>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</si>
  <si>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</si>
  <si>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</si>
  <si>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</si>
  <si>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</si>
  <si>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</si>
  <si>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</si>
  <si>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</si>
  <si>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</si>
  <si>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</si>
  <si>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</si>
  <si>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</si>
  <si>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</si>
  <si>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</si>
  <si>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</si>
  <si>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</si>
  <si>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</si>
  <si>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</si>
  <si>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</si>
  <si>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</si>
  <si>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</si>
  <si>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</si>
  <si>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</si>
  <si>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</si>
  <si>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</si>
  <si>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</si>
  <si>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</si>
  <si>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</si>
  <si>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</si>
  <si>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</si>
  <si>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</si>
  <si>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</si>
  <si>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</si>
  <si>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</si>
  <si>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</si>
  <si>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</si>
  <si>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</si>
  <si>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</si>
  <si>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</si>
  <si>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</si>
  <si>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</si>
  <si>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</si>
  <si>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</si>
  <si>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</si>
  <si>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</si>
  <si>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</si>
  <si>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</si>
  <si>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</si>
  <si>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</si>
  <si>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</si>
  <si>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</si>
  <si>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</si>
  <si>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</si>
  <si>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</si>
  <si>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</si>
  <si>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</si>
  <si>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</si>
  <si>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</si>
  <si>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</si>
  <si>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</si>
  <si>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</si>
  <si>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</si>
  <si>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</si>
  <si>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</si>
  <si>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</si>
  <si>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</si>
  <si>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</si>
  <si>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</si>
  <si>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</si>
  <si>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</si>
  <si>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</si>
  <si>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</si>
  <si>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</si>
  <si>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</si>
  <si>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</si>
  <si>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</si>
  <si>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</si>
  <si>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</si>
  <si>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</si>
  <si>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</si>
  <si>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</si>
  <si>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</si>
  <si>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</si>
  <si>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</si>
  <si>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</si>
  <si>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</si>
  <si>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</si>
  <si>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</si>
  <si>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</si>
  <si>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</si>
  <si>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</si>
  <si>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</si>
  <si>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</si>
  <si>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</si>
  <si>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</si>
  <si>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</si>
  <si>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</si>
  <si>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</si>
  <si>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</si>
  <si>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</si>
  <si>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</si>
  <si>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</si>
  <si>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</si>
  <si>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</si>
  <si>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</si>
  <si>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</si>
  <si>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</si>
  <si>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</si>
  <si>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</si>
  <si>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</si>
  <si>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</si>
  <si>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</si>
  <si>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</si>
  <si>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</si>
  <si>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</si>
  <si>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</si>
  <si>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</si>
  <si>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</si>
  <si>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</si>
  <si>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</si>
  <si>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</si>
  <si>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</si>
  <si>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</si>
  <si>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</si>
  <si>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</si>
  <si>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</si>
  <si>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</si>
  <si>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</si>
  <si>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</si>
  <si>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</si>
  <si>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</si>
  <si>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</si>
  <si>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</si>
  <si>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</si>
  <si>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</si>
  <si>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</si>
  <si>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</si>
  <si>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</si>
  <si>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</si>
  <si>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</si>
  <si>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</si>
  <si>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</si>
  <si>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</si>
  <si>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</si>
  <si>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</si>
  <si>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</si>
  <si>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</si>
  <si>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</si>
  <si>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</si>
  <si>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</si>
  <si>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</si>
  <si>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</si>
  <si>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</si>
  <si>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</si>
  <si>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</si>
  <si>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</si>
  <si>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</si>
  <si>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</si>
  <si>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</si>
  <si>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</si>
  <si>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</si>
  <si>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</si>
  <si>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</si>
  <si>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</si>
  <si>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</si>
  <si>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</si>
  <si>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</si>
  <si>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</si>
  <si>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</si>
  <si>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</si>
  <si>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</si>
  <si>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</si>
  <si>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</si>
  <si>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</si>
  <si>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</si>
  <si>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</si>
  <si>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</si>
  <si>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</si>
  <si>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</si>
  <si>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</si>
  <si>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</si>
  <si>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</si>
  <si>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</si>
  <si>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</si>
  <si>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</si>
  <si>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</si>
  <si>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</si>
  <si>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</si>
  <si>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</si>
  <si>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</si>
  <si>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</si>
  <si>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</si>
  <si>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</si>
  <si>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</si>
  <si>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</si>
  <si>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</si>
  <si>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</si>
  <si>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</si>
  <si>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</si>
  <si>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</si>
  <si>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</si>
  <si>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</si>
  <si>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</si>
  <si>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</si>
  <si>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</si>
  <si>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</si>
  <si>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</si>
  <si>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</si>
  <si>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</si>
  <si>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</si>
  <si>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</si>
  <si>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</si>
  <si>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</si>
  <si>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</si>
  <si>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</si>
  <si>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</si>
  <si>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</si>
  <si>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</si>
  <si>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</si>
  <si>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</si>
  <si>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</si>
  <si>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</si>
  <si>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</si>
  <si>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</si>
  <si>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</si>
  <si>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</si>
  <si>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</si>
  <si>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</si>
  <si>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</si>
  <si>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</si>
  <si>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</si>
  <si>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</si>
  <si>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</si>
  <si>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</si>
  <si>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</si>
  <si>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</si>
  <si>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</si>
  <si>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</si>
  <si>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</si>
  <si>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</si>
  <si>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</si>
  <si>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</si>
  <si>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</si>
  <si>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</si>
  <si>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</si>
  <si>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</si>
  <si>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</si>
  <si>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</si>
  <si>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</si>
  <si>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</si>
  <si>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</si>
  <si>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</si>
  <si>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</si>
  <si>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</si>
  <si>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</si>
  <si>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</si>
  <si>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</si>
  <si>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</si>
  <si>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</si>
  <si>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</si>
  <si>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</si>
  <si>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</si>
  <si>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</si>
  <si>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</si>
  <si>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</si>
  <si>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</si>
  <si>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</si>
  <si>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</si>
  <si>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</si>
  <si>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</si>
  <si>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</si>
  <si>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</si>
  <si>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</si>
  <si>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</si>
  <si>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</si>
  <si>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</si>
  <si>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</si>
  <si>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</si>
  <si>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</si>
  <si>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</si>
  <si>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</si>
  <si>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</si>
  <si>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</si>
  <si>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</si>
  <si>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</si>
  <si>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</si>
  <si>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</si>
  <si>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</si>
  <si>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</si>
  <si>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</si>
  <si>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</si>
  <si>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</si>
  <si>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</si>
  <si>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</si>
  <si>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</si>
  <si>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</si>
  <si>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</si>
  <si>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</si>
  <si>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</si>
  <si>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</si>
  <si>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</si>
  <si>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</si>
  <si>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</si>
  <si>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</si>
  <si>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</si>
  <si>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</si>
  <si>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</si>
  <si>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</si>
  <si>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</si>
  <si>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</si>
  <si>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</si>
  <si>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</si>
  <si>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</si>
  <si>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</si>
  <si>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</si>
  <si>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</si>
  <si>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</si>
  <si>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</si>
  <si>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</si>
  <si>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</si>
  <si>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</si>
  <si>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</si>
  <si>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</si>
  <si>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</si>
  <si>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</si>
  <si>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</si>
  <si>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</si>
  <si>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</si>
  <si>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</si>
  <si>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</si>
  <si>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</si>
  <si>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</si>
  <si>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</si>
  <si>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</si>
  <si>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</si>
  <si>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</si>
  <si>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</si>
  <si>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</si>
  <si>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</si>
  <si>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</si>
  <si>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</si>
  <si>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</si>
  <si>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</si>
  <si>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</si>
  <si>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</si>
  <si>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</si>
  <si>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</si>
  <si>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</si>
  <si>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</si>
  <si>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</si>
  <si>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</si>
  <si>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</si>
  <si>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</si>
  <si>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</si>
  <si>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</si>
  <si>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</si>
  <si>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</si>
  <si>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</si>
  <si>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</si>
  <si>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</si>
  <si>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</si>
  <si>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</si>
  <si>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</si>
  <si>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</si>
  <si>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</si>
  <si>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</si>
  <si>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</si>
  <si>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</si>
  <si>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</si>
  <si>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</si>
  <si>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</si>
  <si>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</si>
  <si>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</si>
  <si>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</si>
  <si>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</si>
  <si>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</si>
  <si>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</si>
  <si>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</si>
  <si>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</si>
  <si>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</si>
  <si>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</si>
  <si>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</si>
  <si>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</si>
  <si>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</si>
  <si>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</si>
  <si>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</si>
  <si>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</si>
  <si>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</si>
  <si>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</si>
  <si>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</si>
  <si>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</si>
  <si>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</si>
  <si>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</si>
  <si>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</si>
  <si>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</si>
  <si>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</si>
  <si>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</si>
  <si>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</si>
  <si>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</si>
  <si>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</si>
  <si>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</si>
  <si>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</si>
  <si>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</si>
  <si>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</si>
  <si>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</si>
  <si>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</si>
  <si>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</si>
  <si>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</si>
  <si>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</si>
  <si>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</si>
  <si>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</si>
  <si>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</si>
  <si>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</si>
  <si>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</si>
  <si>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</si>
  <si>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</si>
  <si>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</si>
  <si>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</si>
  <si>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</si>
  <si>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</si>
  <si>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</si>
  <si>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</si>
  <si>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</si>
  <si>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</si>
  <si>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</si>
  <si>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</si>
  <si>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</si>
  <si>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</si>
  <si>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</si>
  <si>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</si>
  <si>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</si>
  <si>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</si>
  <si>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</si>
  <si>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</si>
  <si>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</si>
  <si>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</si>
  <si>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</si>
  <si>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</si>
  <si>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</si>
  <si>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</si>
  <si>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</si>
  <si>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</si>
  <si>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</si>
  <si>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</si>
  <si>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</si>
  <si>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</si>
  <si>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</si>
  <si>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</si>
  <si>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</si>
  <si>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</si>
  <si>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</si>
  <si>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</si>
  <si>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</si>
  <si>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</si>
  <si>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</si>
  <si>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</si>
  <si>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</si>
  <si>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</si>
  <si>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</si>
  <si>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</si>
  <si>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</si>
  <si>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</si>
  <si>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</si>
  <si>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</si>
  <si>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</si>
  <si>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</si>
  <si>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</si>
  <si>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</si>
  <si>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</si>
  <si>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</si>
  <si>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</si>
  <si>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</si>
  <si>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</si>
  <si>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</si>
  <si>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</si>
  <si>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</si>
  <si>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</si>
  <si>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</si>
  <si>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</si>
  <si>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</si>
  <si>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</si>
  <si>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</si>
  <si>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</si>
  <si>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</si>
  <si>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</si>
  <si>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</si>
  <si>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</si>
  <si>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</si>
  <si>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</si>
  <si>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</si>
  <si>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</si>
  <si>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</si>
  <si>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</si>
  <si>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</si>
  <si>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</si>
  <si>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</si>
  <si>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</si>
  <si>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</si>
  <si>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</si>
  <si>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</si>
  <si>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</si>
  <si>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</si>
  <si>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</si>
  <si>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</si>
  <si>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</si>
  <si>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</si>
  <si>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</si>
  <si>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</si>
  <si>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</si>
  <si>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</si>
  <si>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</si>
  <si>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</si>
  <si>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</si>
  <si>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</si>
  <si>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</si>
  <si>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</si>
  <si>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</si>
  <si>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</si>
  <si>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</si>
  <si>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</si>
  <si>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</si>
  <si>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</si>
  <si>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</si>
  <si>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</si>
  <si>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</si>
  <si>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</si>
  <si>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</si>
  <si>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</si>
  <si>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</si>
  <si>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</si>
  <si>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</si>
  <si>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</si>
  <si>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</si>
  <si>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</si>
  <si>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</si>
  <si>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</si>
  <si>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</si>
  <si>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</si>
  <si>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</si>
  <si>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</si>
  <si>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</si>
  <si>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</si>
  <si>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</si>
  <si>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</si>
  <si>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</si>
  <si>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</si>
  <si>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</si>
  <si>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</si>
  <si>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</si>
  <si>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</si>
  <si>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</si>
  <si>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</si>
  <si>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</si>
  <si>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</si>
  <si>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</si>
  <si>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</si>
  <si>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</si>
  <si>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</si>
  <si>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</si>
  <si>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</si>
  <si>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</si>
  <si>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</si>
  <si>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</si>
  <si>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</si>
  <si>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</si>
  <si>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</si>
  <si>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</si>
  <si>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</si>
  <si>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</si>
  <si>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</si>
  <si>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</si>
  <si>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</si>
  <si>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</si>
  <si>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</si>
  <si>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</si>
  <si>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</si>
  <si>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</si>
  <si>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</si>
  <si>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</si>
  <si>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</si>
  <si>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</si>
  <si>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</si>
  <si>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</si>
  <si>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</si>
  <si>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</si>
  <si>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</si>
  <si>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</si>
  <si>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</si>
  <si>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</si>
  <si>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</si>
  <si>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</si>
  <si>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</si>
  <si>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</si>
  <si>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</si>
  <si>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</si>
  <si>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</si>
  <si>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</si>
  <si>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</si>
  <si>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</si>
  <si>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</si>
  <si>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</si>
  <si>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</si>
  <si>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</si>
  <si>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</si>
  <si>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</si>
  <si>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</si>
  <si>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</si>
  <si>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</si>
  <si>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</si>
  <si>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</si>
  <si>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</si>
  <si>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</si>
  <si>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</si>
  <si>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</si>
  <si>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</si>
  <si>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</si>
  <si>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</si>
  <si>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</si>
  <si>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</si>
  <si>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</si>
  <si>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</si>
  <si>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</si>
  <si>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</si>
  <si>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</si>
  <si>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</si>
  <si>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</si>
  <si>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</si>
  <si>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</si>
  <si>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</si>
  <si>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</si>
  <si>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</si>
  <si>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</si>
  <si>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</si>
  <si>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</si>
  <si>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</si>
  <si>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</si>
  <si>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</si>
  <si>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</si>
  <si>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</si>
  <si>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</si>
  <si>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</si>
  <si>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</si>
  <si>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</si>
  <si>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</si>
  <si>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</si>
  <si>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</si>
  <si>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</si>
  <si>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</si>
  <si>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</si>
  <si>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</si>
  <si>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</si>
  <si>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</si>
  <si>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</si>
  <si>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</si>
  <si>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</si>
  <si>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</si>
  <si>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</si>
  <si>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</si>
  <si>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</si>
  <si>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</si>
  <si>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</si>
  <si>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</si>
  <si>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</si>
  <si>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</si>
  <si>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</si>
  <si>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</si>
  <si>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</si>
  <si>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</si>
  <si>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</si>
  <si>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</si>
  <si>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</si>
  <si>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</si>
  <si>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</si>
  <si>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</si>
  <si>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</si>
  <si>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</si>
  <si>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</si>
  <si>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</si>
  <si>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</si>
  <si>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</si>
  <si>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</si>
  <si>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</si>
  <si>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</si>
  <si>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</si>
  <si>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</si>
  <si>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</si>
  <si>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</si>
  <si>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</si>
  <si>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</si>
  <si>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</si>
  <si>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</si>
  <si>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</si>
  <si>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</si>
  <si>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</si>
  <si>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</si>
  <si>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</si>
  <si>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</si>
  <si>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</si>
  <si>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</si>
  <si>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</si>
  <si>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</si>
  <si>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</si>
  <si>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</si>
  <si>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</si>
  <si>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</si>
  <si>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</si>
  <si>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</si>
  <si>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</si>
  <si>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</si>
  <si>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</si>
  <si>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</si>
  <si>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</si>
  <si>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</si>
  <si>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</si>
  <si>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</si>
  <si>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</si>
  <si>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</si>
  <si>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</si>
  <si>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</si>
  <si>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</si>
  <si>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</si>
  <si>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</si>
  <si>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</si>
  <si>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</si>
  <si>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</si>
  <si>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</si>
  <si>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</si>
  <si>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</si>
  <si>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</si>
  <si>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</si>
  <si>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</si>
  <si>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</si>
  <si>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</si>
  <si>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</si>
  <si>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</si>
  <si>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</si>
  <si>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</si>
  <si>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</si>
  <si>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</si>
  <si>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</si>
  <si>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</si>
  <si>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</si>
  <si>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</si>
  <si>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</si>
  <si>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</si>
  <si>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</si>
  <si>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</si>
  <si>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</si>
  <si>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</si>
  <si>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</si>
  <si>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</si>
  <si>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</si>
  <si>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</si>
  <si>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</si>
  <si>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</si>
  <si>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</si>
  <si>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</si>
  <si>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</si>
  <si>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</si>
  <si>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</si>
  <si>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</si>
  <si>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</si>
  <si>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</si>
  <si>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</si>
  <si>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</si>
  <si>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</si>
  <si>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</si>
  <si>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</si>
  <si>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</si>
  <si>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</si>
  <si>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</si>
  <si>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</si>
  <si>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</si>
  <si>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</si>
  <si>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</si>
  <si>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</si>
  <si>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</si>
  <si>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</si>
  <si>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</si>
  <si>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</si>
  <si>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</si>
  <si>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</si>
  <si>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</si>
  <si>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</si>
  <si>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</si>
  <si>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</si>
  <si>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</si>
  <si>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</si>
  <si>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</si>
  <si>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</si>
  <si>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</si>
  <si>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</si>
  <si>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</si>
  <si>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</si>
  <si>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</si>
  <si>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</si>
  <si>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</si>
  <si>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</si>
  <si>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</si>
  <si>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</si>
  <si>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</si>
  <si>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</si>
  <si>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</si>
  <si>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</si>
  <si>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</si>
  <si>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</si>
  <si>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</si>
  <si>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</si>
  <si>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</si>
  <si>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</si>
  <si>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</si>
  <si>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</si>
  <si>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</si>
  <si>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</si>
  <si>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</si>
  <si>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</si>
  <si>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</si>
  <si>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</si>
  <si>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</si>
  <si>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</si>
  <si>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</si>
  <si>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</si>
  <si>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</si>
  <si>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</si>
  <si>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</si>
  <si>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</si>
  <si>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</si>
  <si>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</si>
  <si>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</si>
  <si>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</si>
  <si>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</si>
  <si>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</si>
  <si>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</si>
  <si>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</si>
  <si>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</si>
  <si>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</si>
  <si>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</si>
  <si>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</si>
  <si>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</si>
  <si>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</si>
  <si>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</si>
  <si>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</si>
  <si>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</si>
  <si>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</si>
  <si>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</si>
  <si>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</si>
  <si>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</si>
  <si>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</si>
  <si>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</si>
  <si>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</si>
  <si>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</si>
  <si>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</si>
  <si>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</si>
  <si>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</si>
  <si>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</si>
  <si>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</si>
  <si>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</si>
  <si>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</si>
  <si>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</si>
  <si>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</si>
  <si>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</si>
  <si>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</si>
  <si>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</si>
  <si>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</si>
  <si>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</si>
  <si>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</si>
  <si>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</si>
  <si>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</si>
  <si>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</si>
  <si>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</si>
  <si>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</si>
  <si>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</si>
  <si>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</si>
  <si>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</si>
  <si>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</si>
  <si>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</si>
  <si>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</si>
  <si>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</si>
  <si>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</si>
  <si>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</si>
  <si>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</si>
  <si>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</si>
  <si>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</si>
  <si>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</si>
  <si>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</si>
  <si>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</si>
  <si>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</si>
  <si>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</si>
  <si>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</si>
  <si>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</si>
  <si>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</si>
  <si>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</si>
  <si>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</si>
  <si>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</si>
  <si>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</si>
  <si>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</si>
  <si>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</si>
  <si>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</si>
  <si>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</si>
  <si>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</si>
  <si>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</si>
  <si>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</si>
  <si>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</si>
  <si>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</si>
  <si>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</si>
  <si>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</si>
  <si>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</si>
  <si>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</si>
  <si>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</si>
  <si>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</si>
  <si>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</si>
  <si>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</si>
  <si>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</si>
  <si>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</si>
  <si>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</si>
  <si>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</si>
  <si>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</si>
  <si>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</si>
  <si>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</si>
  <si>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</si>
  <si>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</si>
  <si>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</si>
  <si>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</si>
  <si>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</si>
  <si>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</si>
  <si>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</si>
  <si>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</si>
  <si>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</si>
  <si>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</si>
  <si>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</si>
  <si>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</si>
  <si>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</si>
  <si>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</si>
  <si>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</si>
  <si>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</si>
  <si>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</si>
  <si>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</si>
  <si>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</si>
  <si>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</si>
  <si>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</si>
  <si>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</si>
  <si>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</si>
  <si>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</si>
  <si>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</si>
  <si>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</si>
  <si>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</si>
  <si>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</si>
  <si>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</si>
  <si>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</si>
  <si>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</si>
  <si>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</si>
  <si>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</si>
  <si>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</si>
  <si>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</si>
  <si>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</si>
  <si>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</si>
  <si>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</si>
  <si>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</si>
  <si>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</si>
  <si>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</si>
  <si>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</si>
  <si>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</si>
  <si>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</si>
  <si>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</si>
  <si>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</si>
  <si>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</si>
  <si>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</si>
  <si>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</si>
  <si>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</si>
  <si>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</si>
  <si>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</si>
  <si>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</si>
  <si>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</si>
  <si>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</si>
  <si>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</si>
  <si>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</si>
  <si>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</si>
  <si>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</si>
  <si>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</si>
  <si>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</si>
  <si>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</si>
  <si>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</si>
  <si>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</si>
  <si>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</si>
  <si>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</si>
  <si>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</si>
  <si>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</si>
  <si>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</si>
  <si>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</si>
  <si>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</si>
  <si>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</si>
  <si>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</si>
  <si>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</si>
  <si>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</si>
  <si>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</si>
  <si>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</si>
  <si>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</si>
  <si>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</si>
  <si>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</si>
  <si>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</si>
  <si>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</si>
  <si>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</si>
  <si>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</si>
  <si>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</si>
  <si>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</si>
  <si>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</si>
  <si>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</si>
  <si>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</si>
  <si>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</si>
  <si>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</si>
  <si>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</si>
  <si>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</si>
  <si>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</si>
  <si>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</si>
  <si>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</si>
  <si>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</si>
  <si>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</si>
  <si>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</si>
  <si>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</si>
  <si>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</si>
  <si>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</si>
  <si>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</si>
  <si>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</si>
  <si>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</si>
  <si>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</si>
  <si>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</si>
  <si>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</si>
  <si>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</si>
  <si>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</si>
  <si>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</si>
  <si>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</si>
  <si>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</si>
  <si>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</si>
  <si>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</si>
  <si>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</si>
  <si>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</si>
  <si>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</si>
  <si>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</si>
  <si>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</si>
  <si>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</si>
  <si>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</si>
  <si>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</si>
  <si>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</si>
  <si>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</si>
  <si>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</si>
  <si>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</si>
  <si>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</si>
  <si>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</si>
  <si>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</si>
  <si>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</si>
  <si>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</si>
  <si>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</si>
  <si>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</si>
  <si>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</si>
  <si>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</si>
  <si>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</si>
  <si>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</si>
  <si>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</si>
  <si>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</si>
  <si>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</si>
  <si>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</si>
  <si>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</si>
  <si>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</si>
  <si>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</si>
  <si>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</si>
  <si>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</si>
  <si>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</si>
  <si>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</si>
  <si>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</si>
  <si>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</si>
  <si>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</si>
  <si>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</si>
  <si>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</si>
  <si>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</si>
  <si>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</si>
  <si>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</si>
  <si>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</si>
  <si>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</si>
  <si>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</si>
  <si>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</si>
  <si>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</si>
  <si>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</si>
  <si>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</si>
  <si>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</si>
  <si>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</si>
  <si>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</si>
  <si>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</si>
  <si>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</si>
  <si>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</si>
  <si>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</si>
  <si>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</si>
  <si>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</si>
  <si>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</si>
  <si>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</si>
  <si>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</si>
  <si>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</si>
  <si>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</si>
  <si>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</si>
  <si>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</si>
  <si>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</si>
  <si>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</si>
  <si>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</si>
  <si>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</si>
  <si>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</si>
  <si>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</si>
  <si>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</si>
  <si>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</si>
  <si>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</si>
  <si>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</si>
  <si>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</si>
  <si>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</si>
  <si>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</si>
  <si>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</si>
  <si>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</si>
  <si>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</si>
  <si>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</si>
  <si>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</si>
  <si>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</si>
  <si>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</si>
  <si>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</si>
  <si>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</si>
  <si>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</si>
  <si>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</si>
  <si>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</si>
  <si>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</si>
  <si>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</si>
  <si>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</si>
  <si>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</si>
  <si>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</si>
  <si>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</si>
  <si>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</si>
  <si>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</si>
  <si>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</si>
  <si>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</si>
  <si>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</si>
  <si>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</si>
  <si>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</si>
  <si>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</si>
  <si>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</si>
  <si>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</si>
  <si>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</si>
  <si>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</si>
  <si>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</si>
  <si>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</si>
  <si>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</si>
  <si>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</si>
  <si>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</si>
  <si>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</si>
  <si>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</si>
  <si>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</si>
  <si>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</si>
  <si>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</si>
  <si>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</si>
  <si>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</si>
  <si>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</si>
  <si>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</si>
  <si>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</si>
  <si>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</si>
  <si>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</si>
  <si>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</si>
  <si>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</si>
  <si>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</si>
  <si>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</si>
  <si>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</si>
  <si>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</si>
  <si>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</si>
  <si>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</si>
  <si>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</si>
  <si>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</si>
  <si>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</si>
  <si>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</si>
  <si>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</si>
  <si>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</si>
  <si>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</si>
  <si>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</si>
  <si>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</si>
  <si>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</si>
  <si>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</si>
  <si>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</si>
  <si>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</si>
  <si>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</si>
  <si>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</si>
  <si>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</si>
  <si>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</si>
  <si>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</si>
  <si>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</si>
  <si>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</si>
  <si>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</si>
  <si>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</si>
  <si>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</si>
  <si>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</si>
  <si>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</si>
  <si>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</si>
  <si>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</si>
  <si>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</si>
  <si>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</si>
  <si>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</si>
  <si>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</si>
  <si>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</si>
  <si>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</si>
  <si>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</si>
  <si>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</si>
  <si>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</si>
  <si>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</si>
  <si>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</si>
  <si>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</si>
  <si>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</si>
  <si>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</si>
  <si>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</si>
  <si>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</si>
  <si>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</si>
  <si>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</si>
  <si>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</si>
  <si>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</si>
  <si>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</si>
  <si>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</si>
  <si>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</si>
  <si>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</si>
  <si>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</si>
  <si>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</si>
  <si>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</si>
  <si>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</si>
  <si>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</si>
  <si>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</si>
  <si>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</si>
  <si>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</si>
  <si>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</si>
  <si>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</si>
  <si>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</si>
  <si>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</si>
  <si>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</si>
  <si>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</si>
  <si>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</si>
  <si>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</si>
  <si>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</si>
  <si>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</si>
  <si>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</si>
  <si>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</si>
  <si>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</si>
  <si>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</si>
  <si>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</si>
  <si>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</si>
  <si>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</si>
  <si>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</si>
  <si>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</si>
  <si>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</si>
  <si>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</si>
  <si>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</si>
  <si>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</si>
  <si>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</si>
  <si>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</si>
  <si>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</si>
  <si>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</si>
  <si>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</si>
  <si>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</si>
  <si>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</si>
  <si>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</si>
  <si>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</si>
  <si>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</si>
  <si>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</si>
  <si>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</si>
  <si>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</si>
  <si>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</si>
  <si>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</si>
  <si>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</si>
  <si>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</si>
  <si>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</si>
  <si>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</si>
  <si>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</si>
  <si>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</si>
  <si>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</si>
  <si>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</si>
  <si>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</si>
  <si>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</si>
  <si>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</si>
  <si>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</si>
  <si>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</si>
  <si>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</si>
  <si>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</si>
  <si>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</si>
  <si>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</si>
  <si>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</si>
  <si>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</si>
  <si>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</si>
  <si>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</si>
  <si>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</si>
  <si>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</si>
  <si>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</si>
  <si>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</si>
  <si>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</si>
  <si>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</si>
  <si>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</si>
  <si>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</si>
  <si>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</si>
  <si>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</si>
  <si>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</si>
  <si>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</si>
  <si>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</si>
  <si>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</si>
  <si>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</si>
  <si>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</si>
  <si>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</si>
  <si>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</si>
  <si>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</si>
  <si>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</si>
  <si>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</si>
  <si>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</si>
  <si>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</si>
  <si>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</si>
  <si>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</si>
  <si>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</si>
  <si>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</si>
  <si>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</si>
  <si>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</si>
  <si>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</si>
  <si>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</si>
  <si>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</si>
  <si>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</si>
  <si>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</si>
  <si>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</si>
  <si>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</si>
  <si>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</si>
  <si>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</si>
  <si>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</si>
  <si>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</si>
  <si>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</si>
  <si>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</si>
  <si>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</si>
  <si>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</si>
  <si>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</si>
  <si>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</si>
  <si>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</si>
  <si>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</si>
  <si>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</si>
  <si>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</si>
  <si>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</si>
  <si>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</si>
  <si>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</si>
  <si>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</si>
  <si>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</si>
  <si>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</si>
  <si>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</si>
  <si>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</si>
  <si>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</si>
  <si>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</si>
  <si>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</si>
  <si>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</si>
  <si>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</si>
  <si>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</si>
  <si>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</si>
  <si>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</si>
  <si>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</si>
  <si>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</si>
  <si>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</si>
  <si>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</si>
  <si>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</si>
  <si>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</si>
  <si>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</si>
  <si>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</si>
  <si>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</si>
  <si>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</si>
  <si>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</si>
  <si>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</si>
  <si>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</si>
  <si>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</si>
  <si>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</si>
  <si>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</si>
  <si>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</si>
  <si>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</si>
  <si>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</si>
  <si>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</si>
  <si>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</si>
  <si>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</si>
  <si>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</si>
  <si>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</si>
  <si>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</si>
  <si>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</si>
  <si>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</si>
  <si>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</si>
  <si>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</si>
  <si>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</si>
  <si>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</si>
  <si>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</si>
  <si>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</si>
  <si>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</si>
  <si>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</si>
  <si>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</si>
  <si>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</si>
  <si>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</si>
  <si>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</si>
  <si>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</si>
  <si>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</si>
  <si>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</si>
  <si>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</si>
  <si>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</si>
  <si>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</si>
  <si>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</si>
  <si>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</si>
  <si>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</si>
  <si>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</si>
  <si>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</si>
  <si>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</si>
  <si>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</si>
  <si>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</si>
  <si>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</si>
  <si>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</si>
  <si>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</si>
  <si>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</si>
  <si>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</si>
  <si>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</si>
  <si>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</si>
  <si>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</si>
  <si>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</si>
  <si>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</si>
  <si>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</si>
  <si>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</si>
  <si>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</si>
  <si>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</si>
  <si>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</si>
  <si>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</si>
  <si>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</si>
  <si>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</si>
  <si>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</si>
  <si>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</si>
  <si>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</si>
  <si>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</si>
  <si>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</si>
  <si>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</si>
  <si>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</si>
  <si>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</si>
  <si>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</si>
  <si>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</si>
  <si>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</si>
  <si>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</si>
  <si>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</si>
  <si>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</si>
  <si>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</si>
  <si>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</si>
  <si>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</si>
  <si>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</si>
  <si>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</si>
  <si>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</si>
  <si>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</si>
  <si>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</si>
  <si>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</si>
  <si>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</si>
  <si>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</si>
  <si>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</si>
  <si>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</si>
  <si>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</si>
  <si>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</si>
  <si>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</si>
  <si>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</si>
  <si>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</si>
  <si>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</si>
  <si>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</si>
  <si>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</si>
  <si>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</si>
  <si>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</si>
  <si>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</si>
  <si>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</si>
  <si>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</si>
  <si>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</si>
  <si>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</si>
  <si>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</si>
  <si>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</si>
  <si>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</si>
  <si>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</si>
  <si>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</si>
  <si>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</si>
  <si>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</si>
  <si>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</si>
  <si>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</si>
  <si>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</si>
  <si>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</si>
  <si>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</si>
  <si>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</si>
  <si>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</si>
  <si>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</si>
  <si>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</si>
  <si>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</si>
  <si>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</si>
  <si>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</si>
  <si>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</si>
  <si>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</si>
  <si>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</si>
  <si>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</si>
  <si>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</si>
  <si>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</si>
  <si>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</si>
  <si>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</si>
  <si>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</si>
  <si>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</si>
  <si>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</si>
  <si>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</si>
  <si>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</si>
  <si>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</si>
  <si>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</si>
  <si>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</si>
  <si>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</si>
  <si>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</si>
  <si>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</si>
  <si>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</si>
  <si>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</si>
  <si>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</si>
  <si>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</si>
  <si>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</si>
  <si>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</si>
  <si>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</si>
  <si>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</si>
  <si>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</si>
  <si>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</si>
  <si>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</si>
  <si>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</si>
  <si>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</si>
  <si>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</si>
  <si>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</si>
  <si>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</si>
  <si>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</si>
  <si>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</si>
  <si>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</si>
  <si>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</si>
  <si>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</si>
  <si>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</si>
  <si>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</si>
  <si>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</si>
  <si>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</si>
  <si>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</si>
  <si>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</si>
  <si>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</si>
  <si>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</si>
  <si>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</si>
  <si>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</si>
  <si>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</si>
  <si>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</si>
  <si>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</si>
  <si>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</si>
  <si>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</si>
  <si>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</si>
  <si>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</si>
  <si>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</si>
  <si>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</si>
  <si>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</si>
  <si>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</si>
  <si>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</si>
  <si>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</si>
  <si>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</si>
  <si>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</si>
  <si>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</si>
  <si>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</si>
  <si>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</si>
  <si>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</si>
  <si>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</si>
  <si>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</si>
  <si>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</si>
  <si>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</si>
  <si>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</si>
  <si>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</si>
  <si>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</si>
  <si>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</si>
  <si>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</si>
  <si>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x</t>
  </si>
  <si>
    <t>o</t>
  </si>
  <si>
    <t>rest</t>
  </si>
  <si>
    <t>Div Zipfe, ES</t>
  </si>
  <si>
    <t>Wachs nicht entfernen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</si>
</sst>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1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indent="2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Tabelle3!$A$4:$A$147</c:f>
              <c:multiLvlStrCache>
                <c:ptCount val="110"/>
                <c:lvl>
                  <c:pt idx="0">
                    <c:v>Keinen Einsatz in aktuelle Produkte</c:v>
                  </c:pt>
                  <c:pt idx="1">
                    <c:v>keinen Verkauf, keinen Einsatz möglich</c:v>
                  </c:pt>
                  <c:pt idx="2">
                    <c:v>keinen Verwendungszweck</c:v>
                  </c:pt>
                  <c:pt idx="3">
                    <c:v>Reste von Würste beim Köpfen</c:v>
                  </c:pt>
                  <c:pt idx="4">
                    <c:v>VOS &gt; Einsatz</c:v>
                  </c:pt>
                  <c:pt idx="5">
                    <c:v>Bodenabfall Abfüllung</c:v>
                  </c:pt>
                  <c:pt idx="6">
                    <c:v>gemischtes Produkt</c:v>
                  </c:pt>
                  <c:pt idx="7">
                    <c:v>Maschinenabfall</c:v>
                  </c:pt>
                  <c:pt idx="8">
                    <c:v>Reinigung</c:v>
                  </c:pt>
                  <c:pt idx="9">
                    <c:v>Muster</c:v>
                  </c:pt>
                  <c:pt idx="10">
                    <c:v>Fremdkörper</c:v>
                  </c:pt>
                  <c:pt idx="11">
                    <c:v>MHD abgelaufen</c:v>
                  </c:pt>
                  <c:pt idx="12">
                    <c:v>Qualitätsprobleme</c:v>
                  </c:pt>
                  <c:pt idx="13">
                    <c:v>Retoure</c:v>
                  </c:pt>
                  <c:pt idx="14">
                    <c:v>Schmutz</c:v>
                  </c:pt>
                  <c:pt idx="15">
                    <c:v>-</c:v>
                  </c:pt>
                  <c:pt idx="16">
                    <c:v>keine Verarbeitung</c:v>
                  </c:pt>
                  <c:pt idx="17">
                    <c:v>keine Zuständigkeiten</c:v>
                  </c:pt>
                  <c:pt idx="18">
                    <c:v>keinen Abnehmer/kein Schälpersonal</c:v>
                  </c:pt>
                  <c:pt idx="19">
                    <c:v>Luftzieher</c:v>
                  </c:pt>
                  <c:pt idx="20">
                    <c:v>Maschinenausfälle</c:v>
                  </c:pt>
                  <c:pt idx="21">
                    <c:v>Rest</c:v>
                  </c:pt>
                  <c:pt idx="22">
                    <c:v>Schimmel</c:v>
                  </c:pt>
                  <c:pt idx="23">
                    <c:v>spezifischer Einsatz</c:v>
                  </c:pt>
                  <c:pt idx="24">
                    <c:v>VOS &gt; Einsatz</c:v>
                  </c:pt>
                  <c:pt idx="25">
                    <c:v>blaues Klebeband im Produkt</c:v>
                  </c:pt>
                  <c:pt idx="26">
                    <c:v>offene Verpackung</c:v>
                  </c:pt>
                  <c:pt idx="27">
                    <c:v>weniger Produktion als geplant</c:v>
                  </c:pt>
                  <c:pt idx="28">
                    <c:v>Bodenabfall Abfüllung</c:v>
                  </c:pt>
                  <c:pt idx="29">
                    <c:v>Füllkopf tropft (vegan)</c:v>
                  </c:pt>
                  <c:pt idx="30">
                    <c:v>gemischtes Produkt</c:v>
                  </c:pt>
                  <c:pt idx="31">
                    <c:v>Maschinenabfall</c:v>
                  </c:pt>
                  <c:pt idx="32">
                    <c:v>Reinigung</c:v>
                  </c:pt>
                  <c:pt idx="33">
                    <c:v>Produkt durchwässert</c:v>
                  </c:pt>
                  <c:pt idx="34">
                    <c:v>zu fest</c:v>
                  </c:pt>
                  <c:pt idx="35">
                    <c:v>Muster</c:v>
                  </c:pt>
                  <c:pt idx="36">
                    <c:v>Rückstellproben</c:v>
                  </c:pt>
                  <c:pt idx="37">
                    <c:v>-</c:v>
                  </c:pt>
                  <c:pt idx="38">
                    <c:v>Fremdkörper</c:v>
                  </c:pt>
                  <c:pt idx="39">
                    <c:v>geschälte Rinde</c:v>
                  </c:pt>
                  <c:pt idx="40">
                    <c:v>Grund unbekannt</c:v>
                  </c:pt>
                  <c:pt idx="41">
                    <c:v>Keinen Einsatz</c:v>
                  </c:pt>
                  <c:pt idx="42">
                    <c:v>keinen Verwendungszweck</c:v>
                  </c:pt>
                  <c:pt idx="43">
                    <c:v>Metall</c:v>
                  </c:pt>
                  <c:pt idx="44">
                    <c:v>Retoure</c:v>
                  </c:pt>
                  <c:pt idx="45">
                    <c:v>Rinde Maasdamer</c:v>
                  </c:pt>
                  <c:pt idx="46">
                    <c:v>Rinde Natriumarm</c:v>
                  </c:pt>
                  <c:pt idx="47">
                    <c:v>Rohware zu weich</c:v>
                  </c:pt>
                  <c:pt idx="48">
                    <c:v>Schmutz</c:v>
                  </c:pt>
                  <c:pt idx="49">
                    <c:v>Verpackung beschädigt</c:v>
                  </c:pt>
                  <c:pt idx="50">
                    <c:v>-</c:v>
                  </c:pt>
                  <c:pt idx="51">
                    <c:v>ausgefettet</c:v>
                  </c:pt>
                  <c:pt idx="52">
                    <c:v>keine Verarbeitung</c:v>
                  </c:pt>
                  <c:pt idx="53">
                    <c:v>Luftzieher</c:v>
                  </c:pt>
                  <c:pt idx="54">
                    <c:v>nicht vakuumiert von Schmelze</c:v>
                  </c:pt>
                  <c:pt idx="55">
                    <c:v>Qualitätsprobleme</c:v>
                  </c:pt>
                  <c:pt idx="56">
                    <c:v>Rest</c:v>
                  </c:pt>
                  <c:pt idx="57">
                    <c:v>Riss in Alufolie</c:v>
                  </c:pt>
                  <c:pt idx="58">
                    <c:v>Schimmel</c:v>
                  </c:pt>
                  <c:pt idx="59">
                    <c:v>spezifischer Einsatz</c:v>
                  </c:pt>
                  <c:pt idx="60">
                    <c:v>Verformung</c:v>
                  </c:pt>
                  <c:pt idx="61">
                    <c:v>VOS &gt; Einsatz</c:v>
                  </c:pt>
                  <c:pt idx="62">
                    <c:v>Ware konnte nicht vakuumiert werden, nicht genügend LA</c:v>
                  </c:pt>
                  <c:pt idx="63">
                    <c:v>zu heiß geräuchert</c:v>
                  </c:pt>
                  <c:pt idx="64">
                    <c:v>kein SSC</c:v>
                  </c:pt>
                  <c:pt idx="65">
                    <c:v>Abnehmer ist kurzfristig abgesprungen</c:v>
                  </c:pt>
                  <c:pt idx="66">
                    <c:v>keinen Abnehmer</c:v>
                  </c:pt>
                  <c:pt idx="67">
                    <c:v>keinen Abnehmer/kein Schälpersonal</c:v>
                  </c:pt>
                  <c:pt idx="68">
                    <c:v>Schimmel</c:v>
                  </c:pt>
                  <c:pt idx="69">
                    <c:v>Schimmel durch Luftzieher</c:v>
                  </c:pt>
                  <c:pt idx="70">
                    <c:v>Mäusebefall in Rohware</c:v>
                  </c:pt>
                  <c:pt idx="71">
                    <c:v>Maschinenabfall</c:v>
                  </c:pt>
                  <c:pt idx="72">
                    <c:v>Produkt durchwässert</c:v>
                  </c:pt>
                  <c:pt idx="73">
                    <c:v>Einwaage</c:v>
                  </c:pt>
                  <c:pt idx="74">
                    <c:v>Einwaage Labor</c:v>
                  </c:pt>
                  <c:pt idx="75">
                    <c:v>Laborprobe</c:v>
                  </c:pt>
                  <c:pt idx="76">
                    <c:v>Laborproben</c:v>
                  </c:pt>
                  <c:pt idx="77">
                    <c:v>Muster</c:v>
                  </c:pt>
                  <c:pt idx="78">
                    <c:v>Rückstellproben</c:v>
                  </c:pt>
                  <c:pt idx="79">
                    <c:v>Sensorik</c:v>
                  </c:pt>
                  <c:pt idx="80">
                    <c:v>Einwaage</c:v>
                  </c:pt>
                  <c:pt idx="81">
                    <c:v>Laborproben</c:v>
                  </c:pt>
                  <c:pt idx="82">
                    <c:v>MHD abgelaufen</c:v>
                  </c:pt>
                  <c:pt idx="83">
                    <c:v>Reklamtion erhalten</c:v>
                  </c:pt>
                  <c:pt idx="84">
                    <c:v>Retoure</c:v>
                  </c:pt>
                  <c:pt idx="85">
                    <c:v>Rückstellproben</c:v>
                  </c:pt>
                  <c:pt idx="86">
                    <c:v>Sensorik</c:v>
                  </c:pt>
                  <c:pt idx="87">
                    <c:v>MHD abgelaufen</c:v>
                  </c:pt>
                  <c:pt idx="88">
                    <c:v>MHD abgelaufen in Logistik</c:v>
                  </c:pt>
                  <c:pt idx="89">
                    <c:v>zu hohe Produktion</c:v>
                  </c:pt>
                  <c:pt idx="90">
                    <c:v>zu viel Wasseraustritt, Keine unfangreiche Durchführung von Tests</c:v>
                  </c:pt>
                  <c:pt idx="91">
                    <c:v>-</c:v>
                  </c:pt>
                  <c:pt idx="92">
                    <c:v>keinen Verwendungszweck</c:v>
                  </c:pt>
                  <c:pt idx="93">
                    <c:v>Maschinenabfall</c:v>
                  </c:pt>
                  <c:pt idx="94">
                    <c:v>Reinigung</c:v>
                  </c:pt>
                  <c:pt idx="95">
                    <c:v>blaues Klebeband im Produkt</c:v>
                  </c:pt>
                  <c:pt idx="96">
                    <c:v>Fremdkörper</c:v>
                  </c:pt>
                  <c:pt idx="97">
                    <c:v>gesammelt für möglichen Einsatz</c:v>
                  </c:pt>
                  <c:pt idx="98">
                    <c:v>keine Verarbeitung</c:v>
                  </c:pt>
                  <c:pt idx="99">
                    <c:v>keine Verwendung</c:v>
                  </c:pt>
                  <c:pt idx="100">
                    <c:v>keinen Abnehmer</c:v>
                  </c:pt>
                  <c:pt idx="101">
                    <c:v>Schimmel</c:v>
                  </c:pt>
                  <c:pt idx="102">
                    <c:v>Verformung</c:v>
                  </c:pt>
                  <c:pt idx="103">
                    <c:v>VOS &gt; Einsatz</c:v>
                  </c:pt>
                  <c:pt idx="104">
                    <c:v>zu wenig Menge für LKW</c:v>
                  </c:pt>
                  <c:pt idx="105">
                    <c:v>Maschinenabfall</c:v>
                  </c:pt>
                  <c:pt idx="106">
                    <c:v>Fremdkörper</c:v>
                  </c:pt>
                  <c:pt idx="107">
                    <c:v>Luftzieher/Folienriss durch Transport</c:v>
                  </c:pt>
                  <c:pt idx="108">
                    <c:v>MHD abgelaufen</c:v>
                  </c:pt>
                  <c:pt idx="109">
                    <c:v>Schimmel</c:v>
                  </c:pt>
                </c:lvl>
                <c:lvl>
                  <c:pt idx="0">
                    <c:v>keinen Verwendungszweck</c:v>
                  </c:pt>
                  <c:pt idx="5">
                    <c:v>Linienbezogen</c:v>
                  </c:pt>
                  <c:pt idx="9">
                    <c:v>Qualitätssicherung</c:v>
                  </c:pt>
                  <c:pt idx="10">
                    <c:v>Rest</c:v>
                  </c:pt>
                  <c:pt idx="15">
                    <c:v>Schimmel</c:v>
                  </c:pt>
                  <c:pt idx="25">
                    <c:v>Verpackungsfehler</c:v>
                  </c:pt>
                  <c:pt idx="27">
                    <c:v>keinen Verwendungszweck</c:v>
                  </c:pt>
                  <c:pt idx="28">
                    <c:v>Linienbezogen</c:v>
                  </c:pt>
                  <c:pt idx="33">
                    <c:v>Qualitätsprobleme</c:v>
                  </c:pt>
                  <c:pt idx="35">
                    <c:v>Qualitätssicherung</c:v>
                  </c:pt>
                  <c:pt idx="37">
                    <c:v>Rest</c:v>
                  </c:pt>
                  <c:pt idx="50">
                    <c:v>Schimmel</c:v>
                  </c:pt>
                  <c:pt idx="64">
                    <c:v>Verpackungsfehler</c:v>
                  </c:pt>
                  <c:pt idx="65">
                    <c:v>Schimmel</c:v>
                  </c:pt>
                  <c:pt idx="70">
                    <c:v>keinen Verwendungszweck</c:v>
                  </c:pt>
                  <c:pt idx="71">
                    <c:v>Linienbezogen</c:v>
                  </c:pt>
                  <c:pt idx="72">
                    <c:v>Qualitätsprobleme</c:v>
                  </c:pt>
                  <c:pt idx="73">
                    <c:v>Qualitätssicherung</c:v>
                  </c:pt>
                  <c:pt idx="80">
                    <c:v>Rest</c:v>
                  </c:pt>
                  <c:pt idx="87">
                    <c:v>Schimmel</c:v>
                  </c:pt>
                  <c:pt idx="91">
                    <c:v>keinen Verwendungszweck</c:v>
                  </c:pt>
                  <c:pt idx="93">
                    <c:v>Linienbezogen</c:v>
                  </c:pt>
                  <c:pt idx="95">
                    <c:v>Rest</c:v>
                  </c:pt>
                  <c:pt idx="97">
                    <c:v>Schimmel</c:v>
                  </c:pt>
                  <c:pt idx="105">
                    <c:v>Linienbezogen</c:v>
                  </c:pt>
                  <c:pt idx="106">
                    <c:v>Rest</c:v>
                  </c:pt>
                  <c:pt idx="107">
                    <c:v>Schimmel</c:v>
                  </c:pt>
                </c:lvl>
                <c:lvl>
                  <c:pt idx="0">
                    <c:v>BU3</c:v>
                  </c:pt>
                  <c:pt idx="27">
                    <c:v>BU1</c:v>
                  </c:pt>
                  <c:pt idx="65">
                    <c:v>Verkauf</c:v>
                  </c:pt>
                  <c:pt idx="70">
                    <c:v>Rest</c:v>
                  </c:pt>
                  <c:pt idx="91">
                    <c:v>BU4</c:v>
                  </c:pt>
                  <c:pt idx="105">
                    <c:v>BU2</c:v>
                  </c:pt>
                </c:lvl>
              </c:multiLvlStrCache>
            </c:multiLvlStrRef>
          </c:cat>
          <c:val>
            <c:numRef>
              <c:f>Tabelle3!$B$4:$B$147</c:f>
              <c:numCache>
                <c:formatCode>0.00%</c:formatCode>
                <c:ptCount val="110"/>
                <c:pt idx="0">
                  <c:v>1.0705458163179486E-3</c:v>
                </c:pt>
                <c:pt idx="1">
                  <c:v>8.5892970495537336E-3</c:v>
                </c:pt>
                <c:pt idx="2">
                  <c:v>1.08667732861863E-2</c:v>
                </c:pt>
                <c:pt idx="3">
                  <c:v>1.6938087915715487E-3</c:v>
                </c:pt>
                <c:pt idx="4">
                  <c:v>2.6074389882374146E-2</c:v>
                </c:pt>
                <c:pt idx="5">
                  <c:v>1.4665011182437651E-4</c:v>
                </c:pt>
                <c:pt idx="6">
                  <c:v>2.3446419878481319E-2</c:v>
                </c:pt>
                <c:pt idx="7">
                  <c:v>3.0522287774007482E-2</c:v>
                </c:pt>
                <c:pt idx="8">
                  <c:v>7.2591805353066381E-3</c:v>
                </c:pt>
                <c:pt idx="9">
                  <c:v>1.3491810287842639E-3</c:v>
                </c:pt>
                <c:pt idx="10">
                  <c:v>6.093312146302844E-3</c:v>
                </c:pt>
                <c:pt idx="11">
                  <c:v>3.4697416457647482E-3</c:v>
                </c:pt>
                <c:pt idx="12">
                  <c:v>1.5031636461998593E-4</c:v>
                </c:pt>
                <c:pt idx="13">
                  <c:v>7.6214063115128483E-3</c:v>
                </c:pt>
                <c:pt idx="14">
                  <c:v>5.2794040256775544E-3</c:v>
                </c:pt>
                <c:pt idx="15">
                  <c:v>3.6662527956094133E-4</c:v>
                </c:pt>
                <c:pt idx="16">
                  <c:v>1.1732008945950122E-4</c:v>
                </c:pt>
                <c:pt idx="17">
                  <c:v>8.1288156984251903E-3</c:v>
                </c:pt>
                <c:pt idx="18">
                  <c:v>3.4756076502377234E-3</c:v>
                </c:pt>
                <c:pt idx="19">
                  <c:v>4.3995033547312957E-4</c:v>
                </c:pt>
                <c:pt idx="20">
                  <c:v>8.5790315417260267E-4</c:v>
                </c:pt>
                <c:pt idx="21">
                  <c:v>1.7785945537228121E-2</c:v>
                </c:pt>
                <c:pt idx="22">
                  <c:v>3.8849081123395586E-2</c:v>
                </c:pt>
                <c:pt idx="23">
                  <c:v>7.3061085710904384E-3</c:v>
                </c:pt>
                <c:pt idx="24">
                  <c:v>5.5463805542538325E-2</c:v>
                </c:pt>
                <c:pt idx="25">
                  <c:v>4.5168234441907967E-3</c:v>
                </c:pt>
                <c:pt idx="26">
                  <c:v>1.3931760623315769E-4</c:v>
                </c:pt>
                <c:pt idx="27">
                  <c:v>9.9722076040576033E-4</c:v>
                </c:pt>
                <c:pt idx="28">
                  <c:v>2.0335971006686292E-2</c:v>
                </c:pt>
                <c:pt idx="29">
                  <c:v>6.3352848308130647E-4</c:v>
                </c:pt>
                <c:pt idx="30">
                  <c:v>3.7395778515216015E-4</c:v>
                </c:pt>
                <c:pt idx="31">
                  <c:v>7.3805335028413091E-2</c:v>
                </c:pt>
                <c:pt idx="32">
                  <c:v>2.7897984022910265E-2</c:v>
                </c:pt>
                <c:pt idx="33">
                  <c:v>1.1732008945950121E-3</c:v>
                </c:pt>
                <c:pt idx="34">
                  <c:v>1.68647628598033E-3</c:v>
                </c:pt>
                <c:pt idx="35">
                  <c:v>5.8660044729750608E-5</c:v>
                </c:pt>
                <c:pt idx="36">
                  <c:v>1.7598013418925181E-4</c:v>
                </c:pt>
                <c:pt idx="37">
                  <c:v>5.8660044729750606E-4</c:v>
                </c:pt>
                <c:pt idx="38">
                  <c:v>3.4382118717225072E-3</c:v>
                </c:pt>
                <c:pt idx="39">
                  <c:v>1.3540938075303805E-2</c:v>
                </c:pt>
                <c:pt idx="40">
                  <c:v>2.7863521246631538E-4</c:v>
                </c:pt>
                <c:pt idx="41">
                  <c:v>1.8624564201695818E-4</c:v>
                </c:pt>
                <c:pt idx="42">
                  <c:v>9.8988825481454156E-5</c:v>
                </c:pt>
                <c:pt idx="43">
                  <c:v>2.0487020621865397E-3</c:v>
                </c:pt>
                <c:pt idx="44">
                  <c:v>2.2730767332778361E-4</c:v>
                </c:pt>
                <c:pt idx="45">
                  <c:v>2.859677180575342E-4</c:v>
                </c:pt>
                <c:pt idx="46">
                  <c:v>1.6864762859803299E-4</c:v>
                </c:pt>
                <c:pt idx="47">
                  <c:v>8.7990067094625906E-5</c:v>
                </c:pt>
                <c:pt idx="48">
                  <c:v>1.0998758386828239E-4</c:v>
                </c:pt>
                <c:pt idx="49">
                  <c:v>4.6928035783800492E-5</c:v>
                </c:pt>
                <c:pt idx="50">
                  <c:v>2.3610668003724621E-3</c:v>
                </c:pt>
                <c:pt idx="51">
                  <c:v>1.0272840333297575E-2</c:v>
                </c:pt>
                <c:pt idx="52">
                  <c:v>4.8362273877442893E-2</c:v>
                </c:pt>
                <c:pt idx="53">
                  <c:v>6.4555379225090543E-3</c:v>
                </c:pt>
                <c:pt idx="54">
                  <c:v>7.4644906918607651E-4</c:v>
                </c:pt>
                <c:pt idx="55">
                  <c:v>2.023771543176396E-3</c:v>
                </c:pt>
                <c:pt idx="56">
                  <c:v>2.5370469345617139E-3</c:v>
                </c:pt>
                <c:pt idx="57">
                  <c:v>4.3995033547312953E-5</c:v>
                </c:pt>
                <c:pt idx="58">
                  <c:v>1.9451670832385304E-2</c:v>
                </c:pt>
                <c:pt idx="59">
                  <c:v>2.3170717668251489E-3</c:v>
                </c:pt>
                <c:pt idx="60">
                  <c:v>1.067612814081461E-3</c:v>
                </c:pt>
                <c:pt idx="61">
                  <c:v>2.9403347420787493E-3</c:v>
                </c:pt>
                <c:pt idx="62">
                  <c:v>8.7990067094625906E-5</c:v>
                </c:pt>
                <c:pt idx="63">
                  <c:v>5.3087340480424301E-3</c:v>
                </c:pt>
                <c:pt idx="64">
                  <c:v>2.0494353127456619E-3</c:v>
                </c:pt>
                <c:pt idx="65">
                  <c:v>1.342581773752167E-2</c:v>
                </c:pt>
                <c:pt idx="66">
                  <c:v>3.4868997088482005E-2</c:v>
                </c:pt>
                <c:pt idx="67">
                  <c:v>0.19239468120575431</c:v>
                </c:pt>
                <c:pt idx="68">
                  <c:v>1.9797765096290832E-3</c:v>
                </c:pt>
                <c:pt idx="69">
                  <c:v>6.5992550320969433E-5</c:v>
                </c:pt>
                <c:pt idx="70">
                  <c:v>4.6194785224678604E-4</c:v>
                </c:pt>
                <c:pt idx="71">
                  <c:v>2.0531015655412714E-4</c:v>
                </c:pt>
                <c:pt idx="72">
                  <c:v>5.8660044729750606E-4</c:v>
                </c:pt>
                <c:pt idx="73">
                  <c:v>1.1878659057774498E-3</c:v>
                </c:pt>
                <c:pt idx="74">
                  <c:v>2.4996511560464976E-3</c:v>
                </c:pt>
                <c:pt idx="75">
                  <c:v>1.9039584018158806E-2</c:v>
                </c:pt>
                <c:pt idx="76">
                  <c:v>4.2565194957025288E-3</c:v>
                </c:pt>
                <c:pt idx="77">
                  <c:v>2.815682147028029E-3</c:v>
                </c:pt>
                <c:pt idx="78">
                  <c:v>1.4728070730522135E-2</c:v>
                </c:pt>
                <c:pt idx="79">
                  <c:v>4.2917155225403805E-3</c:v>
                </c:pt>
                <c:pt idx="80">
                  <c:v>4.1062031310825427E-4</c:v>
                </c:pt>
                <c:pt idx="81">
                  <c:v>2.1997516773656476E-5</c:v>
                </c:pt>
                <c:pt idx="82">
                  <c:v>3.2996275160484715E-4</c:v>
                </c:pt>
                <c:pt idx="83">
                  <c:v>1.5251611629735159E-3</c:v>
                </c:pt>
                <c:pt idx="84">
                  <c:v>4.6250512267171869E-2</c:v>
                </c:pt>
                <c:pt idx="85">
                  <c:v>8.5203714969962763E-4</c:v>
                </c:pt>
                <c:pt idx="86">
                  <c:v>1.6131512300681416E-4</c:v>
                </c:pt>
                <c:pt idx="87">
                  <c:v>4.0108805583966975E-3</c:v>
                </c:pt>
                <c:pt idx="88">
                  <c:v>3.2996275160484716E-3</c:v>
                </c:pt>
                <c:pt idx="89">
                  <c:v>3.8495654353898835E-3</c:v>
                </c:pt>
                <c:pt idx="90">
                  <c:v>3.9595530192581664E-3</c:v>
                </c:pt>
                <c:pt idx="91">
                  <c:v>6.0493171127555317E-3</c:v>
                </c:pt>
                <c:pt idx="92">
                  <c:v>4.9384425156858792E-2</c:v>
                </c:pt>
                <c:pt idx="93">
                  <c:v>6.272958533287706E-3</c:v>
                </c:pt>
                <c:pt idx="94">
                  <c:v>8.0657561503407089E-4</c:v>
                </c:pt>
                <c:pt idx="95">
                  <c:v>1.5068298989954687E-3</c:v>
                </c:pt>
                <c:pt idx="96">
                  <c:v>1.7598013418925181E-4</c:v>
                </c:pt>
                <c:pt idx="97">
                  <c:v>4.5754834889205474E-4</c:v>
                </c:pt>
                <c:pt idx="98">
                  <c:v>1.6864762859803299E-4</c:v>
                </c:pt>
                <c:pt idx="99">
                  <c:v>5.9759920568433435E-4</c:v>
                </c:pt>
                <c:pt idx="100">
                  <c:v>9.0189818771991561E-4</c:v>
                </c:pt>
                <c:pt idx="101">
                  <c:v>5.8586719673838416E-3</c:v>
                </c:pt>
                <c:pt idx="102">
                  <c:v>1.3198510064193886E-3</c:v>
                </c:pt>
                <c:pt idx="103">
                  <c:v>2.3830643171461182E-3</c:v>
                </c:pt>
                <c:pt idx="104">
                  <c:v>8.9749868436518436E-3</c:v>
                </c:pt>
                <c:pt idx="105">
                  <c:v>1.616817482863751E-2</c:v>
                </c:pt>
                <c:pt idx="106">
                  <c:v>3.0356573147645937E-4</c:v>
                </c:pt>
                <c:pt idx="107">
                  <c:v>1.1602956847544671E-2</c:v>
                </c:pt>
                <c:pt idx="108">
                  <c:v>9.1656319890235326E-4</c:v>
                </c:pt>
                <c:pt idx="109">
                  <c:v>3.3216250328221282E-3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9-43D1-9937-32971F1AB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169672"/>
        <c:axId val="845161800"/>
      </c:barChart>
      <c:catAx>
        <c:axId val="84516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5161800"/>
        <c:crosses val="autoZero"/>
        <c:auto val="1"/>
        <c:lblAlgn val="ctr"/>
        <c:lblOffset val="100"/>
        <c:noMultiLvlLbl val="0"/>
      </c:catAx>
      <c:valAx>
        <c:axId val="84516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516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05DE150-0A88-4B41-A644-FB6F523C3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 count="79">
        <s v="Aufgrund Konsistenz nicht genommen. Zu wenig VOS verarbeitet. Vom Warmen ins Kalte -&gt; Schimmel"/>
        <s v="Trennung vom Klebeband aus Produkt zu aufwendig"/>
        <s v="höhere Produktion an Abschnitten als Einsatz im Rework"/>
        <s v="keinen Abnehmer/Schälen"/>
        <s v="Laborprobe"/>
        <s v="Metall"/>
        <s v="seltene Verwendung / Abschnitte nur für Creme noblesse"/>
        <s v="stehen geblieben / übersehen"/>
        <s v="keine Verwendung möglich"/>
        <s v="&lt;300kg/Monat"/>
        <s v="erforderlich"/>
        <s v="-"/>
        <s v="Sensorik"/>
        <s v="Produktion unregelmäßig"/>
        <s v="Luftzieher/Folienriss durch Transport"/>
        <s v="Freigabe QM über Produktion Weisenhorn(Ethylinoxid)"/>
        <s v="Rückstellproben"/>
        <s v="Schmutz"/>
        <s v="fehlende Zuständigkeiten"/>
        <s v="MHD abgelaufen"/>
        <s v="nur bestimmter Einsatz möglich"/>
        <s v="gemischt, weil mehrere Produkte in einen Auftrag einfließen. VOS Trennung erforderlich"/>
        <s v="nicht eindeutig"/>
        <s v="VOS &gt; Einsatz"/>
        <s v="Einwaage Labor"/>
        <s v="Rückrufaktion"/>
        <s v="sporalische Produktion, kein Vakuunieren , da Allergene --&gt; Zeitliche Probleme. A zu wenig Leute. B zu sporalische Produktion C. Allergen sorgt für zu lange Zeiten. D Schmelze nimmt VOS eventuell nicht (Wärme produkt)"/>
        <s v="ausgefettet"/>
        <s v="Darm geplatzt"/>
        <s v="Verformung"/>
        <s v="Ware konnte nicht vakuumiert werden, nicht genügend LA"/>
        <s v="wird eigentlich gesammelt und verarbeitet"/>
        <s v="keine weitere Verwendung"/>
        <s v="Da keine Aufträge für  weitere Verwendung"/>
        <s v="&lt;20kg/Monat"/>
        <s v="Muster"/>
        <s v="&lt;50kg/Monat"/>
        <s v="&lt;100kg/Monat"/>
        <s v="&lt;1000kg/Monat"/>
        <s v="keinen Verwendungszweck"/>
        <s v="Clip gerissen"/>
        <s v="Abschnitte eingelagert, um Verwendung zu finden. Aber keine Verwendungsentscheidung gefunden"/>
        <s v="Luftzieher"/>
        <s v="nur bei bestimmten Produkten"/>
        <s v="Riss in Alufolie"/>
        <s v="Schlaufe gerissen"/>
        <s v="&lt;500kg/Monat"/>
        <s v="keinen Abnehmer"/>
        <s v="Kunststoff"/>
        <s v="gemischtes Produkt"/>
        <s v="wurde nicht eingesetzt"/>
        <s v="Reste von Würste beim Köpfen"/>
        <s v="in Logistik stehen geblieben"/>
        <s v="Auftrag abgeschlossen, Reste stehen gelassen"/>
        <s v="unterfüllt"/>
        <s v="Rohware zu weich"/>
        <s v="zu heiß geräuchert"/>
        <s v="kein Verkauf, kein Einsatz möglich"/>
        <s v="Keinen Einsatz"/>
        <s v="aus der Hand gerutscht"/>
        <s v="unrelmäßige Produktion"/>
        <s v="kam zurück Nagel und wurde als Abschnitte reduziert. Schimmel im Produkt entdeckt"/>
        <s v="offene Verpackung"/>
        <s v="Interleaver im Produkt von L34"/>
        <s v="MHD abgelaufen, weils immer wieder verlängert wird. Mehr Abschnitte, als verbraucht wird"/>
        <s v="Schimmel, Reklamation QM"/>
        <s v="Retoure"/>
        <s v="wenig Verwendung"/>
        <s v="guter Zustand"/>
        <s v="Luftzieher, aber trotzdem guter Zustand"/>
        <s v="Fehlproduktion/unterbefüllt"/>
        <s v="Reklamation erhalten"/>
        <s v="mehr VOS als Rework"/>
        <s v="Rinde Extra"/>
        <s v="nur für Vorschmelzwürste"/>
        <s v="spezifischer Einsatz"/>
        <s v="Enstücke"/>
        <s v="hätte im Juni verkauft werden sollen"/>
        <s v="keine Verlängerung, da Ananas"/>
      </sharedItems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x v="0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x v="0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x v="0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x v="1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x v="2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x v="2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x v="2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x v="4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x v="5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x v="6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x v="7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x v="8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x v="9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x v="10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x v="11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x v="13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x v="0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x v="14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x v="0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x v="0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x v="15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x v="17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x v="18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x v="10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x v="19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x v="3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x v="3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x v="3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x v="3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x v="3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x v="11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x v="3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x v="3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x v="3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x v="3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x v="3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x v="20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x v="8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x v="11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x v="22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x v="0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x v="23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x v="14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x v="0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x v="24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x v="23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x v="25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x v="22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x v="23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x v="3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x v="8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x v="11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x v="26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x v="22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x v="8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x v="22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x v="22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x v="11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x v="23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x v="27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x v="11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x v="28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x v="22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x v="22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x v="22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x v="0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x v="19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x v="29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x v="30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x v="31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x v="1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x v="32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x v="33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x v="3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x v="34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x v="34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x v="8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x v="35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x v="35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x v="36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x v="34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x v="9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x v="37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x v="36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x v="9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x v="9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x v="9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x v="38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x v="37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x v="9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x v="9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x v="9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x v="36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x v="9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x v="39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x v="39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x v="10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x v="11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x v="22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x v="0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x v="40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x v="22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x v="22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x v="14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x v="41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x v="3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x v="3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x v="3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x v="42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x v="43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x v="43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x v="8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x v="22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x v="0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x v="1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x v="1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x v="1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x v="1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x v="1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x v="11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x v="3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x v="44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x v="8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x v="8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x v="3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x v="11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x v="45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x v="0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x v="21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x v="32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x v="3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x v="3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x v="3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x v="3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x v="5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x v="7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x v="29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x v="8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x v="22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x v="32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x v="32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x v="7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x v="34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x v="36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x v="37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x v="46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x v="32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x v="37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x v="9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x v="9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x v="34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x v="46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x v="46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x v="9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x v="37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x v="39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x v="32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x v="22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x v="22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x v="22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x v="22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x v="11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x v="0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x v="47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x v="47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x v="3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x v="3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x v="4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x v="8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x v="9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x v="9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x v="28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x v="46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x v="38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x v="37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x v="9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x v="46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x v="22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x v="22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x v="10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x v="0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x v="8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x v="8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x v="3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x v="3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x v="3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x v="19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x v="48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x v="23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x v="37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x v="49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x v="50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x v="9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x v="34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x v="3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x v="37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x v="51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x v="22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x v="11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x v="28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x v="22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x v="22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x v="10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x v="28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x v="28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x v="28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x v="3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x v="42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x v="23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x v="23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x v="52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x v="50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x v="34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x v="46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x v="9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x v="9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x v="45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x v="22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x v="14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x v="53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x v="11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x v="11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x v="8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x v="23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x v="16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x v="50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x v="25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x v="17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x v="10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x v="14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x v="0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x v="0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x v="0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x v="0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x v="8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x v="8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x v="8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x v="32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x v="3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x v="3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x v="3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x v="3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x v="3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x v="3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x v="3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x v="3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x v="42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x v="5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x v="16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x v="32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x v="32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x v="50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x v="11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x v="54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x v="28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x v="0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x v="33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x v="3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x v="11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x v="11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x v="3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x v="3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x v="55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x v="9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x v="9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x v="9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x v="38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x v="37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x v="37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x v="37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x v="34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x v="36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x v="9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x v="37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x v="39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x v="39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x v="39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x v="0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x v="14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x v="14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x v="0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x v="0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x v="56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x v="47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x v="47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x v="47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x v="47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x v="47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x v="47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x v="47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x v="47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x v="47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x v="47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x v="3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x v="3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x v="3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x v="48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x v="42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x v="23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x v="36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x v="57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x v="58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x v="58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x v="9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x v="34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x v="9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x v="9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x v="9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x v="34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x v="38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x v="37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x v="9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x v="9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x v="46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x v="9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x v="39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x v="39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x v="22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x v="59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x v="28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x v="28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x v="45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x v="22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x v="22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x v="22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x v="3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x v="11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x v="3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x v="58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x v="9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x v="38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x v="9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x v="9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x v="46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x v="37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x v="35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x v="11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x v="10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x v="10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x v="59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x v="14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x v="0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x v="0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x v="60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x v="61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x v="50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x v="51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x v="36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x v="36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x v="36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x v="9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x v="40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x v="45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x v="22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x v="22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x v="0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x v="11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x v="22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x v="0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x v="8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x v="3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x v="3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x v="3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x v="5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x v="16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x v="51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x v="9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x v="38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x v="9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x v="17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x v="22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x v="22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x v="10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x v="22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x v="14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x v="24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x v="8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x v="3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x v="42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x v="9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x v="46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x v="9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x v="9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x v="39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x v="62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x v="40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x v="22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x v="14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x v="63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x v="11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x v="8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x v="8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x v="64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x v="65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x v="66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x v="38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x v="38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x v="9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x v="9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x v="11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x v="46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x v="37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x v="58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x v="22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x v="22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x v="22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x v="58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x v="19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x v="17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x v="8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x v="3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x v="3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x v="3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x v="3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x v="3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x v="11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x v="11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x v="11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x v="3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x v="3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x v="17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x v="57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x v="50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x v="9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x v="46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x v="9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x v="22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x v="22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x v="22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x v="14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x v="0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x v="25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x v="17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x v="8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x v="17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x v="11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x v="58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x v="22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x v="59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x v="28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x v="22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x v="0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x v="0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x v="0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x v="0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x v="0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x v="19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x v="17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x v="3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x v="3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x v="3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x v="3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x v="3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x v="3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x v="66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x v="17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x v="8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x v="0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x v="28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x v="22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x v="14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x v="3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x v="23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x v="50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x v="57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x v="34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x v="36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x v="8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x v="22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x v="50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x v="9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x v="9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x v="9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x v="9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x v="9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x v="46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x v="38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x v="38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x v="37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x v="8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x v="9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x v="9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x v="9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x v="9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x v="46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x v="9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x v="10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x v="39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x v="39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x v="22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x v="40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x v="0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x v="0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x v="11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x v="32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x v="11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x v="42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x v="50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x v="67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x v="67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x v="51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x v="57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x v="22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x v="50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x v="9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x v="9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x v="8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x v="9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x v="46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x v="9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x v="37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x v="17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x v="10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x v="22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x v="45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x v="11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x v="22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x v="0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x v="0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x v="0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x v="3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x v="42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x v="17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x v="19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x v="19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x v="19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x v="19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x v="22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x v="50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x v="68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x v="50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x v="9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x v="46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x v="69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x v="8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x v="8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x v="22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x v="22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x v="19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x v="4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x v="16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x v="11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x v="24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x v="11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x v="22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x v="22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x v="11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x v="11"/>
    <n v="40"/>
    <s v="Produkte"/>
    <s v="BUs"/>
    <s v="Symptome"/>
    <s v="0"/>
    <s v="RWV"/>
    <s v="RW"/>
    <n v="22"/>
  </r>
  <r>
    <x v="2"/>
    <n v="9"/>
    <x v="2"/>
    <s v="RW"/>
    <s v="RW natur"/>
    <x v="0"/>
    <x v="2"/>
    <x v="23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x v="11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x v="11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x v="11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x v="22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x v="11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x v="11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x v="70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x v="11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x v="11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x v="11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x v="11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x v="11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x v="11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x v="11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x v="11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x v="11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x v="11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x v="11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x v="11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x v="11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x v="11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x v="11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x v="11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x v="13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x v="11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x v="11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x v="11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x v="11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x v="11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x v="11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x v="11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x v="11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x v="11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x v="11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x v="11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x v="11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x v="11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x v="11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x v="11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x v="11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x v="11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x v="11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x v="11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x v="11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x v="11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x v="11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x v="11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x v="11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x v="11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x v="11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x v="11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x v="11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x v="11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x v="11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x v="11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x v="11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x v="11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x v="11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x v="11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x v="11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x v="11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x v="11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x v="11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x v="11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x v="11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x v="11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x v="11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x v="11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x v="11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x v="11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x v="11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x v="11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x v="11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x v="11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x v="11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x v="40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x v="11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x v="11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x v="11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x v="11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x v="11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x v="11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x v="11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x v="11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x v="11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x v="11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x v="11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x v="11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x v="11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x v="11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x v="11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x v="11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x v="11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x v="11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x v="11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x v="11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x v="11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x v="17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x v="17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x v="11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x v="11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x v="11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x v="11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x v="11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x v="11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x v="11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x v="11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x v="11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x v="11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x v="11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x v="11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x v="11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x v="11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x v="11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x v="11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x v="11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x v="11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x v="11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x v="11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x v="11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x v="11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x v="11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x v="11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x v="11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x v="11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x v="11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x v="11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x v="11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x v="11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x v="11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x v="11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x v="11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x v="11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x v="11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x v="11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x v="11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x v="11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x v="11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x v="11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x v="11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x v="11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x v="11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x v="11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x v="11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x v="11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x v="11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x v="11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x v="11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x v="11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x v="11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x v="71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x v="71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x v="11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x v="72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x v="11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x v="11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x v="11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x v="11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x v="11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x v="11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x v="11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x v="11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x v="11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x v="11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x v="11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x v="11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x v="73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x v="11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x v="11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x v="72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x v="72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x v="74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x v="11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x v="72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x v="11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x v="11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x v="75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x v="11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x v="11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x v="11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x v="11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x v="76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x v="72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x v="72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x v="72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x v="11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x v="11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x v="11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x v="11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x v="11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x v="11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x v="11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x v="11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x v="11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x v="11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x v="11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x v="11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x v="11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x v="11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x v="11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x v="11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x v="11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x v="11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x v="11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x v="11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x v="11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x v="11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x v="11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x v="11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x v="11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x v="11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x v="11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x v="11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x v="11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x v="11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x v="11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x v="11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x v="11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x v="11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x v="11"/>
    <n v="41"/>
    <s v="Produkte"/>
    <s v="BUs"/>
    <s v="Symptome"/>
    <s v="0"/>
    <s v="L1"/>
    <s v="-"/>
    <n v="30"/>
  </r>
  <r>
    <x v="4"/>
    <n v="47"/>
    <x v="41"/>
    <s v="Rest"/>
    <s v="-"/>
    <x v="2"/>
    <x v="14"/>
    <x v="11"/>
    <n v="41"/>
    <s v="Produkte"/>
    <s v="BUs"/>
    <s v="Symptome"/>
    <s v="0"/>
    <s v="Labor"/>
    <s v="-"/>
    <n v="70"/>
  </r>
  <r>
    <x v="4"/>
    <n v="9.5"/>
    <x v="41"/>
    <s v="Rest"/>
    <s v="-"/>
    <x v="2"/>
    <x v="11"/>
    <x v="11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x v="11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x v="11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x v="11"/>
    <n v="41"/>
    <s v="Produkte"/>
    <s v="BUs"/>
    <s v="Symptome"/>
    <s v="0"/>
    <s v="Labor"/>
    <s v="-"/>
    <n v="74"/>
  </r>
  <r>
    <x v="2"/>
    <n v="4.5"/>
    <x v="42"/>
    <s v="Rest"/>
    <s v="-"/>
    <x v="3"/>
    <x v="17"/>
    <x v="11"/>
    <n v="41"/>
    <s v="Produkte"/>
    <s v="BUs"/>
    <s v="Symptome"/>
    <s v="0"/>
    <s v="Bu3"/>
    <s v="-"/>
    <n v="30"/>
  </r>
  <r>
    <x v="2"/>
    <n v="40"/>
    <x v="42"/>
    <s v="Rest"/>
    <s v="-"/>
    <x v="3"/>
    <x v="17"/>
    <x v="11"/>
    <n v="41"/>
    <s v="Produkte"/>
    <s v="BUs"/>
    <s v="Symptome"/>
    <s v="0"/>
    <s v="L1"/>
    <s v="-"/>
    <n v="30"/>
  </r>
  <r>
    <x v="1"/>
    <n v="35"/>
    <x v="42"/>
    <s v="Rest"/>
    <s v="-"/>
    <x v="3"/>
    <x v="17"/>
    <x v="11"/>
    <n v="41"/>
    <s v="Produkte"/>
    <s v="BUs"/>
    <s v="Symptome"/>
    <s v="0"/>
    <s v="BU4"/>
    <s v="-"/>
    <n v="30"/>
  </r>
  <r>
    <x v="2"/>
    <n v="8"/>
    <x v="42"/>
    <s v="Rest"/>
    <s v="-"/>
    <x v="3"/>
    <x v="17"/>
    <x v="11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x v="11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x v="11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x v="11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x v="11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x v="11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x v="11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x v="11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x v="11"/>
    <n v="41"/>
    <s v="Produkte"/>
    <s v="BUs"/>
    <s v="Symptome"/>
    <s v="0"/>
    <s v="Bu2"/>
    <s v="Blöcke"/>
    <n v="12"/>
  </r>
  <r>
    <x v="5"/>
    <n v="39"/>
    <x v="42"/>
    <s v="Rest"/>
    <s v="-"/>
    <x v="3"/>
    <x v="17"/>
    <x v="11"/>
    <n v="41"/>
    <s v="Produkte"/>
    <s v="BUs"/>
    <s v="Symptome"/>
    <s v="0"/>
    <s v="Bu2"/>
    <s v="-"/>
    <n v="30"/>
  </r>
  <r>
    <x v="4"/>
    <n v="8.5"/>
    <x v="42"/>
    <s v="Rest"/>
    <s v="-"/>
    <x v="2"/>
    <x v="11"/>
    <x v="11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x v="11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x v="11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x v="11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x v="11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x v="11"/>
    <n v="41"/>
    <s v="Produkte"/>
    <s v="BUs"/>
    <s v="Symptome"/>
    <s v="0"/>
    <s v="Labor"/>
    <s v="-"/>
    <n v="74"/>
  </r>
  <r>
    <x v="4"/>
    <n v="14.5"/>
    <x v="43"/>
    <s v="Rest"/>
    <s v="-"/>
    <x v="2"/>
    <x v="43"/>
    <x v="11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x v="11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x v="11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x v="11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x v="11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x v="11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x v="11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x v="11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x v="11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x v="11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x v="11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x v="11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x v="11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x v="11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x v="11"/>
    <n v="42"/>
    <s v="Produkte"/>
    <s v="BUs"/>
    <s v="Symptome"/>
    <s v="0"/>
    <s v="BU3"/>
    <s v="-"/>
    <n v="30"/>
  </r>
  <r>
    <x v="0"/>
    <n v="60"/>
    <x v="43"/>
    <s v="Rest"/>
    <s v="-"/>
    <x v="0"/>
    <x v="2"/>
    <x v="11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x v="11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x v="11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x v="11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x v="11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x v="11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x v="11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x v="11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x v="11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x v="11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x v="11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x v="11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x v="11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x v="11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x v="11"/>
    <n v="42"/>
    <s v="Produkte"/>
    <s v="BUs"/>
    <s v="Symptome"/>
    <s v="0"/>
    <s v="QM"/>
    <s v="-"/>
    <n v="74"/>
  </r>
  <r>
    <x v="2"/>
    <n v="21"/>
    <x v="43"/>
    <s v="RW"/>
    <s v="RW Natur"/>
    <x v="3"/>
    <x v="17"/>
    <x v="11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x v="11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x v="11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x v="11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x v="11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x v="11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x v="11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x v="11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x v="11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x v="11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x v="11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x v="11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x v="11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x v="11"/>
    <n v="42"/>
    <s v="Produkte"/>
    <s v="BUs"/>
    <s v="Symptome"/>
    <s v="0"/>
    <s v="Labor"/>
    <s v="-"/>
    <n v="70"/>
  </r>
  <r>
    <x v="5"/>
    <n v="20"/>
    <x v="44"/>
    <s v="Rest"/>
    <s v="-"/>
    <x v="3"/>
    <x v="17"/>
    <x v="11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x v="11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x v="11"/>
    <n v="42"/>
    <s v="Produkte"/>
    <s v="BUs"/>
    <s v="Symptome"/>
    <s v="0"/>
    <s v="Labor"/>
    <s v="-"/>
    <n v="70"/>
  </r>
  <r>
    <x v="0"/>
    <n v="163"/>
    <x v="44"/>
    <s v="Rest"/>
    <s v="-"/>
    <x v="0"/>
    <x v="39"/>
    <x v="11"/>
    <n v="42"/>
    <s v="Produkte"/>
    <s v="BUs"/>
    <s v="Symptome"/>
    <s v="0"/>
    <s v="RWV"/>
    <s v="-"/>
    <n v="12"/>
  </r>
  <r>
    <x v="2"/>
    <n v="24"/>
    <x v="44"/>
    <s v="Rest"/>
    <s v="-"/>
    <x v="4"/>
    <x v="23"/>
    <x v="11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x v="11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x v="11"/>
    <n v="42"/>
    <s v="Produkte"/>
    <s v="BUs"/>
    <s v="Symptome"/>
    <s v="0"/>
    <s v="RWV"/>
    <s v="-"/>
    <n v="60"/>
  </r>
  <r>
    <x v="0"/>
    <n v="42"/>
    <x v="44"/>
    <s v="Rest"/>
    <s v="-"/>
    <x v="1"/>
    <x v="41"/>
    <x v="11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x v="11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x v="11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x v="11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x v="11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x v="11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x v="11"/>
    <n v="42"/>
    <s v="Produkte"/>
    <s v="BUs"/>
    <s v="Symptome"/>
    <s v="0"/>
    <s v="WVP"/>
    <s v="-"/>
    <n v="72"/>
  </r>
  <r>
    <x v="0"/>
    <n v="24"/>
    <x v="44"/>
    <s v="Rest"/>
    <s v="-"/>
    <x v="2"/>
    <x v="14"/>
    <x v="11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x v="11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x v="11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x v="11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x v="11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x v="11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x v="11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x v="11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x v="11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x v="11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x v="11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x v="11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x v="11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x v="11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x v="11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x v="11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x v="11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x v="11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x v="11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x v="11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x v="11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x v="11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x v="11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x v="11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x v="11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x v="11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x v="11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x v="11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x v="11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x v="11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x v="11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x v="11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x v="11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x v="11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x v="11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x v="11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x v="11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x v="11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x v="77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x v="78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x v="11"/>
    <n v="42"/>
    <s v="Produkte"/>
    <s v="BUs"/>
    <s v="Symptome"/>
    <s v="0"/>
    <s v="Labor"/>
    <s v="-"/>
    <n v="73"/>
  </r>
  <r>
    <x v="4"/>
    <n v="11"/>
    <x v="46"/>
    <s v="Rest"/>
    <s v="-"/>
    <x v="2"/>
    <x v="43"/>
    <x v="11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x v="11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x v="11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x v="11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x v="11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x v="11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x v="11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x v="11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x v="11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x v="11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x v="11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x v="11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x v="11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x v="11"/>
    <n v="42"/>
    <s v="Produkte"/>
    <s v="BUs"/>
    <s v="Symptome"/>
    <s v="0"/>
    <s v="BU2"/>
    <s v="Blöcke"/>
    <n v="12"/>
  </r>
  <r>
    <x v="5"/>
    <n v="27"/>
    <x v="45"/>
    <s v="Rest"/>
    <s v="-"/>
    <x v="3"/>
    <x v="17"/>
    <x v="11"/>
    <n v="42"/>
    <s v="Produkte"/>
    <s v="BUs"/>
    <s v="Symptome"/>
    <s v="0"/>
    <s v="BU2"/>
    <s v="-"/>
    <n v="30"/>
  </r>
  <r>
    <x v="1"/>
    <n v="29"/>
    <x v="45"/>
    <s v="Rest"/>
    <s v="-"/>
    <x v="3"/>
    <x v="17"/>
    <x v="11"/>
    <n v="42"/>
    <s v="Produkte"/>
    <s v="BUs"/>
    <s v="Symptome"/>
    <s v="0"/>
    <s v="BU4"/>
    <s v="-"/>
    <n v="30"/>
  </r>
  <r>
    <x v="2"/>
    <n v="25"/>
    <x v="45"/>
    <s v="ABS"/>
    <s v="Würfel"/>
    <x v="3"/>
    <x v="17"/>
    <x v="11"/>
    <n v="42"/>
    <s v="Produkte"/>
    <s v="BUs"/>
    <s v="Symptome"/>
    <s v="0"/>
    <s v="L35"/>
    <s v="Würfel"/>
    <n v="30"/>
  </r>
  <r>
    <x v="2"/>
    <n v="30"/>
    <x v="45"/>
    <s v="Rest"/>
    <s v="-"/>
    <x v="3"/>
    <x v="17"/>
    <x v="11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x v="11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x v="11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x v="11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x v="11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x v="11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x v="11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x v="11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x v="11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x v="11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x v="11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x v="11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x v="11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x v="11"/>
    <n v="42"/>
    <s v="Produkte"/>
    <s v="BUs"/>
    <s v="Symptome"/>
    <s v="0"/>
    <s v="BU2"/>
    <s v="Blöcke"/>
    <n v="12"/>
  </r>
  <r>
    <x v="5"/>
    <n v="52"/>
    <x v="47"/>
    <s v="Rest"/>
    <s v="-"/>
    <x v="3"/>
    <x v="17"/>
    <x v="11"/>
    <n v="42"/>
    <s v="Produkte"/>
    <s v="BUs"/>
    <s v="Symptome"/>
    <s v="0"/>
    <s v="Bu2"/>
    <s v="-"/>
    <n v="30"/>
  </r>
  <r>
    <x v="0"/>
    <n v="24.8"/>
    <x v="47"/>
    <s v="Rest"/>
    <s v="-"/>
    <x v="0"/>
    <x v="39"/>
    <x v="11"/>
    <n v="42"/>
    <s v="Produkte"/>
    <s v="BUs"/>
    <s v="Symptome"/>
    <s v="0"/>
    <n v="3020"/>
    <s v="-"/>
    <n v="12"/>
  </r>
  <r>
    <x v="0"/>
    <n v="123"/>
    <x v="47"/>
    <s v="Rest"/>
    <s v="-"/>
    <x v="0"/>
    <x v="39"/>
    <x v="11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x v="11"/>
    <n v="42"/>
    <s v="Produkte"/>
    <s v="BUs"/>
    <s v="Symptome"/>
    <s v="0"/>
    <n v="3020"/>
    <s v="-"/>
    <n v="10"/>
  </r>
  <r>
    <x v="0"/>
    <n v="84"/>
    <x v="47"/>
    <s v="Rest"/>
    <s v="-"/>
    <x v="0"/>
    <x v="39"/>
    <x v="11"/>
    <n v="42"/>
    <s v="Produkte"/>
    <s v="BUs"/>
    <s v="Symptome"/>
    <s v="0"/>
    <n v="3020"/>
    <s v="-"/>
    <n v="12"/>
  </r>
  <r>
    <x v="0"/>
    <n v="29"/>
    <x v="47"/>
    <s v="Rest"/>
    <s v="-"/>
    <x v="3"/>
    <x v="20"/>
    <x v="11"/>
    <n v="42"/>
    <s v="Produkte"/>
    <s v="BUs"/>
    <s v="Symptome"/>
    <s v="0"/>
    <n v="3020"/>
    <s v="-"/>
    <n v="31"/>
  </r>
  <r>
    <x v="0"/>
    <n v="21.6"/>
    <x v="47"/>
    <s v="Rest"/>
    <s v="-"/>
    <x v="3"/>
    <x v="17"/>
    <x v="11"/>
    <n v="42"/>
    <s v="Produkte"/>
    <s v="BUs"/>
    <s v="Symptome"/>
    <s v="0"/>
    <n v="3020"/>
    <s v="-"/>
    <n v="30"/>
  </r>
  <r>
    <x v="0"/>
    <n v="50"/>
    <x v="47"/>
    <s v="Rest"/>
    <s v="-"/>
    <x v="3"/>
    <x v="9"/>
    <x v="11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x v="11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x v="11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x v="11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x v="11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x v="11"/>
    <n v="42"/>
    <s v="Produkte"/>
    <s v="BUs"/>
    <s v="Symptome"/>
    <s v="0"/>
    <s v="BU4"/>
    <s v="-"/>
    <n v="30"/>
  </r>
  <r>
    <x v="2"/>
    <n v="39"/>
    <x v="44"/>
    <s v="Rest"/>
    <s v="-"/>
    <x v="3"/>
    <x v="17"/>
    <x v="11"/>
    <n v="42"/>
    <s v="Produkte"/>
    <s v="BUs"/>
    <s v="Symptome"/>
    <s v="0"/>
    <s v="L35"/>
    <s v="-"/>
    <n v="30"/>
  </r>
  <r>
    <x v="5"/>
    <n v="117"/>
    <x v="44"/>
    <s v="Rest"/>
    <s v="-"/>
    <x v="3"/>
    <x v="17"/>
    <x v="11"/>
    <n v="42"/>
    <s v="Produkte"/>
    <s v="BUs"/>
    <s v="Symptome"/>
    <s v="0"/>
    <s v="BU2"/>
    <s v="-"/>
    <n v="30"/>
  </r>
  <r>
    <x v="2"/>
    <n v="418"/>
    <x v="44"/>
    <s v="Rest"/>
    <s v="-"/>
    <x v="1"/>
    <x v="13"/>
    <x v="11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x v="11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x v="11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x v="11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x v="11"/>
    <n v="42"/>
    <s v="Produkte"/>
    <s v="BUs"/>
    <s v="Symptome"/>
    <s v="0"/>
    <s v="Labor"/>
    <s v="-"/>
    <n v="74"/>
  </r>
  <r>
    <x v="0"/>
    <n v="173"/>
    <x v="47"/>
    <s v="Rest"/>
    <s v="-"/>
    <x v="3"/>
    <x v="9"/>
    <x v="11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x v="11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x v="11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x v="11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x v="11"/>
    <n v="42"/>
    <s v="Produkte"/>
    <s v="BUs"/>
    <s v="Symptome"/>
    <s v="0"/>
    <s v="L33"/>
    <s v="-"/>
    <n v="30"/>
  </r>
  <r>
    <x v="2"/>
    <n v="7.6"/>
    <x v="47"/>
    <s v="Rest"/>
    <s v="-"/>
    <x v="3"/>
    <x v="17"/>
    <x v="11"/>
    <n v="42"/>
    <s v="Produkte"/>
    <s v="BUs"/>
    <s v="Symptome"/>
    <s v="0"/>
    <s v="Bu3"/>
    <s v="-"/>
    <n v="30"/>
  </r>
  <r>
    <x v="4"/>
    <n v="2.5"/>
    <x v="46"/>
    <s v="Rest"/>
    <s v="-"/>
    <x v="2"/>
    <x v="11"/>
    <x v="11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x v="11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x v="11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x v="11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x v="11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x v="11"/>
    <n v="42"/>
    <s v="Produkte"/>
    <s v="BUs"/>
    <s v="Symptome"/>
    <s v="0"/>
    <s v="QM"/>
    <s v="-"/>
    <n v="74"/>
  </r>
  <r>
    <x v="4"/>
    <n v="170"/>
    <x v="45"/>
    <s v="Rest"/>
    <s v="-"/>
    <x v="2"/>
    <x v="43"/>
    <x v="11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x v="11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x v="11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x v="11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x v="11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x v="11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x v="11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x v="11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x v="11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x v="11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x v="11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x v="11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x v="11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x v="11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x v="11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x v="11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x v="11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x v="11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x v="11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x v="11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x v="11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x v="11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x v="11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x v="11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x v="11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x v="11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x v="11"/>
    <n v="43"/>
    <s v="Produkte"/>
    <s v="BUs"/>
    <s v="Symptome"/>
    <s v="0"/>
    <s v="Labor"/>
    <s v="-"/>
    <n v="70"/>
  </r>
  <r>
    <x v="4"/>
    <n v="3.5"/>
    <x v="48"/>
    <s v="Rest"/>
    <s v="-"/>
    <x v="2"/>
    <x v="11"/>
    <x v="11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x v="11"/>
    <n v="43"/>
    <s v="Produkte"/>
    <s v="BUs"/>
    <s v="Symptome"/>
    <s v="0"/>
    <s v="L9"/>
    <s v="RW Natur"/>
    <n v="30"/>
  </r>
  <r>
    <x v="4"/>
    <n v="20"/>
    <x v="48"/>
    <s v="Rest"/>
    <s v="-"/>
    <x v="2"/>
    <x v="24"/>
    <x v="11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x v="11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x v="11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x v="11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x v="11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x v="11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x v="11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x v="11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x v="11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x v="11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x v="11"/>
    <n v="43"/>
    <s v="Produkte"/>
    <s v="BUs"/>
    <s v="Symptome"/>
    <s v="0"/>
    <s v="L33"/>
    <s v="-"/>
    <n v="30"/>
  </r>
  <r>
    <x v="1"/>
    <n v="15"/>
    <x v="48"/>
    <s v="Rest"/>
    <s v="-"/>
    <x v="3"/>
    <x v="17"/>
    <x v="11"/>
    <n v="43"/>
    <s v="Produkte"/>
    <s v="BUs"/>
    <s v="Symptome"/>
    <s v="0"/>
    <s v="Bu4"/>
    <s v="-"/>
    <n v="30"/>
  </r>
  <r>
    <x v="2"/>
    <n v="44"/>
    <x v="48"/>
    <s v="Rest"/>
    <s v="-"/>
    <x v="3"/>
    <x v="17"/>
    <x v="11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x v="11"/>
    <n v="43"/>
    <s v="Produkte"/>
    <s v="BUs"/>
    <s v="Symptome"/>
    <s v="0"/>
    <s v="Schmelze"/>
    <s v="-"/>
    <n v="10"/>
  </r>
  <r>
    <x v="5"/>
    <n v="79"/>
    <x v="48"/>
    <s v="Rest"/>
    <s v="-"/>
    <x v="3"/>
    <x v="17"/>
    <x v="11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x v="11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x v="11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x v="11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x v="11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x v="11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x v="11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x v="11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79094-5C51-4DE5-B8E1-88279420F726}" name="PivotTable4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147" firstHeaderRow="1" firstDataRow="1" firstDataCol="1"/>
  <pivotFields count="17">
    <pivotField axis="axisRow" showAll="0" sortType="descending">
      <items count="7">
        <item x="0"/>
        <item x="5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numFmtId="165" showAll="0"/>
    <pivotField showAll="0"/>
    <pivotField showAll="0"/>
    <pivotField axis="axisRow" showAll="0">
      <items count="17">
        <item m="1" x="8"/>
        <item m="1" x="11"/>
        <item m="1" x="15"/>
        <item m="1" x="12"/>
        <item m="1" x="13"/>
        <item x="4"/>
        <item x="3"/>
        <item m="1" x="10"/>
        <item m="1" x="14"/>
        <item x="5"/>
        <item x="2"/>
        <item m="1" x="7"/>
        <item x="1"/>
        <item m="1" x="9"/>
        <item x="0"/>
        <item x="6"/>
        <item t="default"/>
      </items>
    </pivotField>
    <pivotField axis="axisRow" showAll="0">
      <items count="100">
        <item x="35"/>
        <item m="1" x="94"/>
        <item x="46"/>
        <item m="1" x="70"/>
        <item m="1" x="86"/>
        <item m="1" x="97"/>
        <item x="19"/>
        <item x="1"/>
        <item m="1" x="90"/>
        <item x="20"/>
        <item m="1" x="67"/>
        <item m="1" x="83"/>
        <item x="44"/>
        <item x="18"/>
        <item m="1" x="96"/>
        <item m="1" x="82"/>
        <item m="1" x="95"/>
        <item x="5"/>
        <item x="37"/>
        <item x="10"/>
        <item x="45"/>
        <item x="7"/>
        <item x="38"/>
        <item m="1" x="66"/>
        <item m="1" x="65"/>
        <item x="50"/>
        <item m="1" x="91"/>
        <item x="0"/>
        <item m="1" x="78"/>
        <item m="1" x="88"/>
        <item x="8"/>
        <item x="42"/>
        <item x="28"/>
        <item m="1" x="80"/>
        <item x="3"/>
        <item x="33"/>
        <item x="40"/>
        <item x="27"/>
        <item x="23"/>
        <item x="4"/>
        <item x="43"/>
        <item m="1" x="71"/>
        <item x="25"/>
        <item x="12"/>
        <item m="1" x="69"/>
        <item m="1" x="93"/>
        <item x="17"/>
        <item x="57"/>
        <item x="58"/>
        <item m="1" x="77"/>
        <item m="1" x="84"/>
        <item x="41"/>
        <item x="15"/>
        <item x="30"/>
        <item x="24"/>
        <item x="62"/>
        <item m="1" x="72"/>
        <item m="1" x="76"/>
        <item m="1" x="64"/>
        <item m="1" x="68"/>
        <item x="54"/>
        <item x="49"/>
        <item x="31"/>
        <item m="1" x="73"/>
        <item x="9"/>
        <item x="53"/>
        <item x="16"/>
        <item x="29"/>
        <item x="13"/>
        <item x="48"/>
        <item x="56"/>
        <item x="26"/>
        <item x="36"/>
        <item m="1" x="85"/>
        <item x="14"/>
        <item x="39"/>
        <item x="60"/>
        <item m="1" x="98"/>
        <item m="1" x="89"/>
        <item m="1" x="63"/>
        <item x="52"/>
        <item x="11"/>
        <item x="6"/>
        <item m="1" x="87"/>
        <item m="1" x="81"/>
        <item m="1" x="75"/>
        <item x="21"/>
        <item x="34"/>
        <item x="2"/>
        <item x="22"/>
        <item x="51"/>
        <item m="1" x="79"/>
        <item m="1" x="74"/>
        <item x="61"/>
        <item x="32"/>
        <item x="59"/>
        <item m="1" x="92"/>
        <item x="55"/>
        <item x="47"/>
        <item t="default"/>
      </items>
    </pivotField>
    <pivotField showAll="0">
      <items count="80">
        <item x="11"/>
        <item x="38"/>
        <item x="37"/>
        <item x="34"/>
        <item x="9"/>
        <item x="46"/>
        <item x="36"/>
        <item x="41"/>
        <item x="0"/>
        <item x="53"/>
        <item x="59"/>
        <item x="27"/>
        <item x="40"/>
        <item x="33"/>
        <item x="28"/>
        <item x="24"/>
        <item x="76"/>
        <item x="10"/>
        <item x="18"/>
        <item x="70"/>
        <item x="15"/>
        <item x="21"/>
        <item x="49"/>
        <item x="68"/>
        <item x="77"/>
        <item x="2"/>
        <item x="52"/>
        <item x="63"/>
        <item x="61"/>
        <item x="57"/>
        <item x="78"/>
        <item x="8"/>
        <item x="32"/>
        <item x="47"/>
        <item x="3"/>
        <item x="58"/>
        <item x="39"/>
        <item x="48"/>
        <item x="4"/>
        <item x="42"/>
        <item x="69"/>
        <item x="14"/>
        <item x="72"/>
        <item x="5"/>
        <item x="19"/>
        <item x="64"/>
        <item x="35"/>
        <item x="22"/>
        <item x="43"/>
        <item x="20"/>
        <item x="74"/>
        <item x="62"/>
        <item x="13"/>
        <item x="71"/>
        <item x="51"/>
        <item x="66"/>
        <item x="73"/>
        <item x="44"/>
        <item x="55"/>
        <item x="25"/>
        <item x="16"/>
        <item x="65"/>
        <item x="45"/>
        <item x="17"/>
        <item x="6"/>
        <item x="12"/>
        <item x="75"/>
        <item x="26"/>
        <item x="7"/>
        <item x="1"/>
        <item x="60"/>
        <item x="54"/>
        <item x="29"/>
        <item x="23"/>
        <item x="30"/>
        <item x="67"/>
        <item x="31"/>
        <item x="50"/>
        <item x="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3">
    <field x="0"/>
    <field x="5"/>
    <field x="6"/>
  </rowFields>
  <rowItems count="144">
    <i>
      <x v="2"/>
    </i>
    <i r="1">
      <x v="5"/>
    </i>
    <i r="2">
      <x v="36"/>
    </i>
    <i r="2">
      <x v="37"/>
    </i>
    <i r="2">
      <x v="38"/>
    </i>
    <i r="2">
      <x v="67"/>
    </i>
    <i r="2">
      <x v="88"/>
    </i>
    <i r="1">
      <x v="6"/>
    </i>
    <i r="2">
      <x v="9"/>
    </i>
    <i r="2">
      <x v="19"/>
    </i>
    <i r="2">
      <x v="46"/>
    </i>
    <i r="2">
      <x v="64"/>
    </i>
    <i r="1">
      <x v="10"/>
    </i>
    <i r="2">
      <x v="54"/>
    </i>
    <i r="1">
      <x v="12"/>
    </i>
    <i r="2">
      <x v="17"/>
    </i>
    <i r="2">
      <x v="52"/>
    </i>
    <i r="2">
      <x v="62"/>
    </i>
    <i r="2">
      <x v="68"/>
    </i>
    <i r="2">
      <x v="80"/>
    </i>
    <i r="1">
      <x v="14"/>
    </i>
    <i r="2">
      <x/>
    </i>
    <i r="2">
      <x v="27"/>
    </i>
    <i r="2">
      <x v="31"/>
    </i>
    <i r="2">
      <x v="34"/>
    </i>
    <i r="2">
      <x v="42"/>
    </i>
    <i r="2">
      <x v="47"/>
    </i>
    <i r="2">
      <x v="66"/>
    </i>
    <i r="2">
      <x v="75"/>
    </i>
    <i r="2">
      <x v="82"/>
    </i>
    <i r="2">
      <x v="88"/>
    </i>
    <i r="1">
      <x v="15"/>
    </i>
    <i r="2">
      <x v="7"/>
    </i>
    <i r="2">
      <x v="60"/>
    </i>
    <i>
      <x/>
    </i>
    <i r="1">
      <x v="5"/>
    </i>
    <i r="2">
      <x v="90"/>
    </i>
    <i r="1">
      <x v="6"/>
    </i>
    <i r="2">
      <x v="9"/>
    </i>
    <i r="2">
      <x v="18"/>
    </i>
    <i r="2">
      <x v="19"/>
    </i>
    <i r="2">
      <x v="46"/>
    </i>
    <i r="2">
      <x v="64"/>
    </i>
    <i r="1">
      <x v="9"/>
    </i>
    <i r="2">
      <x v="61"/>
    </i>
    <i r="2">
      <x v="93"/>
    </i>
    <i r="1">
      <x v="10"/>
    </i>
    <i r="2">
      <x v="54"/>
    </i>
    <i r="2">
      <x v="74"/>
    </i>
    <i r="1">
      <x v="12"/>
    </i>
    <i r="2">
      <x/>
    </i>
    <i r="2">
      <x v="17"/>
    </i>
    <i r="2">
      <x v="21"/>
    </i>
    <i r="2">
      <x v="22"/>
    </i>
    <i r="2">
      <x v="35"/>
    </i>
    <i r="2">
      <x v="38"/>
    </i>
    <i r="2">
      <x v="51"/>
    </i>
    <i r="2">
      <x v="68"/>
    </i>
    <i r="2">
      <x v="69"/>
    </i>
    <i r="2">
      <x v="70"/>
    </i>
    <i r="2">
      <x v="72"/>
    </i>
    <i r="2">
      <x v="80"/>
    </i>
    <i r="2">
      <x v="87"/>
    </i>
    <i r="1">
      <x v="14"/>
    </i>
    <i r="2">
      <x/>
    </i>
    <i r="2">
      <x v="6"/>
    </i>
    <i r="2">
      <x v="27"/>
    </i>
    <i r="2">
      <x v="42"/>
    </i>
    <i r="2">
      <x v="55"/>
    </i>
    <i r="2">
      <x v="62"/>
    </i>
    <i r="2">
      <x v="66"/>
    </i>
    <i r="2">
      <x v="71"/>
    </i>
    <i r="2">
      <x v="75"/>
    </i>
    <i r="2">
      <x v="82"/>
    </i>
    <i r="2">
      <x v="86"/>
    </i>
    <i r="2">
      <x v="88"/>
    </i>
    <i r="2">
      <x v="89"/>
    </i>
    <i r="2">
      <x v="94"/>
    </i>
    <i r="1">
      <x v="15"/>
    </i>
    <i r="2">
      <x v="25"/>
    </i>
    <i>
      <x v="5"/>
    </i>
    <i r="1">
      <x v="14"/>
    </i>
    <i r="2">
      <x v="2"/>
    </i>
    <i r="2">
      <x v="32"/>
    </i>
    <i r="2">
      <x v="34"/>
    </i>
    <i r="2">
      <x v="75"/>
    </i>
    <i r="2">
      <x v="76"/>
    </i>
    <i>
      <x v="4"/>
    </i>
    <i r="1">
      <x v="5"/>
    </i>
    <i r="2">
      <x v="48"/>
    </i>
    <i r="1">
      <x v="6"/>
    </i>
    <i r="2">
      <x v="46"/>
    </i>
    <i r="1">
      <x v="9"/>
    </i>
    <i r="2">
      <x v="61"/>
    </i>
    <i r="1">
      <x v="10"/>
    </i>
    <i r="2">
      <x v="12"/>
    </i>
    <i r="2">
      <x v="13"/>
    </i>
    <i r="2">
      <x v="39"/>
    </i>
    <i r="2">
      <x v="40"/>
    </i>
    <i r="2">
      <x v="54"/>
    </i>
    <i r="2">
      <x v="74"/>
    </i>
    <i r="2">
      <x v="81"/>
    </i>
    <i r="1">
      <x v="12"/>
    </i>
    <i r="2">
      <x v="12"/>
    </i>
    <i r="2">
      <x v="40"/>
    </i>
    <i r="2">
      <x v="52"/>
    </i>
    <i r="2">
      <x v="65"/>
    </i>
    <i r="2">
      <x v="68"/>
    </i>
    <i r="2">
      <x v="74"/>
    </i>
    <i r="2">
      <x v="81"/>
    </i>
    <i r="1">
      <x v="14"/>
    </i>
    <i r="2">
      <x v="52"/>
    </i>
    <i r="2">
      <x v="53"/>
    </i>
    <i r="2">
      <x v="95"/>
    </i>
    <i r="2">
      <x v="97"/>
    </i>
    <i>
      <x v="3"/>
    </i>
    <i r="1">
      <x v="5"/>
    </i>
    <i r="2">
      <x/>
    </i>
    <i r="2">
      <x v="38"/>
    </i>
    <i r="1">
      <x v="6"/>
    </i>
    <i r="2">
      <x v="46"/>
    </i>
    <i r="2">
      <x v="64"/>
    </i>
    <i r="1">
      <x v="12"/>
    </i>
    <i r="2">
      <x v="7"/>
    </i>
    <i r="2">
      <x v="17"/>
    </i>
    <i r="1">
      <x v="14"/>
    </i>
    <i r="2">
      <x v="20"/>
    </i>
    <i r="2">
      <x v="27"/>
    </i>
    <i r="2">
      <x v="30"/>
    </i>
    <i r="2">
      <x v="32"/>
    </i>
    <i r="2">
      <x v="75"/>
    </i>
    <i r="2">
      <x v="86"/>
    </i>
    <i r="2">
      <x v="88"/>
    </i>
    <i r="2">
      <x v="98"/>
    </i>
    <i>
      <x v="1"/>
    </i>
    <i r="1">
      <x v="6"/>
    </i>
    <i r="2">
      <x v="46"/>
    </i>
    <i r="1">
      <x v="12"/>
    </i>
    <i r="2">
      <x v="17"/>
    </i>
    <i r="1">
      <x v="14"/>
    </i>
    <i r="2">
      <x v="43"/>
    </i>
    <i r="2">
      <x v="52"/>
    </i>
    <i r="2">
      <x v="75"/>
    </i>
    <i t="grand">
      <x/>
    </i>
  </rowItems>
  <colItems count="1">
    <i/>
  </colItems>
  <dataFields count="1">
    <dataField name="Summe von Menge" fld="1" showDataAs="percentOfTotal" baseField="5" baseItem="5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6" totalsRowShown="0" headerRowDxfId="61" dataDxfId="60">
  <autoFilter ref="A1:H1376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39" totalsRowShown="0" headerRowDxfId="52" dataDxfId="50" headerRowBorderDxfId="51" tableBorderDxfId="49">
  <autoFilter ref="A1:P1339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Div. Zipfel, Endstücke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4" totalsRowShown="0" headerRowDxfId="17" dataDxfId="16">
  <autoFilter ref="A2:D44" xr:uid="{ED501062-7555-4B2B-BABE-8AB5F606310C}"/>
  <sortState xmlns:xlrd2="http://schemas.microsoft.com/office/spreadsheetml/2017/richdata2" ref="A3:D44">
    <sortCondition ref="B2:B44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15258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15261</v>
      </c>
      <c r="B67" s="5">
        <v>7.4550182834323409E-3</v>
      </c>
    </row>
    <row r="68" spans="1:2" x14ac:dyDescent="0.25">
      <c r="A68" s="3" t="s">
        <v>15277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15270</v>
      </c>
      <c r="B73" s="5">
        <v>1.6152539614103405E-3</v>
      </c>
    </row>
    <row r="74" spans="1:2" x14ac:dyDescent="0.25">
      <c r="A74" s="3" t="s">
        <v>15283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6"/>
  <sheetViews>
    <sheetView workbookViewId="0">
      <pane ySplit="1" topLeftCell="A1345" activePane="bottomLeft" state="frozen"/>
      <selection pane="bottomLeft" activeCell="F1373" sqref="F1373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15255</v>
      </c>
      <c r="B1" s="34" t="s">
        <v>15256</v>
      </c>
      <c r="C1" s="35" t="s">
        <v>15257</v>
      </c>
      <c r="D1" s="36" t="s">
        <v>15157</v>
      </c>
      <c r="E1" s="35" t="s">
        <v>3</v>
      </c>
      <c r="F1" s="38" t="s">
        <v>15259</v>
      </c>
      <c r="G1" s="38" t="s">
        <v>15264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15188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15189</v>
      </c>
      <c r="B6" s="25">
        <v>29500481</v>
      </c>
      <c r="C6" s="25">
        <v>28</v>
      </c>
      <c r="D6" s="25">
        <v>12</v>
      </c>
      <c r="E6" s="37">
        <v>44427</v>
      </c>
      <c r="F6" t="s">
        <v>15148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15207</v>
      </c>
      <c r="B7" s="25">
        <v>49900001</v>
      </c>
      <c r="C7" s="25">
        <v>45</v>
      </c>
      <c r="D7" s="25">
        <v>12</v>
      </c>
      <c r="E7" s="37">
        <v>44427</v>
      </c>
      <c r="F7" t="s">
        <v>15148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15207</v>
      </c>
      <c r="B8" s="25">
        <v>49900002</v>
      </c>
      <c r="C8" s="25">
        <v>150</v>
      </c>
      <c r="D8" s="25">
        <v>12</v>
      </c>
      <c r="E8" s="37">
        <v>44427</v>
      </c>
      <c r="F8" t="s">
        <v>15148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15155</v>
      </c>
      <c r="B9" s="25" t="s">
        <v>15281</v>
      </c>
      <c r="C9" s="25">
        <v>15.2</v>
      </c>
      <c r="D9" s="25">
        <v>12</v>
      </c>
      <c r="E9" s="37">
        <v>44427</v>
      </c>
      <c r="F9" t="s">
        <v>15152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15207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15149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15171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349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15211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15149</v>
      </c>
      <c r="G20" s="55" t="s">
        <v>358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15155</v>
      </c>
      <c r="B26" s="25" t="s">
        <v>15281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15155</v>
      </c>
      <c r="B27" s="25" t="s">
        <v>15281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15155</v>
      </c>
      <c r="B28" s="25" t="s">
        <v>15281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15207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15207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15281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15281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362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15155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15152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15155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15152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15155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15152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350</v>
      </c>
      <c r="B47" s="25">
        <v>29501055</v>
      </c>
      <c r="C47" s="25">
        <v>63</v>
      </c>
      <c r="D47" s="25">
        <v>12</v>
      </c>
      <c r="E47" s="37">
        <v>44431</v>
      </c>
      <c r="F47" t="s">
        <v>15148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15155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15155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15155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15152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15155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15155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15152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15155</v>
      </c>
      <c r="B53" s="25" t="s">
        <v>15281</v>
      </c>
      <c r="C53" s="25">
        <v>45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349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349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30</v>
      </c>
      <c r="E62" s="37">
        <v>44427</v>
      </c>
      <c r="G62" s="55"/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15207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15148</v>
      </c>
      <c r="G68" s="55" t="s">
        <v>15148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15207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15148</v>
      </c>
      <c r="G73" s="55" t="s">
        <v>15148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349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15148</v>
      </c>
      <c r="G77" s="55" t="s">
        <v>15148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15155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15152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15155</v>
      </c>
      <c r="B80" s="25" t="s">
        <v>15281</v>
      </c>
      <c r="C80" s="25">
        <v>220</v>
      </c>
      <c r="D80" s="25">
        <v>12</v>
      </c>
      <c r="E80" s="37">
        <v>44433</v>
      </c>
      <c r="F80" t="s">
        <v>15152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15155</v>
      </c>
      <c r="B81" s="25" t="s">
        <v>15281</v>
      </c>
      <c r="C81" s="25">
        <v>30</v>
      </c>
      <c r="D81" s="25">
        <v>12</v>
      </c>
      <c r="E81" s="37">
        <v>44433</v>
      </c>
      <c r="F81" t="s">
        <v>15152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15155</v>
      </c>
      <c r="B82" s="25" t="s">
        <v>15281</v>
      </c>
      <c r="C82" s="25">
        <v>85.2</v>
      </c>
      <c r="D82" s="25">
        <v>12</v>
      </c>
      <c r="E82" s="37">
        <v>44433</v>
      </c>
      <c r="F82" t="s">
        <v>15152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15155</v>
      </c>
      <c r="B83" s="25" t="s">
        <v>15281</v>
      </c>
      <c r="C83" s="25">
        <v>140</v>
      </c>
      <c r="D83" s="25">
        <v>12</v>
      </c>
      <c r="E83" s="37">
        <v>44433</v>
      </c>
      <c r="F83" t="s">
        <v>15152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15155</v>
      </c>
      <c r="B84" s="25" t="s">
        <v>15281</v>
      </c>
      <c r="C84" s="25">
        <v>250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349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350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349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15148</v>
      </c>
      <c r="G101" s="55" t="s">
        <v>15148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15148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15155</v>
      </c>
      <c r="B104" s="25" t="s">
        <v>15281</v>
      </c>
      <c r="C104" s="25">
        <v>1260</v>
      </c>
      <c r="D104" s="25">
        <v>12</v>
      </c>
      <c r="E104" s="37">
        <v>44434</v>
      </c>
      <c r="F104" t="s">
        <v>15152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349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349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15155</v>
      </c>
      <c r="B114" s="25" t="s">
        <v>15281</v>
      </c>
      <c r="C114" s="25">
        <v>28.5</v>
      </c>
      <c r="D114" s="25">
        <v>12</v>
      </c>
      <c r="E114" s="37">
        <v>44435</v>
      </c>
      <c r="F114" t="s">
        <v>15152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15155</v>
      </c>
      <c r="B115" s="25" t="s">
        <v>15281</v>
      </c>
      <c r="C115" s="25">
        <v>155</v>
      </c>
      <c r="D115" s="25">
        <v>12</v>
      </c>
      <c r="E115" s="37">
        <v>44435</v>
      </c>
      <c r="F115" t="s">
        <v>15152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15188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377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15155</v>
      </c>
      <c r="B125" s="25" t="s">
        <v>15281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349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15155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15152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15155</v>
      </c>
      <c r="B139" s="25" t="s">
        <v>15281</v>
      </c>
      <c r="C139" s="25">
        <v>47.5</v>
      </c>
      <c r="D139" s="25">
        <v>12</v>
      </c>
      <c r="E139" s="37">
        <v>44439</v>
      </c>
      <c r="F139" t="s">
        <v>15152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15155</v>
      </c>
      <c r="B140" s="25" t="s">
        <v>15281</v>
      </c>
      <c r="C140" s="25">
        <v>1048</v>
      </c>
      <c r="D140" s="25">
        <v>12</v>
      </c>
      <c r="E140" s="37">
        <v>44439</v>
      </c>
      <c r="F140" t="s">
        <v>15152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15175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15171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15198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15198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15198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15198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15188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15198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15188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15198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15175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15175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15198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15175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15198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15188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15188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30</v>
      </c>
      <c r="E168" s="37">
        <v>44435</v>
      </c>
      <c r="G168" s="55"/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15207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30</v>
      </c>
      <c r="E170" s="37">
        <v>44438</v>
      </c>
      <c r="G170" s="55"/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30</v>
      </c>
      <c r="E174" s="37">
        <v>44439</v>
      </c>
      <c r="G174" s="55"/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350</v>
      </c>
      <c r="B176" s="25" t="s">
        <v>15281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15155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15155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15152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15155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15152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15155</v>
      </c>
      <c r="B184" s="25" t="s">
        <v>15281</v>
      </c>
      <c r="C184" s="25">
        <v>1770</v>
      </c>
      <c r="D184" s="25">
        <v>12</v>
      </c>
      <c r="E184" s="37">
        <v>44440</v>
      </c>
      <c r="F184" t="s">
        <v>15152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15149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15149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30</v>
      </c>
      <c r="E196" s="37">
        <v>44440</v>
      </c>
      <c r="G196" s="55"/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15198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15188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15175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15198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15168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15155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15152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15155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15152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15155</v>
      </c>
      <c r="B206" s="25" t="s">
        <v>15281</v>
      </c>
      <c r="C206" s="25">
        <v>20</v>
      </c>
      <c r="D206" s="25">
        <v>12</v>
      </c>
      <c r="E206" s="37">
        <v>44441</v>
      </c>
      <c r="F206" t="s">
        <v>15152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377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15153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30</v>
      </c>
      <c r="E213" s="37">
        <v>44440</v>
      </c>
      <c r="G213" s="55"/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30</v>
      </c>
      <c r="E214" s="37">
        <v>44440</v>
      </c>
      <c r="G214" s="55"/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349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349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15148</v>
      </c>
      <c r="G227" s="55" t="s">
        <v>15148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349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15148</v>
      </c>
      <c r="G228" s="55" t="s">
        <v>15148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15155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15152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15155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15152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15155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15152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15155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15152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349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15281</v>
      </c>
      <c r="C243" s="25">
        <v>23.5</v>
      </c>
      <c r="D243" s="25">
        <v>30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30</v>
      </c>
      <c r="E247" s="37">
        <v>44442</v>
      </c>
      <c r="G247" s="55"/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30</v>
      </c>
      <c r="E251" s="37">
        <v>44442</v>
      </c>
      <c r="G251" s="55"/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15155</v>
      </c>
      <c r="B253" s="25" t="s">
        <v>15281</v>
      </c>
      <c r="C253" s="25">
        <v>611.5</v>
      </c>
      <c r="D253" s="25">
        <v>12</v>
      </c>
      <c r="E253" s="37">
        <v>44445</v>
      </c>
      <c r="F253" t="s">
        <v>15152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15175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15168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15198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15198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15198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15175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15175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15171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15188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15188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15198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15171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15188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349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30</v>
      </c>
      <c r="E277" s="37">
        <v>44445</v>
      </c>
      <c r="G277" s="55"/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15155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15155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15155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15152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15155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15152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15155</v>
      </c>
      <c r="B287" s="25" t="s">
        <v>15281</v>
      </c>
      <c r="C287" s="25">
        <v>467</v>
      </c>
      <c r="D287" s="25">
        <v>12</v>
      </c>
      <c r="E287" s="37">
        <v>44446</v>
      </c>
      <c r="F287" t="s">
        <v>15152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15198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15198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15198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15188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15198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15175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15188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15155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15152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15155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15152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15155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15155</v>
      </c>
      <c r="B312" s="25" t="s">
        <v>15281</v>
      </c>
      <c r="C312" s="25">
        <v>296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15155</v>
      </c>
      <c r="B313" s="25" t="s">
        <v>15281</v>
      </c>
      <c r="C313" s="25">
        <v>480</v>
      </c>
      <c r="D313" s="25">
        <v>12</v>
      </c>
      <c r="E313" s="37">
        <v>44447</v>
      </c>
      <c r="F313" t="s">
        <v>15152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15207</v>
      </c>
      <c r="B317" s="25" t="s">
        <v>324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15281</v>
      </c>
      <c r="C318" s="25">
        <v>25</v>
      </c>
      <c r="D318" s="25">
        <v>12</v>
      </c>
      <c r="E318" s="37">
        <v>44447</v>
      </c>
      <c r="F318" t="s">
        <v>15148</v>
      </c>
      <c r="G318" s="55" t="s">
        <v>15148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15171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15207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15171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15168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15189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15153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15171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15188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15155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15152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15155</v>
      </c>
      <c r="B338" s="25" t="s">
        <v>15281</v>
      </c>
      <c r="C338" s="25">
        <v>915</v>
      </c>
      <c r="D338" s="25">
        <v>12</v>
      </c>
      <c r="E338" s="37">
        <v>44448</v>
      </c>
      <c r="F338" t="s">
        <v>15152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15207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15148</v>
      </c>
      <c r="G341" s="55" t="s">
        <v>15148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15148</v>
      </c>
      <c r="G342" s="55" t="s">
        <v>15148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15154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377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15175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15198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15175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15175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15207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15148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15207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15148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15148</v>
      </c>
      <c r="G361" s="55" t="s">
        <v>15148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377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15188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15188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15198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15198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15155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15152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15155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15152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15155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15152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15155</v>
      </c>
      <c r="B396" s="25" t="s">
        <v>15281</v>
      </c>
      <c r="C396" s="25">
        <v>522</v>
      </c>
      <c r="D396" s="25">
        <v>12</v>
      </c>
      <c r="E396" s="37">
        <v>44452</v>
      </c>
      <c r="F396" t="s">
        <v>15152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15204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15281</v>
      </c>
      <c r="C406" s="25">
        <v>7</v>
      </c>
      <c r="D406" s="25">
        <v>12</v>
      </c>
      <c r="E406" s="37">
        <v>44452</v>
      </c>
      <c r="F406" t="s">
        <v>15148</v>
      </c>
      <c r="G406" s="55" t="s">
        <v>15148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15281</v>
      </c>
      <c r="C407" s="25">
        <v>52</v>
      </c>
      <c r="D407" s="25">
        <v>12</v>
      </c>
      <c r="E407" s="37">
        <v>44452</v>
      </c>
      <c r="F407" t="s">
        <v>15148</v>
      </c>
      <c r="G407" s="55" t="s">
        <v>15148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15207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15148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349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15155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15152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350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15148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374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15148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15155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15152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15155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15152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15198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15198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15198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15188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15198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15198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15171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15175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15198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15171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15188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15188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15188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15281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15155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15155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15155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15155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15155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15155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15155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15155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15155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15155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15155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15152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15155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15152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15155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15152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15148</v>
      </c>
      <c r="G474" s="55" t="s">
        <v>15148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15281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15168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377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15153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15147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15147</v>
      </c>
      <c r="G480" s="55" t="s">
        <v>15147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15198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15168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15198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15198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15188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15188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15198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15198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15198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15171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15188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15198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15175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15175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15198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15188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15198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15188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15188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350</v>
      </c>
      <c r="B515" s="25" t="s">
        <v>15281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350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15155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15152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374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15148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15155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15152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15147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15198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15198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15188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15188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15198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15198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15188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15171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15281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349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15207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15149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377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15168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15188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15175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350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15208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30</v>
      </c>
      <c r="E572" s="37">
        <v>44456</v>
      </c>
      <c r="G572" s="55"/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349</v>
      </c>
      <c r="B573" s="25" t="s">
        <v>15281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349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15155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15152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15155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15155</v>
      </c>
      <c r="B580" s="25" t="s">
        <v>15281</v>
      </c>
      <c r="C580" s="25">
        <v>470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349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15198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15188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15175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15198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350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15155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15152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15198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15198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15175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15198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15188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15198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15198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374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15225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15207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15188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15188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15175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15175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15188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15171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15147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15207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30</v>
      </c>
      <c r="E636" s="37">
        <v>44461</v>
      </c>
      <c r="G636" s="25"/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30</v>
      </c>
      <c r="E637" s="37">
        <v>44461</v>
      </c>
      <c r="G637" s="25"/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15147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15155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15152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15155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15152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15155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15155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15155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350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15148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350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15148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374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15148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15155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15155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15152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377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15153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15198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15198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15198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15186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15204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377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374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15148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15147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30</v>
      </c>
      <c r="E687" s="37">
        <v>44463</v>
      </c>
      <c r="G687" s="25"/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15155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15155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15155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15155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15152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15155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15152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15155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15152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15211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15281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15281</v>
      </c>
      <c r="C710" s="25">
        <v>33</v>
      </c>
      <c r="D710" s="25">
        <v>30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15281</v>
      </c>
      <c r="C711" s="25">
        <v>91.5</v>
      </c>
      <c r="D711" s="25">
        <v>30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30</v>
      </c>
      <c r="E714" s="37">
        <v>44466</v>
      </c>
      <c r="G714" s="25"/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15281</v>
      </c>
      <c r="C717" s="25">
        <v>191</v>
      </c>
      <c r="D717" s="25">
        <v>30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15155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15152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15207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15148</v>
      </c>
      <c r="G724" s="25" t="s">
        <v>15148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377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15153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15175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15171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15168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326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15189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15198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15198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15171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15198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15188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15198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15188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15188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15198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15175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15175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15175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15198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15188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15198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15188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30</v>
      </c>
      <c r="E755" s="37">
        <v>44467</v>
      </c>
      <c r="G755" s="25"/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30</v>
      </c>
      <c r="E756" s="37">
        <v>44467</v>
      </c>
      <c r="G756" s="25"/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349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15148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350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15148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15150</v>
      </c>
      <c r="G770" s="25" t="s">
        <v>333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15150</v>
      </c>
      <c r="G771" s="25" t="s">
        <v>333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377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15153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15281</v>
      </c>
      <c r="C774" s="25">
        <v>181</v>
      </c>
      <c r="D774" s="25">
        <v>30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330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15198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15188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15175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15188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15198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15171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15208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15155</v>
      </c>
      <c r="B797" s="25" t="s">
        <v>15281</v>
      </c>
      <c r="C797" s="25">
        <v>128</v>
      </c>
      <c r="D797" s="25">
        <v>12</v>
      </c>
      <c r="E797" s="37">
        <v>44469</v>
      </c>
      <c r="F797" t="s">
        <v>15152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15207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330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15185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30</v>
      </c>
      <c r="E810" s="37">
        <v>44469</v>
      </c>
      <c r="G810" s="25"/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341</v>
      </c>
      <c r="G814" s="25" t="s">
        <v>342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343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15198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15198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341</v>
      </c>
      <c r="G818" s="25" t="s">
        <v>344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15186</v>
      </c>
      <c r="B822" s="25" t="s">
        <v>15281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345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15281</v>
      </c>
      <c r="C829" s="25">
        <v>22</v>
      </c>
      <c r="D829" s="25">
        <v>30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350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339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15207</v>
      </c>
      <c r="B836" s="25" t="s">
        <v>326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187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352</v>
      </c>
      <c r="C839" s="25">
        <v>9</v>
      </c>
      <c r="D839" s="25">
        <v>12</v>
      </c>
      <c r="E839" s="37">
        <v>44473</v>
      </c>
      <c r="F839" t="s">
        <v>15148</v>
      </c>
      <c r="G839" s="25" t="s">
        <v>15148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15121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15121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15155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41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39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355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15148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15148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15152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15148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15148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15149</v>
      </c>
      <c r="G866" s="25" t="s">
        <v>358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350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351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30</v>
      </c>
      <c r="E875" s="37">
        <v>44473</v>
      </c>
      <c r="G875" s="25"/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349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359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360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349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30</v>
      </c>
      <c r="E881" s="37">
        <v>44474</v>
      </c>
      <c r="G881" s="25"/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15281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15148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15155</v>
      </c>
      <c r="B890" s="25" t="s">
        <v>364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349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21</v>
      </c>
      <c r="G901" s="25"/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41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15149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39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30</v>
      </c>
      <c r="E914" s="37">
        <v>44474</v>
      </c>
      <c r="G914" s="25"/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15281</v>
      </c>
      <c r="C915" s="25">
        <v>12</v>
      </c>
      <c r="D915" s="25">
        <v>30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30</v>
      </c>
      <c r="E917" s="37">
        <v>44475</v>
      </c>
      <c r="G917" s="25"/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15155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15152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15281</v>
      </c>
      <c r="C933" s="25">
        <v>16</v>
      </c>
      <c r="D933" s="25">
        <v>30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373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374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375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374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376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41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349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15130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15207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15123</v>
      </c>
      <c r="B961" s="25" t="s">
        <v>15124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373</v>
      </c>
      <c r="B962" s="25" t="s">
        <v>15125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15155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15156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15148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15235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15235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15235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15235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15226</v>
      </c>
      <c r="C980" s="25">
        <v>20</v>
      </c>
      <c r="D980" s="25">
        <v>32</v>
      </c>
      <c r="E980" s="37">
        <v>44480</v>
      </c>
      <c r="F980" t="s">
        <v>187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15227</v>
      </c>
      <c r="C982" s="25">
        <v>20</v>
      </c>
      <c r="D982" s="25">
        <v>31</v>
      </c>
      <c r="E982" s="37">
        <v>44468</v>
      </c>
      <c r="F982" t="s">
        <v>187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15227</v>
      </c>
      <c r="C983" s="25">
        <v>10</v>
      </c>
      <c r="D983" s="25">
        <v>33</v>
      </c>
      <c r="E983" s="37">
        <v>44468</v>
      </c>
      <c r="F983" t="s">
        <v>187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15228</v>
      </c>
      <c r="C984" s="25">
        <v>20</v>
      </c>
      <c r="D984" s="25">
        <v>31</v>
      </c>
      <c r="E984" s="37">
        <v>44468</v>
      </c>
      <c r="F984" t="s">
        <v>187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15228</v>
      </c>
      <c r="C985" s="25">
        <v>10</v>
      </c>
      <c r="D985" s="25">
        <v>34</v>
      </c>
      <c r="E985" s="37">
        <v>44469</v>
      </c>
      <c r="F985" t="s">
        <v>187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15230</v>
      </c>
      <c r="C986" s="25">
        <v>10</v>
      </c>
      <c r="D986" s="25">
        <v>34</v>
      </c>
      <c r="E986" s="37">
        <v>44470</v>
      </c>
      <c r="F986" t="s">
        <v>187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15229</v>
      </c>
      <c r="C987" s="25">
        <v>10</v>
      </c>
      <c r="D987" s="25">
        <v>34</v>
      </c>
      <c r="E987" s="37">
        <v>44470</v>
      </c>
      <c r="F987" t="s">
        <v>187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15231</v>
      </c>
      <c r="C988" s="25">
        <v>10</v>
      </c>
      <c r="D988" s="25">
        <v>34</v>
      </c>
      <c r="E988" s="37">
        <v>44474</v>
      </c>
      <c r="F988" t="s">
        <v>187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15231</v>
      </c>
      <c r="C989" s="25">
        <v>10</v>
      </c>
      <c r="D989" s="25">
        <v>34</v>
      </c>
      <c r="E989" s="37">
        <v>44474</v>
      </c>
      <c r="F989" t="s">
        <v>187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15232</v>
      </c>
      <c r="C990" s="25">
        <v>10</v>
      </c>
      <c r="D990" s="25">
        <v>31</v>
      </c>
      <c r="E990" s="37">
        <v>44474</v>
      </c>
      <c r="F990" t="s">
        <v>187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15231</v>
      </c>
      <c r="C991" s="25">
        <v>10</v>
      </c>
      <c r="D991" s="25">
        <v>31</v>
      </c>
      <c r="E991" s="37">
        <v>44474</v>
      </c>
      <c r="F991" t="s">
        <v>187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15234</v>
      </c>
      <c r="C992" s="25">
        <v>10</v>
      </c>
      <c r="D992" s="25">
        <v>34</v>
      </c>
      <c r="E992" s="37">
        <v>44475</v>
      </c>
      <c r="F992" t="s">
        <v>187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15233</v>
      </c>
      <c r="C993" s="25">
        <v>10</v>
      </c>
      <c r="D993" s="25">
        <v>31</v>
      </c>
      <c r="E993" s="37">
        <v>44475</v>
      </c>
      <c r="F993" t="s">
        <v>187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15236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15155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15237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15237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15237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15207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F1009" t="s">
        <v>21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15152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373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349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15238</v>
      </c>
      <c r="C1021" s="25">
        <v>136</v>
      </c>
      <c r="D1021" s="25">
        <v>63</v>
      </c>
      <c r="E1021" s="37">
        <v>44480</v>
      </c>
      <c r="F1021" t="s">
        <v>15239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15215</v>
      </c>
      <c r="B1025" s="25" t="s">
        <v>15241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15215</v>
      </c>
      <c r="B1026" s="25" t="s">
        <v>15242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F1029" t="s">
        <v>187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F1030" t="s">
        <v>187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F1031" t="s">
        <v>187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F1032" t="s">
        <v>187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F1034" t="s">
        <v>187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F1035" t="s">
        <v>187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15247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15244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15245</v>
      </c>
      <c r="B1044" s="25" t="s">
        <v>15243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15245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15248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15245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15245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15245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15223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15246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15149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F1053" t="s">
        <v>39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F1054" t="s">
        <v>39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F1055" t="s">
        <v>39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15249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F1057" t="s">
        <v>15152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F1060" t="s">
        <v>39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15244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349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15251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15252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15250</v>
      </c>
      <c r="B1072" s="25" t="s">
        <v>15253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350</v>
      </c>
      <c r="B1075" s="25" t="s">
        <v>15254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F1079" t="s">
        <v>39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15260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15261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F1094" t="s">
        <v>15152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15207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15262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15207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373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F1109" t="s">
        <v>187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F1116" t="s">
        <v>21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15155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15148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15270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360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15268</v>
      </c>
      <c r="C1136" s="25">
        <v>63</v>
      </c>
      <c r="D1136" s="25">
        <v>61</v>
      </c>
      <c r="E1136" s="37">
        <v>44487</v>
      </c>
      <c r="F1136" t="s">
        <v>15271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373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15269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15148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15148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15148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15148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377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349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349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350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39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60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15250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15272</v>
      </c>
      <c r="C1180" s="25">
        <v>21</v>
      </c>
      <c r="D1180" s="25">
        <v>22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15273</v>
      </c>
      <c r="C1206" s="25">
        <v>60</v>
      </c>
      <c r="D1206" s="25">
        <v>31</v>
      </c>
      <c r="E1206" s="37">
        <v>44475</v>
      </c>
      <c r="F1206" t="s">
        <v>187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15273</v>
      </c>
      <c r="C1207" s="25">
        <v>20</v>
      </c>
      <c r="D1207" s="25">
        <v>34</v>
      </c>
      <c r="E1207" s="37">
        <v>44480</v>
      </c>
      <c r="F1207" t="s">
        <v>187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15274</v>
      </c>
      <c r="C1208" s="25">
        <v>30</v>
      </c>
      <c r="D1208" s="25">
        <v>31</v>
      </c>
      <c r="E1208" s="37">
        <v>44480</v>
      </c>
      <c r="F1208" t="s">
        <v>187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15155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15275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15277</v>
      </c>
      <c r="G1221" t="s">
        <v>15276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15148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15148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15148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15148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15148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15148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15148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15148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39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F1234" t="s">
        <v>15152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F1236" t="s">
        <v>21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373</v>
      </c>
      <c r="B1239" s="25" t="s">
        <v>15125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15155</v>
      </c>
      <c r="B1241" s="25" t="s">
        <v>364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15148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8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8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373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373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F1252" t="s">
        <v>39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F1254" t="s">
        <v>21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F1260" t="s">
        <v>187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373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15207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15189</v>
      </c>
      <c r="B1272" s="25" t="s">
        <v>15278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127</v>
      </c>
      <c r="B1273" s="25" t="s">
        <v>113</v>
      </c>
      <c r="C1273" s="25">
        <v>29</v>
      </c>
      <c r="D1273" s="25">
        <v>30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Rinde</v>
      </c>
    </row>
    <row r="1274" spans="1:8" x14ac:dyDescent="0.25">
      <c r="A1274" s="25" t="s">
        <v>140</v>
      </c>
      <c r="B1274" s="25" t="s">
        <v>36</v>
      </c>
      <c r="C1274" s="25">
        <v>14.5</v>
      </c>
      <c r="D1274" s="25">
        <v>74</v>
      </c>
      <c r="E1274" s="37">
        <v>44489</v>
      </c>
      <c r="G1274" s="25"/>
      <c r="H1274" s="56" t="str">
        <f>IFERROR(VLOOKUP(Tabelle1[[#This Row],[Artikelnr. (wenn vorhanden)]],Artikel!A:C,3,FALSE),Tabelle1[[#This Row],[Artikelnr. (wenn vorhanden)]])</f>
        <v>-</v>
      </c>
    </row>
    <row r="1275" spans="1:8" x14ac:dyDescent="0.25">
      <c r="A1275" s="25" t="s">
        <v>74</v>
      </c>
      <c r="B1275" s="25">
        <v>29500917</v>
      </c>
      <c r="C1275" s="25">
        <v>21</v>
      </c>
      <c r="D1275" s="25">
        <v>60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VOS-ABS ENTSORGUNG</v>
      </c>
    </row>
    <row r="1276" spans="1:8" x14ac:dyDescent="0.25">
      <c r="A1276" s="25" t="s">
        <v>59</v>
      </c>
      <c r="B1276" s="25" t="s">
        <v>36</v>
      </c>
      <c r="C1276" s="25">
        <v>4.0999999999999996</v>
      </c>
      <c r="D1276" s="25">
        <v>74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-</v>
      </c>
    </row>
    <row r="1277" spans="1:8" x14ac:dyDescent="0.25">
      <c r="A1277" s="25" t="s">
        <v>41</v>
      </c>
      <c r="B1277" s="25" t="s">
        <v>36</v>
      </c>
      <c r="C1277" s="25">
        <v>173</v>
      </c>
      <c r="D1277" s="25">
        <v>10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>
        <v>31000161</v>
      </c>
      <c r="C1278" s="25">
        <v>230</v>
      </c>
      <c r="D1278" s="25">
        <v>54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SKZ PF 10KG</v>
      </c>
    </row>
    <row r="1279" spans="1:8" x14ac:dyDescent="0.25">
      <c r="A1279" s="25" t="s">
        <v>310</v>
      </c>
      <c r="B1279" s="25">
        <v>29501017</v>
      </c>
      <c r="C1279" s="25">
        <v>31</v>
      </c>
      <c r="D1279" s="25">
        <v>61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ABS Pfeffer-Bruch</v>
      </c>
    </row>
    <row r="1280" spans="1:8" x14ac:dyDescent="0.25">
      <c r="A1280" s="25" t="s">
        <v>310</v>
      </c>
      <c r="B1280" s="25" t="s">
        <v>36</v>
      </c>
      <c r="C1280" s="25">
        <v>2.2000000000000002</v>
      </c>
      <c r="D1280" s="25">
        <v>30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-</v>
      </c>
    </row>
    <row r="1281" spans="1:8" x14ac:dyDescent="0.25">
      <c r="A1281" s="25" t="s">
        <v>37</v>
      </c>
      <c r="B1281" s="25" t="s">
        <v>36</v>
      </c>
      <c r="C1281" s="25">
        <v>8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88</v>
      </c>
      <c r="B1282" s="25" t="s">
        <v>36</v>
      </c>
      <c r="C1282" s="25">
        <v>7.6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59</v>
      </c>
      <c r="B1283" s="25" t="s">
        <v>36</v>
      </c>
      <c r="C1283" s="25">
        <v>2.5</v>
      </c>
      <c r="D1283" s="25">
        <v>74</v>
      </c>
      <c r="E1283" s="37">
        <v>44490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G1284" s="25"/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x14ac:dyDescent="0.25">
      <c r="A1285" s="25" t="s">
        <v>8</v>
      </c>
      <c r="B1285" s="25">
        <v>29501076</v>
      </c>
      <c r="C1285" s="25">
        <v>249</v>
      </c>
      <c r="D1285" s="25">
        <v>12</v>
      </c>
      <c r="E1285" s="37">
        <v>44489</v>
      </c>
      <c r="F1285" t="s">
        <v>15152</v>
      </c>
      <c r="G1285" s="25"/>
      <c r="H1285" s="56" t="str">
        <f>IFERROR(VLOOKUP(Tabelle1[[#This Row],[Artikelnr. (wenn vorhanden)]],Artikel!A:C,3,FALSE),Tabelle1[[#This Row],[Artikelnr. (wenn vorhanden)]])</f>
        <v>VOS RW-NUSS-ENDSTÜCK</v>
      </c>
    </row>
    <row r="1286" spans="1:8" x14ac:dyDescent="0.25">
      <c r="A1286" s="25" t="s">
        <v>8</v>
      </c>
      <c r="B1286" s="25">
        <v>29500910</v>
      </c>
      <c r="C1286" s="25">
        <v>24</v>
      </c>
      <c r="D1286" s="25">
        <v>61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ABS Unser Blütenkäse</v>
      </c>
    </row>
    <row r="1287" spans="1:8" x14ac:dyDescent="0.25">
      <c r="A1287" s="25" t="s">
        <v>8</v>
      </c>
      <c r="B1287" s="25">
        <v>29500885</v>
      </c>
      <c r="C1287" s="25">
        <v>15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HEUBL</v>
      </c>
    </row>
    <row r="1288" spans="1:8" x14ac:dyDescent="0.25">
      <c r="A1288" s="25" t="s">
        <v>140</v>
      </c>
      <c r="B1288" s="25" t="s">
        <v>36</v>
      </c>
      <c r="C1288" s="25">
        <v>7.5</v>
      </c>
      <c r="D1288" s="25">
        <v>74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x14ac:dyDescent="0.25">
      <c r="A1289" s="25" t="s">
        <v>59</v>
      </c>
      <c r="B1289" s="25" t="s">
        <v>36</v>
      </c>
      <c r="C1289" s="25">
        <v>170</v>
      </c>
      <c r="D1289" s="25">
        <v>73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74</v>
      </c>
      <c r="B1290" s="25">
        <v>29501002</v>
      </c>
      <c r="C1290" s="25">
        <v>10</v>
      </c>
      <c r="D1290" s="25">
        <v>12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ABS Bunter Pfeffer 50%</v>
      </c>
    </row>
    <row r="1291" spans="1:8" x14ac:dyDescent="0.25">
      <c r="A1291" s="25" t="s">
        <v>59</v>
      </c>
      <c r="B1291" s="25" t="s">
        <v>36</v>
      </c>
      <c r="C1291" s="25">
        <v>53</v>
      </c>
      <c r="D1291" s="25">
        <v>70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x14ac:dyDescent="0.25">
      <c r="A1292" s="25">
        <v>3020</v>
      </c>
      <c r="B1292" s="25">
        <v>32000106</v>
      </c>
      <c r="C1292" s="25">
        <v>29.5</v>
      </c>
      <c r="D1292" s="25">
        <v>30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GRW SCHI-NAT 7,2GK NEUE</v>
      </c>
    </row>
    <row r="1293" spans="1:8" x14ac:dyDescent="0.25">
      <c r="A1293" s="25">
        <v>3010</v>
      </c>
      <c r="B1293" s="25">
        <v>24000493</v>
      </c>
      <c r="C1293" s="25">
        <v>30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Konzentrat in Würsten 1</v>
      </c>
    </row>
    <row r="1294" spans="1:8" x14ac:dyDescent="0.25">
      <c r="A1294" s="25">
        <v>3010</v>
      </c>
      <c r="B1294" s="25">
        <v>24000493</v>
      </c>
      <c r="C1294" s="25">
        <v>40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 t="s">
        <v>63</v>
      </c>
      <c r="B1295" s="25" t="s">
        <v>36</v>
      </c>
      <c r="C1295" s="25">
        <v>39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x14ac:dyDescent="0.25">
      <c r="A1296" s="25">
        <v>3020</v>
      </c>
      <c r="B1296" s="25" t="s">
        <v>36</v>
      </c>
      <c r="C1296" s="25">
        <v>46</v>
      </c>
      <c r="D1296" s="25">
        <v>34</v>
      </c>
      <c r="E1296" s="37">
        <v>44491</v>
      </c>
      <c r="F1296" t="s">
        <v>187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>
        <v>32000106</v>
      </c>
      <c r="C1297" s="25">
        <v>60</v>
      </c>
      <c r="D1297" s="25">
        <v>34</v>
      </c>
      <c r="E1297" s="37">
        <v>44491</v>
      </c>
      <c r="F1297" t="s">
        <v>187</v>
      </c>
      <c r="G1297" s="25"/>
      <c r="H1297" s="56" t="str">
        <f>IFERROR(VLOOKUP(Tabelle1[[#This Row],[Artikelnr. (wenn vorhanden)]],Artikel!A:C,3,FALSE),Tabelle1[[#This Row],[Artikelnr. (wenn vorhanden)]])</f>
        <v>GRW SCHI-NAT 7,2GK NEUE</v>
      </c>
    </row>
    <row r="1298" spans="1:8" x14ac:dyDescent="0.25">
      <c r="A1298" s="25" t="s">
        <v>63</v>
      </c>
      <c r="B1298" s="25" t="s">
        <v>15280</v>
      </c>
      <c r="C1298" s="25">
        <v>10.8</v>
      </c>
      <c r="D1298" s="25">
        <v>40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Becher</v>
      </c>
    </row>
    <row r="1299" spans="1:8" x14ac:dyDescent="0.25">
      <c r="A1299" s="25" t="s">
        <v>117</v>
      </c>
      <c r="B1299" s="25" t="s">
        <v>36</v>
      </c>
      <c r="C1299" s="25">
        <f>53-18</f>
        <v>35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-</v>
      </c>
    </row>
    <row r="1300" spans="1:8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x14ac:dyDescent="0.25">
      <c r="A1301" s="25" t="s">
        <v>9</v>
      </c>
      <c r="B1301" s="25">
        <v>29501013</v>
      </c>
      <c r="C1301" s="25">
        <v>20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ABS AT-ROTWEIN</v>
      </c>
    </row>
    <row r="1302" spans="1:8" x14ac:dyDescent="0.25">
      <c r="A1302" s="25" t="s">
        <v>9</v>
      </c>
      <c r="B1302" s="25">
        <v>29501039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OLD-AMSTERDAM</v>
      </c>
    </row>
    <row r="1303" spans="1:8" x14ac:dyDescent="0.25">
      <c r="A1303" s="25" t="s">
        <v>9</v>
      </c>
      <c r="B1303" s="59">
        <v>29500886</v>
      </c>
      <c r="C1303" s="25">
        <v>204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MEDI-KRÄUK</v>
      </c>
    </row>
    <row r="1304" spans="1:8" x14ac:dyDescent="0.25">
      <c r="A1304" s="25" t="s">
        <v>9</v>
      </c>
      <c r="B1304" s="59">
        <v>29500906</v>
      </c>
      <c r="C1304" s="25">
        <v>11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SCH-PAUL</v>
      </c>
    </row>
    <row r="1305" spans="1:8" x14ac:dyDescent="0.25">
      <c r="A1305" s="25" t="s">
        <v>9</v>
      </c>
      <c r="B1305" s="59">
        <v>29500910</v>
      </c>
      <c r="C1305" s="25">
        <v>12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Unser Blütenkäse</v>
      </c>
    </row>
    <row r="1306" spans="1:8" x14ac:dyDescent="0.25">
      <c r="A1306" s="25" t="s">
        <v>9</v>
      </c>
      <c r="B1306" s="59">
        <v>29500952</v>
      </c>
      <c r="C1306" s="25">
        <v>3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GRÜN-PESTO</v>
      </c>
    </row>
    <row r="1307" spans="1:8" x14ac:dyDescent="0.25">
      <c r="A1307" s="25" t="s">
        <v>9</v>
      </c>
      <c r="B1307" s="59">
        <v>29501020</v>
      </c>
      <c r="C1307" s="25">
        <v>4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VOS WAL-THEKE</v>
      </c>
    </row>
    <row r="1308" spans="1:8" x14ac:dyDescent="0.25">
      <c r="A1308" s="25" t="s">
        <v>9</v>
      </c>
      <c r="B1308" s="59">
        <v>29501020</v>
      </c>
      <c r="C1308" s="25">
        <v>16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29501028</v>
      </c>
      <c r="C1309" s="25">
        <v>17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ABS KELLERGEIST</v>
      </c>
    </row>
    <row r="1310" spans="1:8" x14ac:dyDescent="0.25">
      <c r="A1310" s="25" t="s">
        <v>9</v>
      </c>
      <c r="B1310" s="59">
        <v>29501028</v>
      </c>
      <c r="C1310" s="25">
        <v>20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29501029</v>
      </c>
      <c r="C1311" s="25">
        <v>12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BRUSCHETTA</v>
      </c>
    </row>
    <row r="1312" spans="1:8" x14ac:dyDescent="0.25">
      <c r="A1312" s="25" t="s">
        <v>9</v>
      </c>
      <c r="B1312" s="59">
        <v>29501032</v>
      </c>
      <c r="C1312" s="25">
        <v>27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CHED-ROT MIT ß-CARO</v>
      </c>
    </row>
    <row r="1313" spans="1:8" x14ac:dyDescent="0.25">
      <c r="A1313" s="25" t="s">
        <v>9</v>
      </c>
      <c r="B1313" s="59">
        <v>29501039</v>
      </c>
      <c r="C1313" s="25">
        <v>17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OLD-AMSTERDAM</v>
      </c>
    </row>
    <row r="1314" spans="1:8" x14ac:dyDescent="0.25">
      <c r="A1314" s="25" t="s">
        <v>74</v>
      </c>
      <c r="B1314" s="25">
        <v>29500917</v>
      </c>
      <c r="C1314" s="25">
        <v>30</v>
      </c>
      <c r="D1314" s="25">
        <v>60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VOS-ABS ENTSORGUNG</v>
      </c>
    </row>
    <row r="1315" spans="1:8" x14ac:dyDescent="0.25">
      <c r="A1315" s="25" t="s">
        <v>59</v>
      </c>
      <c r="B1315" s="25" t="s">
        <v>36</v>
      </c>
      <c r="C1315" s="25">
        <v>65.400000000000006</v>
      </c>
      <c r="D1315" s="25">
        <v>70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-</v>
      </c>
    </row>
    <row r="1316" spans="1:8" x14ac:dyDescent="0.25">
      <c r="A1316" s="25" t="s">
        <v>59</v>
      </c>
      <c r="B1316" s="25" t="s">
        <v>36</v>
      </c>
      <c r="C1316" s="25">
        <v>3.5</v>
      </c>
      <c r="D1316" s="25">
        <v>74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349</v>
      </c>
      <c r="B1317" s="25" t="s">
        <v>119</v>
      </c>
      <c r="C1317" s="25">
        <v>126</v>
      </c>
      <c r="D1317" s="25">
        <v>30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RW Natur</v>
      </c>
    </row>
    <row r="1318" spans="1:8" x14ac:dyDescent="0.25">
      <c r="A1318" s="25" t="s">
        <v>59</v>
      </c>
      <c r="B1318" s="25" t="s">
        <v>36</v>
      </c>
      <c r="C1318" s="25">
        <v>20</v>
      </c>
      <c r="D1318" s="25">
        <v>72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-</v>
      </c>
    </row>
    <row r="1319" spans="1:8" x14ac:dyDescent="0.25">
      <c r="A1319" s="25" t="s">
        <v>8</v>
      </c>
      <c r="B1319" s="25">
        <v>29501069</v>
      </c>
      <c r="C1319" s="25">
        <v>452</v>
      </c>
      <c r="D1319" s="25">
        <v>12</v>
      </c>
      <c r="E1319" s="37">
        <v>44494</v>
      </c>
      <c r="F1319" t="s">
        <v>15152</v>
      </c>
      <c r="G1319" s="25"/>
      <c r="H1319" s="56" t="str">
        <f>IFERROR(VLOOKUP(Tabelle1[[#This Row],[Artikelnr. (wenn vorhanden)]],Artikel!A:C,3,FALSE),Tabelle1[[#This Row],[Artikelnr. (wenn vorhanden)]])</f>
        <v>VOS GRW-NATUR ENDSTÜCK</v>
      </c>
    </row>
    <row r="1320" spans="1:8" x14ac:dyDescent="0.25">
      <c r="A1320" s="25" t="s">
        <v>8</v>
      </c>
      <c r="B1320" s="25">
        <v>29501071</v>
      </c>
      <c r="C1320" s="25">
        <v>75</v>
      </c>
      <c r="D1320" s="25">
        <v>12</v>
      </c>
      <c r="E1320" s="37">
        <v>44494</v>
      </c>
      <c r="F1320" t="s">
        <v>15152</v>
      </c>
      <c r="G1320" s="25"/>
      <c r="H1320" s="56" t="str">
        <f>IFERROR(VLOOKUP(Tabelle1[[#This Row],[Artikelnr. (wenn vorhanden)]],Artikel!A:C,3,FALSE),Tabelle1[[#This Row],[Artikelnr. (wenn vorhanden)]])</f>
        <v>VOS RW-NATUR-NAT ENDSTÜ</v>
      </c>
    </row>
    <row r="1321" spans="1:8" x14ac:dyDescent="0.25">
      <c r="A1321" s="25" t="s">
        <v>88</v>
      </c>
      <c r="B1321" s="25">
        <v>29500527</v>
      </c>
      <c r="C1321" s="25">
        <v>246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Räucher Chili Vorsc</v>
      </c>
    </row>
    <row r="1322" spans="1:8" x14ac:dyDescent="0.25">
      <c r="A1322" s="25" t="s">
        <v>63</v>
      </c>
      <c r="B1322" s="25">
        <v>32000049</v>
      </c>
      <c r="C1322" s="25">
        <v>26.5</v>
      </c>
      <c r="D1322" s="25">
        <v>33</v>
      </c>
      <c r="E1322" s="37">
        <v>44494</v>
      </c>
      <c r="F1322" t="s">
        <v>187</v>
      </c>
      <c r="G1322" s="25"/>
      <c r="H1322" s="56" t="str">
        <f>IFERROR(VLOOKUP(Tabelle1[[#This Row],[Artikelnr. (wenn vorhanden)]],Artikel!A:C,3,FALSE),Tabelle1[[#This Row],[Artikelnr. (wenn vorhanden)]])</f>
        <v>GRW NATUR 7,2KG</v>
      </c>
    </row>
    <row r="1323" spans="1:8" x14ac:dyDescent="0.25">
      <c r="A1323" s="25">
        <v>3010</v>
      </c>
      <c r="B1323" s="25" t="s">
        <v>36</v>
      </c>
      <c r="C1323" s="25">
        <v>23</v>
      </c>
      <c r="D1323" s="25">
        <v>31</v>
      </c>
      <c r="E1323" s="37">
        <v>44494</v>
      </c>
      <c r="F1323" t="s">
        <v>187</v>
      </c>
      <c r="G1323" s="25"/>
      <c r="H1323" s="56" t="str">
        <f>IFERROR(VLOOKUP(Tabelle1[[#This Row],[Artikelnr. (wenn vorhanden)]],Artikel!A:C,3,FALSE),Tabelle1[[#This Row],[Artikelnr. (wenn vorhanden)]])</f>
        <v>-</v>
      </c>
    </row>
    <row r="1324" spans="1:8" x14ac:dyDescent="0.25">
      <c r="A1324" s="25">
        <v>3110</v>
      </c>
      <c r="B1324" s="25">
        <v>47000260</v>
      </c>
      <c r="C1324" s="25">
        <v>20</v>
      </c>
      <c r="D1324" s="25">
        <v>40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Creme Noblesse 250g Cha</v>
      </c>
    </row>
    <row r="1325" spans="1:8" x14ac:dyDescent="0.25">
      <c r="A1325" s="25" t="s">
        <v>63</v>
      </c>
      <c r="B1325" s="25" t="s">
        <v>36</v>
      </c>
      <c r="C1325" s="25">
        <v>227</v>
      </c>
      <c r="D1325" s="25">
        <v>30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-</v>
      </c>
    </row>
    <row r="1326" spans="1:8" x14ac:dyDescent="0.25">
      <c r="A1326" s="25" t="s">
        <v>8</v>
      </c>
      <c r="B1326" s="25">
        <v>29501066</v>
      </c>
      <c r="C1326" s="25">
        <v>35</v>
      </c>
      <c r="D1326" s="25">
        <v>12</v>
      </c>
      <c r="E1326" s="37">
        <v>44494</v>
      </c>
      <c r="F1326" t="s">
        <v>15152</v>
      </c>
      <c r="G1326" s="25"/>
      <c r="H1326" s="56" t="str">
        <f>IFERROR(VLOOKUP(Tabelle1[[#This Row],[Artikelnr. (wenn vorhanden)]],Artikel!A:C,3,FALSE),Tabelle1[[#This Row],[Artikelnr. (wenn vorhanden)]])</f>
        <v>VOS RW-NATUR ENDSTÜCK 3</v>
      </c>
    </row>
    <row r="1327" spans="1:8" x14ac:dyDescent="0.25">
      <c r="A1327" s="25" t="s">
        <v>37</v>
      </c>
      <c r="B1327" s="25">
        <v>29501032</v>
      </c>
      <c r="C1327" s="25">
        <v>27</v>
      </c>
      <c r="D1327" s="25">
        <v>42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ABS CHED-ROT MIT ß-CARO</v>
      </c>
    </row>
    <row r="1328" spans="1:8" x14ac:dyDescent="0.25">
      <c r="A1328" s="25" t="s">
        <v>37</v>
      </c>
      <c r="B1328" s="25" t="s">
        <v>36</v>
      </c>
      <c r="C1328" s="25">
        <f>156.4-62</f>
        <v>94.4</v>
      </c>
      <c r="D1328" s="25">
        <v>30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x14ac:dyDescent="0.25">
      <c r="A1329" s="25" t="s">
        <v>117</v>
      </c>
      <c r="B1329" s="25" t="s">
        <v>36</v>
      </c>
      <c r="C1329" s="25">
        <v>15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310</v>
      </c>
      <c r="B1330" s="25" t="s">
        <v>36</v>
      </c>
      <c r="C1330" s="25">
        <v>44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41</v>
      </c>
      <c r="B1331" s="25" t="s">
        <v>36</v>
      </c>
      <c r="C1331" s="25">
        <f>222+123</f>
        <v>345</v>
      </c>
      <c r="D1331" s="25">
        <v>10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7</v>
      </c>
      <c r="B1332" s="25" t="s">
        <v>36</v>
      </c>
      <c r="C1332" s="25">
        <f>23.8+55.2</f>
        <v>79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37</v>
      </c>
      <c r="B1333" s="25">
        <v>29501000</v>
      </c>
      <c r="C1333" s="25">
        <f>35-23.8</f>
        <v>11.2</v>
      </c>
      <c r="D1333" s="25">
        <v>12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ABS Bergkräuterkäse 50%</v>
      </c>
    </row>
    <row r="1334" spans="1:8" x14ac:dyDescent="0.25">
      <c r="A1334" s="25" t="s">
        <v>373</v>
      </c>
      <c r="B1334" s="25" t="s">
        <v>36</v>
      </c>
      <c r="C1334" s="25">
        <v>26.2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x14ac:dyDescent="0.25">
      <c r="A1335" s="25" t="s">
        <v>8</v>
      </c>
      <c r="B1335" s="25">
        <v>49500204</v>
      </c>
      <c r="C1335" s="25">
        <v>188</v>
      </c>
      <c r="D1335" s="25">
        <v>12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VOS GRW-SCHI-NAT-VAKU</v>
      </c>
    </row>
    <row r="1336" spans="1:8" x14ac:dyDescent="0.25">
      <c r="A1336" s="25" t="s">
        <v>8</v>
      </c>
      <c r="B1336" s="25">
        <v>29500498</v>
      </c>
      <c r="C1336" s="25">
        <v>309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Räucher Natur Natri</v>
      </c>
    </row>
    <row r="1337" spans="1:8" x14ac:dyDescent="0.25">
      <c r="A1337" s="25" t="s">
        <v>8</v>
      </c>
      <c r="B1337" s="25">
        <v>29500498</v>
      </c>
      <c r="C1337" s="25">
        <v>321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29500606</v>
      </c>
      <c r="C1338" s="25">
        <v>245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Würste Jalapeno nat</v>
      </c>
    </row>
    <row r="1339" spans="1:8" x14ac:dyDescent="0.25">
      <c r="A1339" s="25" t="s">
        <v>15224</v>
      </c>
      <c r="B1339" s="25">
        <v>29500532</v>
      </c>
      <c r="C1339" s="25">
        <v>101.8</v>
      </c>
      <c r="D1339" s="25">
        <v>12</v>
      </c>
      <c r="E1339" s="37">
        <v>44494</v>
      </c>
      <c r="F1339" t="s">
        <v>15283</v>
      </c>
      <c r="G1339" s="25"/>
      <c r="H1339" s="56" t="str">
        <f>IFERROR(VLOOKUP(Tabelle1[[#This Row],[Artikelnr. (wenn vorhanden)]],Artikel!A:C,3,FALSE),Tabelle1[[#This Row],[Artikelnr. (wenn vorhanden)]])</f>
        <v>VOS mit Lachskonzentrat</v>
      </c>
    </row>
    <row r="1340" spans="1:8" x14ac:dyDescent="0.25">
      <c r="A1340" s="25" t="s">
        <v>63</v>
      </c>
      <c r="B1340" s="25">
        <v>29900002</v>
      </c>
      <c r="C1340" s="25">
        <v>184.2</v>
      </c>
      <c r="D1340" s="25">
        <v>61</v>
      </c>
      <c r="E1340" s="37">
        <v>44495</v>
      </c>
      <c r="F1340" t="s">
        <v>15148</v>
      </c>
      <c r="G1340" s="25"/>
      <c r="H1340" s="56" t="str">
        <f>IFERROR(VLOOKUP(Tabelle1[[#This Row],[Artikelnr. (wenn vorhanden)]],Artikel!A:C,3,FALSE),Tabelle1[[#This Row],[Artikelnr. (wenn vorhanden)]])</f>
        <v>VOS VEG-SCH MILD</v>
      </c>
    </row>
    <row r="1341" spans="1:8" x14ac:dyDescent="0.25">
      <c r="A1341" s="25" t="s">
        <v>88</v>
      </c>
      <c r="B1341" s="25">
        <v>29900003</v>
      </c>
      <c r="C1341" s="25">
        <f>403+285</f>
        <v>688</v>
      </c>
      <c r="D1341" s="25">
        <v>61</v>
      </c>
      <c r="E1341" s="37">
        <v>44495</v>
      </c>
      <c r="F1341" t="s">
        <v>15148</v>
      </c>
      <c r="G1341" s="25"/>
      <c r="H1341" s="56" t="str">
        <f>IFERROR(VLOOKUP(Tabelle1[[#This Row],[Artikelnr. (wenn vorhanden)]],Artikel!A:C,3,FALSE),Tabelle1[[#This Row],[Artikelnr. (wenn vorhanden)]])</f>
        <v>VOS VEG-SCH WÜRZIG</v>
      </c>
    </row>
    <row r="1342" spans="1:8" x14ac:dyDescent="0.25">
      <c r="A1342" s="25" t="s">
        <v>41</v>
      </c>
      <c r="B1342" s="25">
        <v>29500879</v>
      </c>
      <c r="C1342" s="25">
        <v>106.2</v>
      </c>
      <c r="D1342" s="25">
        <v>12</v>
      </c>
      <c r="E1342" s="37">
        <v>44495</v>
      </c>
      <c r="G1342" s="25"/>
      <c r="H1342" s="56" t="str">
        <f>IFERROR(VLOOKUP(Tabelle1[[#This Row],[Artikelnr. (wenn vorhanden)]],Artikel!A:C,3,FALSE),Tabelle1[[#This Row],[Artikelnr. (wenn vorhanden)]])</f>
        <v>VOS SKZ AMMERLAND</v>
      </c>
    </row>
    <row r="1343" spans="1:8" x14ac:dyDescent="0.25">
      <c r="A1343" s="25" t="s">
        <v>15245</v>
      </c>
      <c r="B1343" s="25">
        <v>49500166</v>
      </c>
      <c r="C1343" s="25">
        <v>121</v>
      </c>
      <c r="D1343" s="25">
        <v>12</v>
      </c>
      <c r="E1343" s="37">
        <v>44495</v>
      </c>
      <c r="F1343" t="s">
        <v>15149</v>
      </c>
      <c r="G1343" s="25"/>
      <c r="H1343" s="56" t="str">
        <f>IFERROR(VLOOKUP(Tabelle1[[#This Row],[Artikelnr. (wenn vorhanden)]],Artikel!A:C,3,FALSE),Tabelle1[[#This Row],[Artikelnr. (wenn vorhanden)]])</f>
        <v>ABS BUN-PF 50% L33 vaku</v>
      </c>
    </row>
    <row r="1344" spans="1:8" x14ac:dyDescent="0.25">
      <c r="A1344" s="25" t="s">
        <v>15245</v>
      </c>
      <c r="B1344" s="25" t="s">
        <v>36</v>
      </c>
      <c r="C1344" s="25">
        <v>33</v>
      </c>
      <c r="D1344" s="25">
        <v>30</v>
      </c>
      <c r="E1344" s="37">
        <v>44495</v>
      </c>
      <c r="G1344" s="25"/>
      <c r="H1344" s="56" t="str">
        <f>IFERROR(VLOOKUP(Tabelle1[[#This Row],[Artikelnr. (wenn vorhanden)]],Artikel!A:C,3,FALSE),Tabelle1[[#This Row],[Artikelnr. (wenn vorhanden)]])</f>
        <v>-</v>
      </c>
    </row>
    <row r="1345" spans="1:8" x14ac:dyDescent="0.25">
      <c r="A1345" s="25" t="s">
        <v>15223</v>
      </c>
      <c r="B1345" s="25" t="s">
        <v>36</v>
      </c>
      <c r="C1345" s="25">
        <f>58-32</f>
        <v>26</v>
      </c>
      <c r="D1345" s="25">
        <v>30</v>
      </c>
      <c r="E1345" s="37">
        <v>44495</v>
      </c>
      <c r="G1345" s="25"/>
      <c r="H1345" s="56" t="str">
        <f>IFERROR(VLOOKUP(Tabelle1[[#This Row],[Artikelnr. (wenn vorhanden)]],Artikel!A:C,3,FALSE),Tabelle1[[#This Row],[Artikelnr. (wenn vorhanden)]])</f>
        <v>-</v>
      </c>
    </row>
    <row r="1346" spans="1:8" x14ac:dyDescent="0.25">
      <c r="A1346" s="25" t="s">
        <v>15245</v>
      </c>
      <c r="B1346" s="25" t="s">
        <v>15375</v>
      </c>
      <c r="C1346" s="25">
        <v>38</v>
      </c>
      <c r="D1346" s="25">
        <v>12</v>
      </c>
      <c r="E1346" s="37">
        <v>44495</v>
      </c>
      <c r="G1346" s="25"/>
      <c r="H1346" s="56" t="str">
        <f>IFERROR(VLOOKUP(Tabelle1[[#This Row],[Artikelnr. (wenn vorhanden)]],Artikel!A:C,3,FALSE),Tabelle1[[#This Row],[Artikelnr. (wenn vorhanden)]])</f>
        <v>Div Zipfe, ES</v>
      </c>
    </row>
    <row r="1347" spans="1:8" x14ac:dyDescent="0.25">
      <c r="A1347" s="25" t="s">
        <v>63</v>
      </c>
      <c r="B1347" s="25" t="s">
        <v>36</v>
      </c>
      <c r="C1347" s="25">
        <v>60</v>
      </c>
      <c r="D1347" s="25">
        <v>30</v>
      </c>
      <c r="E1347" s="37">
        <v>44495</v>
      </c>
      <c r="G1347" s="25"/>
      <c r="H1347" s="56" t="str">
        <f>IFERROR(VLOOKUP(Tabelle1[[#This Row],[Artikelnr. (wenn vorhanden)]],Artikel!A:C,3,FALSE),Tabelle1[[#This Row],[Artikelnr. (wenn vorhanden)]])</f>
        <v>-</v>
      </c>
    </row>
    <row r="1348" spans="1:8" x14ac:dyDescent="0.25">
      <c r="A1348" s="25">
        <v>3020</v>
      </c>
      <c r="B1348" s="25">
        <v>32000067</v>
      </c>
      <c r="C1348" s="25">
        <v>40</v>
      </c>
      <c r="D1348" s="25">
        <v>40</v>
      </c>
      <c r="E1348" s="37">
        <v>44495</v>
      </c>
      <c r="G1348" s="25"/>
      <c r="H1348" s="56" t="str">
        <f>IFERROR(VLOOKUP(Tabelle1[[#This Row],[Artikelnr. (wenn vorhanden)]],Artikel!A:C,3,FALSE),Tabelle1[[#This Row],[Artikelnr. (wenn vorhanden)]])</f>
        <v>RW NATUR 9,3KG AN</v>
      </c>
    </row>
    <row r="1349" spans="1:8" x14ac:dyDescent="0.25">
      <c r="A1349" s="25">
        <v>3020</v>
      </c>
      <c r="B1349" s="25">
        <v>32000069</v>
      </c>
      <c r="C1349" s="25">
        <v>20</v>
      </c>
      <c r="D1349" s="25">
        <v>34</v>
      </c>
      <c r="E1349" s="37">
        <v>44495</v>
      </c>
      <c r="G1349" s="25"/>
      <c r="H1349" s="56" t="str">
        <f>IFERROR(VLOOKUP(Tabelle1[[#This Row],[Artikelnr. (wenn vorhanden)]],Artikel!A:C,3,FALSE),Tabelle1[[#This Row],[Artikelnr. (wenn vorhanden)]])</f>
        <v>RW CHILI 9,3KG AN</v>
      </c>
    </row>
    <row r="1350" spans="1:8" x14ac:dyDescent="0.25">
      <c r="A1350" s="25" t="s">
        <v>15374</v>
      </c>
      <c r="B1350" s="25">
        <v>59000034</v>
      </c>
      <c r="C1350" s="25">
        <v>159.68</v>
      </c>
      <c r="D1350" s="25">
        <v>22</v>
      </c>
      <c r="E1350" s="37">
        <v>44495</v>
      </c>
      <c r="F1350" t="s">
        <v>17</v>
      </c>
      <c r="G1350" s="25"/>
      <c r="H1350" s="56" t="str">
        <f>IFERROR(VLOOKUP(Tabelle1[[#This Row],[Artikelnr. (wenn vorhanden)]],Artikel!A:C,3,FALSE),Tabelle1[[#This Row],[Artikelnr. (wenn vorhanden)]])</f>
        <v>Emmentaler "W" 5.000g,</v>
      </c>
    </row>
    <row r="1351" spans="1:8" x14ac:dyDescent="0.25">
      <c r="A1351" s="25">
        <v>3110</v>
      </c>
      <c r="B1351" s="25" t="s">
        <v>15280</v>
      </c>
      <c r="C1351" s="25">
        <v>90</v>
      </c>
      <c r="D1351" s="25">
        <v>40</v>
      </c>
      <c r="E1351" s="37">
        <v>44495</v>
      </c>
      <c r="G1351" s="25"/>
      <c r="H1351" s="56" t="str">
        <f>IFERROR(VLOOKUP(Tabelle1[[#This Row],[Artikelnr. (wenn vorhanden)]],Artikel!A:C,3,FALSE),Tabelle1[[#This Row],[Artikelnr. (wenn vorhanden)]])</f>
        <v>Becher</v>
      </c>
    </row>
    <row r="1352" spans="1:8" x14ac:dyDescent="0.25">
      <c r="A1352" s="25" t="s">
        <v>15223</v>
      </c>
      <c r="B1352" s="25">
        <v>49500194</v>
      </c>
      <c r="C1352" s="25">
        <v>297</v>
      </c>
      <c r="D1352" s="25">
        <v>61</v>
      </c>
      <c r="E1352" s="37">
        <v>44496</v>
      </c>
      <c r="G1352" s="25"/>
      <c r="H1352" s="56" t="str">
        <f>IFERROR(VLOOKUP(Tabelle1[[#This Row],[Artikelnr. (wenn vorhanden)]],Artikel!A:C,3,FALSE),Tabelle1[[#This Row],[Artikelnr. (wenn vorhanden)]])</f>
        <v>ABS CAMBOZOLA-VAKU</v>
      </c>
    </row>
    <row r="1353" spans="1:8" x14ac:dyDescent="0.25">
      <c r="A1353" s="25" t="s">
        <v>15245</v>
      </c>
      <c r="B1353" s="25">
        <v>29900002</v>
      </c>
      <c r="C1353" s="25">
        <f>249+263</f>
        <v>512</v>
      </c>
      <c r="D1353" s="25">
        <v>61</v>
      </c>
      <c r="E1353" s="37">
        <v>44496</v>
      </c>
      <c r="F1353" t="s">
        <v>15148</v>
      </c>
      <c r="G1353" s="25"/>
      <c r="H1353" s="56" t="str">
        <f>IFERROR(VLOOKUP(Tabelle1[[#This Row],[Artikelnr. (wenn vorhanden)]],Artikel!A:C,3,FALSE),Tabelle1[[#This Row],[Artikelnr. (wenn vorhanden)]])</f>
        <v>VOS VEG-SCH MILD</v>
      </c>
    </row>
    <row r="1354" spans="1:8" x14ac:dyDescent="0.25">
      <c r="A1354" s="25" t="s">
        <v>15223</v>
      </c>
      <c r="B1354" s="25" t="s">
        <v>36</v>
      </c>
      <c r="C1354" s="25">
        <v>15.4</v>
      </c>
      <c r="D1354" s="25">
        <v>30</v>
      </c>
      <c r="E1354" s="37">
        <v>44496</v>
      </c>
      <c r="G1354" s="25"/>
      <c r="H1354" s="56" t="str">
        <f>IFERROR(VLOOKUP(Tabelle1[[#This Row],[Artikelnr. (wenn vorhanden)]],Artikel!A:C,3,FALSE),Tabelle1[[#This Row],[Artikelnr. (wenn vorhanden)]])</f>
        <v>-</v>
      </c>
    </row>
    <row r="1355" spans="1:8" x14ac:dyDescent="0.25">
      <c r="A1355" s="25" t="s">
        <v>15245</v>
      </c>
      <c r="B1355" s="25" t="s">
        <v>36</v>
      </c>
      <c r="C1355" s="25">
        <v>28.4</v>
      </c>
      <c r="D1355" s="25">
        <v>30</v>
      </c>
      <c r="E1355" s="37">
        <v>44496</v>
      </c>
      <c r="G1355" s="25"/>
      <c r="H1355" s="56" t="str">
        <f>IFERROR(VLOOKUP(Tabelle1[[#This Row],[Artikelnr. (wenn vorhanden)]],Artikel!A:C,3,FALSE),Tabelle1[[#This Row],[Artikelnr. (wenn vorhanden)]])</f>
        <v>-</v>
      </c>
    </row>
    <row r="1356" spans="1:8" x14ac:dyDescent="0.25">
      <c r="A1356" s="25">
        <v>3100</v>
      </c>
      <c r="B1356" s="25" t="s">
        <v>36</v>
      </c>
      <c r="C1356" s="25">
        <v>60.900000000000006</v>
      </c>
      <c r="D1356" s="25">
        <v>10</v>
      </c>
      <c r="E1356" s="37">
        <v>44496</v>
      </c>
      <c r="G1356" s="25"/>
      <c r="H1356" s="56" t="str">
        <f>IFERROR(VLOOKUP(Tabelle1[[#This Row],[Artikelnr. (wenn vorhanden)]],Artikel!A:C,3,FALSE),Tabelle1[[#This Row],[Artikelnr. (wenn vorhanden)]])</f>
        <v>-</v>
      </c>
    </row>
    <row r="1357" spans="1:8" x14ac:dyDescent="0.25">
      <c r="A1357" s="25">
        <v>3020</v>
      </c>
      <c r="B1357" s="25">
        <v>32000049</v>
      </c>
      <c r="C1357" s="25">
        <v>81.2</v>
      </c>
      <c r="D1357" s="25">
        <v>31</v>
      </c>
      <c r="E1357" s="37">
        <v>44496</v>
      </c>
      <c r="G1357" s="25"/>
      <c r="H1357" s="56" t="str">
        <f>IFERROR(VLOOKUP(Tabelle1[[#This Row],[Artikelnr. (wenn vorhanden)]],Artikel!A:C,3,FALSE),Tabelle1[[#This Row],[Artikelnr. (wenn vorhanden)]])</f>
        <v>GRW NATUR 7,2KG</v>
      </c>
    </row>
    <row r="1358" spans="1:8" x14ac:dyDescent="0.25">
      <c r="A1358" s="25">
        <v>3020</v>
      </c>
      <c r="B1358" s="25">
        <v>32000049</v>
      </c>
      <c r="C1358" s="25">
        <v>81.2</v>
      </c>
      <c r="D1358" s="25">
        <v>31</v>
      </c>
      <c r="E1358" s="37">
        <v>44496</v>
      </c>
      <c r="G1358" s="25"/>
      <c r="H1358" s="56" t="str">
        <f>IFERROR(VLOOKUP(Tabelle1[[#This Row],[Artikelnr. (wenn vorhanden)]],Artikel!A:C,3,FALSE),Tabelle1[[#This Row],[Artikelnr. (wenn vorhanden)]])</f>
        <v>GRW NATUR 7,2KG</v>
      </c>
    </row>
    <row r="1359" spans="1:8" x14ac:dyDescent="0.25">
      <c r="A1359" s="25">
        <v>2030</v>
      </c>
      <c r="B1359" s="25">
        <v>32000061</v>
      </c>
      <c r="C1359" s="25">
        <v>20.3</v>
      </c>
      <c r="D1359" s="25">
        <v>10</v>
      </c>
      <c r="E1359" s="37">
        <v>44496</v>
      </c>
      <c r="G1359" s="25"/>
      <c r="H1359" s="56" t="str">
        <f>IFERROR(VLOOKUP(Tabelle1[[#This Row],[Artikelnr. (wenn vorhanden)]],Artikel!A:C,3,FALSE),Tabelle1[[#This Row],[Artikelnr. (wenn vorhanden)]])</f>
        <v>GRW GARTK 7,2KG</v>
      </c>
    </row>
    <row r="1360" spans="1:8" x14ac:dyDescent="0.25">
      <c r="A1360" s="25">
        <v>3040</v>
      </c>
      <c r="B1360" s="25">
        <v>32000061</v>
      </c>
      <c r="C1360" s="25">
        <v>20.3</v>
      </c>
      <c r="D1360" s="25">
        <v>40</v>
      </c>
      <c r="E1360" s="37">
        <v>44496</v>
      </c>
      <c r="G1360" s="25"/>
      <c r="H1360" s="56" t="str">
        <f>IFERROR(VLOOKUP(Tabelle1[[#This Row],[Artikelnr. (wenn vorhanden)]],Artikel!A:C,3,FALSE),Tabelle1[[#This Row],[Artikelnr. (wenn vorhanden)]])</f>
        <v>GRW GARTK 7,2KG</v>
      </c>
    </row>
    <row r="1361" spans="1:8" x14ac:dyDescent="0.25">
      <c r="A1361" s="25" t="s">
        <v>63</v>
      </c>
      <c r="B1361" s="25">
        <v>29900003</v>
      </c>
      <c r="C1361" s="25">
        <v>10</v>
      </c>
      <c r="D1361" s="25">
        <v>61</v>
      </c>
      <c r="E1361" s="37">
        <v>44496</v>
      </c>
      <c r="F1361" t="s">
        <v>15148</v>
      </c>
      <c r="G1361" s="25"/>
      <c r="H1361" s="56" t="str">
        <f>IFERROR(VLOOKUP(Tabelle1[[#This Row],[Artikelnr. (wenn vorhanden)]],Artikel!A:C,3,FALSE),Tabelle1[[#This Row],[Artikelnr. (wenn vorhanden)]])</f>
        <v>VOS VEG-SCH WÜRZIG</v>
      </c>
    </row>
    <row r="1362" spans="1:8" x14ac:dyDescent="0.25">
      <c r="A1362" s="25" t="s">
        <v>15223</v>
      </c>
      <c r="B1362" s="25">
        <v>29500887</v>
      </c>
      <c r="C1362" s="25">
        <v>15</v>
      </c>
      <c r="D1362" s="25">
        <v>55</v>
      </c>
      <c r="E1362" s="37">
        <v>44496</v>
      </c>
      <c r="F1362" t="s">
        <v>15376</v>
      </c>
      <c r="G1362" s="25"/>
      <c r="H1362" s="56" t="str">
        <f>IFERROR(VLOOKUP(Tabelle1[[#This Row],[Artikelnr. (wenn vorhanden)]],Artikel!A:C,3,FALSE),Tabelle1[[#This Row],[Artikelnr. (wenn vorhanden)]])</f>
        <v>ABS ZIEGE-GOU</v>
      </c>
    </row>
    <row r="1363" spans="1:8" x14ac:dyDescent="0.25">
      <c r="A1363" s="25" t="s">
        <v>15223</v>
      </c>
      <c r="B1363" s="25">
        <v>29500886</v>
      </c>
      <c r="C1363" s="25">
        <v>204</v>
      </c>
      <c r="D1363" s="25">
        <v>61</v>
      </c>
      <c r="E1363" s="37">
        <v>44496</v>
      </c>
      <c r="G1363" s="25"/>
      <c r="H1363" s="56" t="str">
        <f>IFERROR(VLOOKUP(Tabelle1[[#This Row],[Artikelnr. (wenn vorhanden)]],Artikel!A:C,3,FALSE),Tabelle1[[#This Row],[Artikelnr. (wenn vorhanden)]])</f>
        <v>ABS MEDI-KRÄUK</v>
      </c>
    </row>
    <row r="1364" spans="1:8" x14ac:dyDescent="0.25">
      <c r="A1364" s="25" t="s">
        <v>15223</v>
      </c>
      <c r="B1364" s="25">
        <v>29500906</v>
      </c>
      <c r="C1364" s="25">
        <v>11</v>
      </c>
      <c r="D1364" s="25">
        <v>61</v>
      </c>
      <c r="E1364" s="37">
        <v>44496</v>
      </c>
      <c r="G1364" s="25"/>
      <c r="H1364" s="56" t="str">
        <f>IFERROR(VLOOKUP(Tabelle1[[#This Row],[Artikelnr. (wenn vorhanden)]],Artikel!A:C,3,FALSE),Tabelle1[[#This Row],[Artikelnr. (wenn vorhanden)]])</f>
        <v>ABS SCH-PAUL</v>
      </c>
    </row>
    <row r="1365" spans="1:8" x14ac:dyDescent="0.25">
      <c r="A1365" s="25" t="s">
        <v>15223</v>
      </c>
      <c r="B1365" s="25">
        <v>29500910</v>
      </c>
      <c r="C1365" s="25">
        <v>12</v>
      </c>
      <c r="D1365" s="25">
        <v>61</v>
      </c>
      <c r="E1365" s="37">
        <v>44496</v>
      </c>
      <c r="G1365" s="25"/>
      <c r="H1365" s="56" t="str">
        <f>IFERROR(VLOOKUP(Tabelle1[[#This Row],[Artikelnr. (wenn vorhanden)]],Artikel!A:C,3,FALSE),Tabelle1[[#This Row],[Artikelnr. (wenn vorhanden)]])</f>
        <v>ABS Unser Blütenkäse</v>
      </c>
    </row>
    <row r="1366" spans="1:8" x14ac:dyDescent="0.25">
      <c r="A1366" s="25" t="s">
        <v>15223</v>
      </c>
      <c r="B1366" s="25">
        <v>29500917</v>
      </c>
      <c r="C1366" s="25">
        <v>30</v>
      </c>
      <c r="D1366" s="25">
        <v>61</v>
      </c>
      <c r="E1366" s="37">
        <v>44496</v>
      </c>
      <c r="G1366" s="25"/>
      <c r="H1366" s="56" t="str">
        <f>IFERROR(VLOOKUP(Tabelle1[[#This Row],[Artikelnr. (wenn vorhanden)]],Artikel!A:C,3,FALSE),Tabelle1[[#This Row],[Artikelnr. (wenn vorhanden)]])</f>
        <v>VOS-ABS ENTSORGUNG</v>
      </c>
    </row>
    <row r="1367" spans="1:8" x14ac:dyDescent="0.25">
      <c r="A1367" s="25" t="s">
        <v>15223</v>
      </c>
      <c r="B1367" s="25">
        <v>29500917</v>
      </c>
      <c r="C1367" s="25">
        <v>6</v>
      </c>
      <c r="D1367" s="25">
        <v>61</v>
      </c>
      <c r="E1367" s="37">
        <v>44496</v>
      </c>
      <c r="G1367" s="25"/>
      <c r="H1367" s="56" t="str">
        <f>IFERROR(VLOOKUP(Tabelle1[[#This Row],[Artikelnr. (wenn vorhanden)]],Artikel!A:C,3,FALSE),Tabelle1[[#This Row],[Artikelnr. (wenn vorhanden)]])</f>
        <v>VOS-ABS ENTSORGUNG</v>
      </c>
    </row>
    <row r="1368" spans="1:8" x14ac:dyDescent="0.25">
      <c r="A1368" s="25" t="s">
        <v>15223</v>
      </c>
      <c r="B1368" s="25">
        <v>29500917</v>
      </c>
      <c r="C1368" s="25">
        <v>13</v>
      </c>
      <c r="D1368" s="25">
        <v>61</v>
      </c>
      <c r="E1368" s="37">
        <v>44496</v>
      </c>
      <c r="G1368" s="25"/>
      <c r="H1368" s="56" t="str">
        <f>IFERROR(VLOOKUP(Tabelle1[[#This Row],[Artikelnr. (wenn vorhanden)]],Artikel!A:C,3,FALSE),Tabelle1[[#This Row],[Artikelnr. (wenn vorhanden)]])</f>
        <v>VOS-ABS ENTSORGUNG</v>
      </c>
    </row>
    <row r="1369" spans="1:8" x14ac:dyDescent="0.25">
      <c r="A1369" s="25" t="s">
        <v>15223</v>
      </c>
      <c r="B1369" s="25">
        <v>29500917</v>
      </c>
      <c r="C1369" s="25">
        <v>10</v>
      </c>
      <c r="D1369" s="25">
        <v>61</v>
      </c>
      <c r="E1369" s="37">
        <v>44496</v>
      </c>
      <c r="G1369" s="25"/>
      <c r="H1369" s="56" t="str">
        <f>IFERROR(VLOOKUP(Tabelle1[[#This Row],[Artikelnr. (wenn vorhanden)]],Artikel!A:C,3,FALSE),Tabelle1[[#This Row],[Artikelnr. (wenn vorhanden)]])</f>
        <v>VOS-ABS ENTSORGUNG</v>
      </c>
    </row>
    <row r="1370" spans="1:8" x14ac:dyDescent="0.25">
      <c r="A1370" s="25" t="s">
        <v>15223</v>
      </c>
      <c r="B1370" s="25">
        <v>29500952</v>
      </c>
      <c r="C1370" s="25">
        <v>3</v>
      </c>
      <c r="D1370" s="25">
        <v>61</v>
      </c>
      <c r="E1370" s="37">
        <v>44496</v>
      </c>
      <c r="G1370" s="25"/>
      <c r="H1370" s="56" t="str">
        <f>IFERROR(VLOOKUP(Tabelle1[[#This Row],[Artikelnr. (wenn vorhanden)]],Artikel!A:C,3,FALSE),Tabelle1[[#This Row],[Artikelnr. (wenn vorhanden)]])</f>
        <v>ABS GRÜN-PESTO</v>
      </c>
    </row>
    <row r="1371" spans="1:8" x14ac:dyDescent="0.25">
      <c r="A1371" s="25" t="s">
        <v>15223</v>
      </c>
      <c r="B1371" s="25">
        <v>29501013</v>
      </c>
      <c r="C1371" s="25">
        <v>20</v>
      </c>
      <c r="D1371" s="25">
        <v>61</v>
      </c>
      <c r="E1371" s="37">
        <v>44496</v>
      </c>
      <c r="G1371" s="25"/>
      <c r="H1371" s="56" t="str">
        <f>IFERROR(VLOOKUP(Tabelle1[[#This Row],[Artikelnr. (wenn vorhanden)]],Artikel!A:C,3,FALSE),Tabelle1[[#This Row],[Artikelnr. (wenn vorhanden)]])</f>
        <v>ABS AT-ROTWEIN</v>
      </c>
    </row>
    <row r="1372" spans="1:8" x14ac:dyDescent="0.25">
      <c r="A1372" s="25" t="s">
        <v>15223</v>
      </c>
      <c r="B1372" s="25">
        <v>29501020</v>
      </c>
      <c r="C1372" s="25">
        <v>4</v>
      </c>
      <c r="D1372" s="25">
        <v>61</v>
      </c>
      <c r="E1372" s="37">
        <v>44496</v>
      </c>
      <c r="G1372" s="25"/>
      <c r="H1372" s="56" t="str">
        <f>IFERROR(VLOOKUP(Tabelle1[[#This Row],[Artikelnr. (wenn vorhanden)]],Artikel!A:C,3,FALSE),Tabelle1[[#This Row],[Artikelnr. (wenn vorhanden)]])</f>
        <v>VOS WAL-THEKE</v>
      </c>
    </row>
    <row r="1373" spans="1:8" x14ac:dyDescent="0.25">
      <c r="A1373" s="25" t="s">
        <v>15223</v>
      </c>
      <c r="B1373" s="25">
        <v>29501020</v>
      </c>
      <c r="C1373" s="25">
        <v>16</v>
      </c>
      <c r="D1373" s="25">
        <v>61</v>
      </c>
      <c r="E1373" s="37">
        <v>44496</v>
      </c>
      <c r="G1373" s="25"/>
      <c r="H1373" s="56" t="str">
        <f>IFERROR(VLOOKUP(Tabelle1[[#This Row],[Artikelnr. (wenn vorhanden)]],Artikel!A:C,3,FALSE),Tabelle1[[#This Row],[Artikelnr. (wenn vorhanden)]])</f>
        <v>VOS WAL-THEKE</v>
      </c>
    </row>
    <row r="1374" spans="1:8" x14ac:dyDescent="0.25">
      <c r="A1374" s="25" t="s">
        <v>15223</v>
      </c>
      <c r="B1374" s="25">
        <v>29501028</v>
      </c>
      <c r="C1374" s="25">
        <v>17</v>
      </c>
      <c r="D1374" s="25">
        <v>61</v>
      </c>
      <c r="E1374" s="37">
        <v>44496</v>
      </c>
      <c r="G1374" s="25"/>
      <c r="H1374" s="56" t="str">
        <f>IFERROR(VLOOKUP(Tabelle1[[#This Row],[Artikelnr. (wenn vorhanden)]],Artikel!A:C,3,FALSE),Tabelle1[[#This Row],[Artikelnr. (wenn vorhanden)]])</f>
        <v>ABS KELLERGEIST</v>
      </c>
    </row>
    <row r="1375" spans="1:8" x14ac:dyDescent="0.25">
      <c r="A1375" s="25" t="s">
        <v>15223</v>
      </c>
      <c r="B1375" s="25">
        <v>29501028</v>
      </c>
      <c r="C1375" s="25">
        <v>20</v>
      </c>
      <c r="D1375" s="25">
        <v>61</v>
      </c>
      <c r="E1375" s="37">
        <v>44496</v>
      </c>
      <c r="G1375" s="25"/>
      <c r="H1375" s="56" t="str">
        <f>IFERROR(VLOOKUP(Tabelle1[[#This Row],[Artikelnr. (wenn vorhanden)]],Artikel!A:C,3,FALSE),Tabelle1[[#This Row],[Artikelnr. (wenn vorhanden)]])</f>
        <v>ABS KELLERGEIST</v>
      </c>
    </row>
    <row r="1376" spans="1:8" x14ac:dyDescent="0.25">
      <c r="A1376" s="25" t="s">
        <v>15223</v>
      </c>
      <c r="B1376" s="25">
        <v>29501029</v>
      </c>
      <c r="C1376" s="25">
        <v>12</v>
      </c>
      <c r="D1376" s="25">
        <v>61</v>
      </c>
      <c r="E1376" s="37">
        <v>44496</v>
      </c>
      <c r="G1376" s="25"/>
      <c r="H1376" s="56" t="str">
        <f>IFERROR(VLOOKUP(Tabelle1[[#This Row],[Artikelnr. (wenn vorhanden)]],Artikel!A:C,3,FALSE),Tabelle1[[#This Row],[Artikelnr. (wenn vorhanden)]])</f>
        <v>ABS BRUSCHETTA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2232-9B16-4192-A65B-ADDA3B5C2B3B}">
  <dimension ref="A3:C147"/>
  <sheetViews>
    <sheetView topLeftCell="A31" workbookViewId="0">
      <selection activeCell="C38" sqref="C38"/>
    </sheetView>
  </sheetViews>
  <sheetFormatPr baseColWidth="10" defaultRowHeight="15" x14ac:dyDescent="0.25"/>
  <cols>
    <col min="1" max="1" width="66.5703125" bestFit="1" customWidth="1"/>
    <col min="2" max="2" width="18.28515625" bestFit="1" customWidth="1"/>
  </cols>
  <sheetData>
    <row r="3" spans="1:2" x14ac:dyDescent="0.25">
      <c r="A3" s="2" t="s">
        <v>4</v>
      </c>
      <c r="B3" t="s">
        <v>5</v>
      </c>
    </row>
    <row r="4" spans="1:2" x14ac:dyDescent="0.25">
      <c r="A4" s="3" t="s">
        <v>8</v>
      </c>
      <c r="B4" s="5">
        <v>0.2710800186802913</v>
      </c>
    </row>
    <row r="5" spans="1:2" x14ac:dyDescent="0.25">
      <c r="A5" s="8" t="s">
        <v>15</v>
      </c>
      <c r="B5" s="5">
        <v>4.8294814826003674E-2</v>
      </c>
    </row>
    <row r="6" spans="1:2" x14ac:dyDescent="0.25">
      <c r="A6" s="60" t="s">
        <v>15121</v>
      </c>
      <c r="B6" s="5">
        <v>1.0705458163179486E-3</v>
      </c>
    </row>
    <row r="7" spans="1:2" x14ac:dyDescent="0.25">
      <c r="A7" s="60" t="s">
        <v>15153</v>
      </c>
      <c r="B7" s="5">
        <v>8.5892970495537336E-3</v>
      </c>
    </row>
    <row r="8" spans="1:2" x14ac:dyDescent="0.25">
      <c r="A8" s="60" t="s">
        <v>15</v>
      </c>
      <c r="B8" s="5">
        <v>1.08667732861863E-2</v>
      </c>
    </row>
    <row r="9" spans="1:2" x14ac:dyDescent="0.25">
      <c r="A9" s="60" t="s">
        <v>237</v>
      </c>
      <c r="B9" s="5">
        <v>1.6938087915715487E-3</v>
      </c>
    </row>
    <row r="10" spans="1:2" x14ac:dyDescent="0.25">
      <c r="A10" s="60" t="s">
        <v>15148</v>
      </c>
      <c r="B10" s="5">
        <v>2.6074389882374146E-2</v>
      </c>
    </row>
    <row r="11" spans="1:2" x14ac:dyDescent="0.25">
      <c r="A11" s="8" t="s">
        <v>16</v>
      </c>
      <c r="B11" s="5">
        <v>6.1374538299619807E-2</v>
      </c>
    </row>
    <row r="12" spans="1:2" x14ac:dyDescent="0.25">
      <c r="A12" s="60" t="s">
        <v>187</v>
      </c>
      <c r="B12" s="5">
        <v>1.4665011182437651E-4</v>
      </c>
    </row>
    <row r="13" spans="1:2" x14ac:dyDescent="0.25">
      <c r="A13" s="60" t="s">
        <v>111</v>
      </c>
      <c r="B13" s="5">
        <v>2.3446419878481319E-2</v>
      </c>
    </row>
    <row r="14" spans="1:2" x14ac:dyDescent="0.25">
      <c r="A14" s="60" t="s">
        <v>25</v>
      </c>
      <c r="B14" s="5">
        <v>3.0522287774007482E-2</v>
      </c>
    </row>
    <row r="15" spans="1:2" x14ac:dyDescent="0.25">
      <c r="A15" s="60" t="s">
        <v>177</v>
      </c>
      <c r="B15" s="5">
        <v>7.2591805353066381E-3</v>
      </c>
    </row>
    <row r="16" spans="1:2" x14ac:dyDescent="0.25">
      <c r="A16" s="8" t="s">
        <v>14</v>
      </c>
      <c r="B16" s="5">
        <v>1.3491810287842639E-3</v>
      </c>
    </row>
    <row r="17" spans="1:2" x14ac:dyDescent="0.25">
      <c r="A17" s="60" t="s">
        <v>149</v>
      </c>
      <c r="B17" s="5">
        <v>1.3491810287842639E-3</v>
      </c>
    </row>
    <row r="18" spans="1:2" x14ac:dyDescent="0.25">
      <c r="A18" s="8" t="s">
        <v>10</v>
      </c>
      <c r="B18" s="5">
        <v>2.2614180493877985E-2</v>
      </c>
    </row>
    <row r="19" spans="1:2" x14ac:dyDescent="0.25">
      <c r="A19" s="60" t="s">
        <v>61</v>
      </c>
      <c r="B19" s="5">
        <v>6.093312146302844E-3</v>
      </c>
    </row>
    <row r="20" spans="1:2" x14ac:dyDescent="0.25">
      <c r="A20" s="60" t="s">
        <v>95</v>
      </c>
      <c r="B20" s="5">
        <v>3.4697416457647482E-3</v>
      </c>
    </row>
    <row r="21" spans="1:2" x14ac:dyDescent="0.25">
      <c r="A21" s="60" t="s">
        <v>13</v>
      </c>
      <c r="B21" s="5">
        <v>1.5031636461998593E-4</v>
      </c>
    </row>
    <row r="22" spans="1:2" x14ac:dyDescent="0.25">
      <c r="A22" s="60" t="s">
        <v>84</v>
      </c>
      <c r="B22" s="5">
        <v>7.6214063115128483E-3</v>
      </c>
    </row>
    <row r="23" spans="1:2" x14ac:dyDescent="0.25">
      <c r="A23" s="60" t="s">
        <v>91</v>
      </c>
      <c r="B23" s="5">
        <v>5.2794040256775544E-3</v>
      </c>
    </row>
    <row r="24" spans="1:2" x14ac:dyDescent="0.25">
      <c r="A24" s="8" t="s">
        <v>17</v>
      </c>
      <c r="B24" s="5">
        <v>0.13279116298158156</v>
      </c>
    </row>
    <row r="25" spans="1:2" x14ac:dyDescent="0.25">
      <c r="A25" s="60" t="s">
        <v>36</v>
      </c>
      <c r="B25" s="5">
        <v>3.6662527956094133E-4</v>
      </c>
    </row>
    <row r="26" spans="1:2" x14ac:dyDescent="0.25">
      <c r="A26" s="60" t="s">
        <v>39</v>
      </c>
      <c r="B26" s="5">
        <v>1.1732008945950122E-4</v>
      </c>
    </row>
    <row r="27" spans="1:2" x14ac:dyDescent="0.25">
      <c r="A27" s="60" t="s">
        <v>376</v>
      </c>
      <c r="B27" s="5">
        <v>8.1288156984251903E-3</v>
      </c>
    </row>
    <row r="28" spans="1:2" x14ac:dyDescent="0.25">
      <c r="A28" s="60" t="s">
        <v>15152</v>
      </c>
      <c r="B28" s="5">
        <v>3.4756076502377234E-3</v>
      </c>
    </row>
    <row r="29" spans="1:2" x14ac:dyDescent="0.25">
      <c r="A29" s="60" t="s">
        <v>173</v>
      </c>
      <c r="B29" s="5">
        <v>4.3995033547312957E-4</v>
      </c>
    </row>
    <row r="30" spans="1:2" x14ac:dyDescent="0.25">
      <c r="A30" s="60" t="s">
        <v>15270</v>
      </c>
      <c r="B30" s="5">
        <v>8.5790315417260267E-4</v>
      </c>
    </row>
    <row r="31" spans="1:2" x14ac:dyDescent="0.25">
      <c r="A31" s="60" t="s">
        <v>10</v>
      </c>
      <c r="B31" s="5">
        <v>1.7785945537228121E-2</v>
      </c>
    </row>
    <row r="32" spans="1:2" x14ac:dyDescent="0.25">
      <c r="A32" s="60" t="s">
        <v>17</v>
      </c>
      <c r="B32" s="5">
        <v>3.8849081123395586E-2</v>
      </c>
    </row>
    <row r="33" spans="1:2" x14ac:dyDescent="0.25">
      <c r="A33" s="60" t="s">
        <v>15149</v>
      </c>
      <c r="B33" s="5">
        <v>7.3061085710904384E-3</v>
      </c>
    </row>
    <row r="34" spans="1:2" x14ac:dyDescent="0.25">
      <c r="A34" s="60" t="s">
        <v>15148</v>
      </c>
      <c r="B34" s="5">
        <v>5.5463805542538325E-2</v>
      </c>
    </row>
    <row r="35" spans="1:2" x14ac:dyDescent="0.25">
      <c r="A35" s="8" t="s">
        <v>15258</v>
      </c>
      <c r="B35" s="5">
        <v>4.6561410504239549E-3</v>
      </c>
    </row>
    <row r="36" spans="1:2" x14ac:dyDescent="0.25">
      <c r="A36" s="60" t="s">
        <v>45</v>
      </c>
      <c r="B36" s="5">
        <v>4.5168234441907967E-3</v>
      </c>
    </row>
    <row r="37" spans="1:2" x14ac:dyDescent="0.25">
      <c r="A37" s="60" t="s">
        <v>306</v>
      </c>
      <c r="B37" s="5">
        <v>1.3931760623315769E-4</v>
      </c>
    </row>
    <row r="38" spans="1:2" x14ac:dyDescent="0.25">
      <c r="A38" s="3" t="s">
        <v>6</v>
      </c>
      <c r="B38" s="5">
        <v>0.25426929638669526</v>
      </c>
    </row>
    <row r="39" spans="1:2" x14ac:dyDescent="0.25">
      <c r="A39" s="8" t="s">
        <v>15</v>
      </c>
      <c r="B39" s="5">
        <v>9.9722076040576033E-4</v>
      </c>
    </row>
    <row r="40" spans="1:2" x14ac:dyDescent="0.25">
      <c r="A40" s="60" t="s">
        <v>15239</v>
      </c>
      <c r="B40" s="5">
        <v>9.9722076040576033E-4</v>
      </c>
    </row>
    <row r="41" spans="1:2" x14ac:dyDescent="0.25">
      <c r="A41" s="8" t="s">
        <v>16</v>
      </c>
      <c r="B41" s="5">
        <v>0.12304677632624311</v>
      </c>
    </row>
    <row r="42" spans="1:2" x14ac:dyDescent="0.25">
      <c r="A42" s="60" t="s">
        <v>187</v>
      </c>
      <c r="B42" s="5">
        <v>2.0335971006686292E-2</v>
      </c>
    </row>
    <row r="43" spans="1:2" x14ac:dyDescent="0.25">
      <c r="A43" s="60" t="s">
        <v>330</v>
      </c>
      <c r="B43" s="5">
        <v>6.3352848308130647E-4</v>
      </c>
    </row>
    <row r="44" spans="1:2" x14ac:dyDescent="0.25">
      <c r="A44" s="60" t="s">
        <v>111</v>
      </c>
      <c r="B44" s="5">
        <v>3.7395778515216015E-4</v>
      </c>
    </row>
    <row r="45" spans="1:2" x14ac:dyDescent="0.25">
      <c r="A45" s="60" t="s">
        <v>25</v>
      </c>
      <c r="B45" s="5">
        <v>7.3805335028413091E-2</v>
      </c>
    </row>
    <row r="46" spans="1:2" x14ac:dyDescent="0.25">
      <c r="A46" s="60" t="s">
        <v>177</v>
      </c>
      <c r="B46" s="5">
        <v>2.7897984022910265E-2</v>
      </c>
    </row>
    <row r="47" spans="1:2" x14ac:dyDescent="0.25">
      <c r="A47" s="8" t="s">
        <v>13</v>
      </c>
      <c r="B47" s="5">
        <v>2.8596771805753421E-3</v>
      </c>
    </row>
    <row r="48" spans="1:2" x14ac:dyDescent="0.25">
      <c r="A48" s="60" t="s">
        <v>15267</v>
      </c>
      <c r="B48" s="5">
        <v>1.1732008945950121E-3</v>
      </c>
    </row>
    <row r="49" spans="1:2" x14ac:dyDescent="0.25">
      <c r="A49" s="60" t="s">
        <v>15279</v>
      </c>
      <c r="B49" s="5">
        <v>1.68647628598033E-3</v>
      </c>
    </row>
    <row r="50" spans="1:2" x14ac:dyDescent="0.25">
      <c r="A50" s="8" t="s">
        <v>14</v>
      </c>
      <c r="B50" s="5">
        <v>2.3464017891900243E-4</v>
      </c>
    </row>
    <row r="51" spans="1:2" x14ac:dyDescent="0.25">
      <c r="A51" s="60" t="s">
        <v>149</v>
      </c>
      <c r="B51" s="5">
        <v>5.8660044729750608E-5</v>
      </c>
    </row>
    <row r="52" spans="1:2" x14ac:dyDescent="0.25">
      <c r="A52" s="60" t="s">
        <v>90</v>
      </c>
      <c r="B52" s="5">
        <v>1.7598013418925181E-4</v>
      </c>
    </row>
    <row r="53" spans="1:2" x14ac:dyDescent="0.25">
      <c r="A53" s="8" t="s">
        <v>10</v>
      </c>
      <c r="B53" s="5">
        <v>2.1105150843205148E-2</v>
      </c>
    </row>
    <row r="54" spans="1:2" x14ac:dyDescent="0.25">
      <c r="A54" s="60" t="s">
        <v>36</v>
      </c>
      <c r="B54" s="5">
        <v>5.8660044729750606E-4</v>
      </c>
    </row>
    <row r="55" spans="1:2" x14ac:dyDescent="0.25">
      <c r="A55" s="60" t="s">
        <v>61</v>
      </c>
      <c r="B55" s="5">
        <v>3.4382118717225072E-3</v>
      </c>
    </row>
    <row r="56" spans="1:2" x14ac:dyDescent="0.25">
      <c r="A56" s="60" t="s">
        <v>72</v>
      </c>
      <c r="B56" s="5">
        <v>1.3540938075303805E-2</v>
      </c>
    </row>
    <row r="57" spans="1:2" x14ac:dyDescent="0.25">
      <c r="A57" s="60" t="s">
        <v>341</v>
      </c>
      <c r="B57" s="5">
        <v>2.7863521246631538E-4</v>
      </c>
    </row>
    <row r="58" spans="1:2" x14ac:dyDescent="0.25">
      <c r="A58" s="60" t="s">
        <v>15147</v>
      </c>
      <c r="B58" s="5">
        <v>1.8624564201695818E-4</v>
      </c>
    </row>
    <row r="59" spans="1:2" x14ac:dyDescent="0.25">
      <c r="A59" s="60" t="s">
        <v>15</v>
      </c>
      <c r="B59" s="5">
        <v>9.8988825481454156E-5</v>
      </c>
    </row>
    <row r="60" spans="1:2" x14ac:dyDescent="0.25">
      <c r="A60" s="60" t="s">
        <v>62</v>
      </c>
      <c r="B60" s="5">
        <v>2.0487020621865397E-3</v>
      </c>
    </row>
    <row r="61" spans="1:2" x14ac:dyDescent="0.25">
      <c r="A61" s="60" t="s">
        <v>84</v>
      </c>
      <c r="B61" s="5">
        <v>2.2730767332778361E-4</v>
      </c>
    </row>
    <row r="62" spans="1:2" x14ac:dyDescent="0.25">
      <c r="A62" s="60" t="s">
        <v>15236</v>
      </c>
      <c r="B62" s="5">
        <v>2.859677180575342E-4</v>
      </c>
    </row>
    <row r="63" spans="1:2" x14ac:dyDescent="0.25">
      <c r="A63" s="60" t="s">
        <v>15262</v>
      </c>
      <c r="B63" s="5">
        <v>1.6864762859803299E-4</v>
      </c>
    </row>
    <row r="64" spans="1:2" x14ac:dyDescent="0.25">
      <c r="A64" s="60" t="s">
        <v>270</v>
      </c>
      <c r="B64" s="5">
        <v>8.7990067094625906E-5</v>
      </c>
    </row>
    <row r="65" spans="1:2" x14ac:dyDescent="0.25">
      <c r="A65" s="60" t="s">
        <v>91</v>
      </c>
      <c r="B65" s="5">
        <v>1.0998758386828239E-4</v>
      </c>
    </row>
    <row r="66" spans="1:2" x14ac:dyDescent="0.25">
      <c r="A66" s="60" t="s">
        <v>305</v>
      </c>
      <c r="B66" s="5">
        <v>4.6928035783800492E-5</v>
      </c>
    </row>
    <row r="67" spans="1:2" x14ac:dyDescent="0.25">
      <c r="A67" s="8" t="s">
        <v>17</v>
      </c>
      <c r="B67" s="5">
        <v>0.10397639578460119</v>
      </c>
    </row>
    <row r="68" spans="1:2" x14ac:dyDescent="0.25">
      <c r="A68" s="60" t="s">
        <v>36</v>
      </c>
      <c r="B68" s="5">
        <v>2.3610668003724621E-3</v>
      </c>
    </row>
    <row r="69" spans="1:2" x14ac:dyDescent="0.25">
      <c r="A69" s="60" t="s">
        <v>130</v>
      </c>
      <c r="B69" s="5">
        <v>1.0272840333297575E-2</v>
      </c>
    </row>
    <row r="70" spans="1:2" x14ac:dyDescent="0.25">
      <c r="A70" s="60" t="s">
        <v>39</v>
      </c>
      <c r="B70" s="5">
        <v>4.8362273877442893E-2</v>
      </c>
    </row>
    <row r="71" spans="1:2" x14ac:dyDescent="0.25">
      <c r="A71" s="60" t="s">
        <v>173</v>
      </c>
      <c r="B71" s="5">
        <v>6.4555379225090543E-3</v>
      </c>
    </row>
    <row r="72" spans="1:2" x14ac:dyDescent="0.25">
      <c r="A72" s="60" t="s">
        <v>15283</v>
      </c>
      <c r="B72" s="5">
        <v>7.4644906918607651E-4</v>
      </c>
    </row>
    <row r="73" spans="1:2" x14ac:dyDescent="0.25">
      <c r="A73" s="60" t="s">
        <v>13</v>
      </c>
      <c r="B73" s="5">
        <v>2.023771543176396E-3</v>
      </c>
    </row>
    <row r="74" spans="1:2" x14ac:dyDescent="0.25">
      <c r="A74" s="60" t="s">
        <v>10</v>
      </c>
      <c r="B74" s="5">
        <v>2.5370469345617139E-3</v>
      </c>
    </row>
    <row r="75" spans="1:2" x14ac:dyDescent="0.25">
      <c r="A75" s="60" t="s">
        <v>24</v>
      </c>
      <c r="B75" s="5">
        <v>4.3995033547312953E-5</v>
      </c>
    </row>
    <row r="76" spans="1:2" x14ac:dyDescent="0.25">
      <c r="A76" s="60" t="s">
        <v>17</v>
      </c>
      <c r="B76" s="5">
        <v>1.9451670832385304E-2</v>
      </c>
    </row>
    <row r="77" spans="1:2" x14ac:dyDescent="0.25">
      <c r="A77" s="60" t="s">
        <v>15149</v>
      </c>
      <c r="B77" s="5">
        <v>2.3170717668251489E-3</v>
      </c>
    </row>
    <row r="78" spans="1:2" x14ac:dyDescent="0.25">
      <c r="A78" s="60" t="s">
        <v>135</v>
      </c>
      <c r="B78" s="5">
        <v>1.067612814081461E-3</v>
      </c>
    </row>
    <row r="79" spans="1:2" x14ac:dyDescent="0.25">
      <c r="A79" s="60" t="s">
        <v>15148</v>
      </c>
      <c r="B79" s="5">
        <v>2.9403347420787493E-3</v>
      </c>
    </row>
    <row r="80" spans="1:2" x14ac:dyDescent="0.25">
      <c r="A80" s="60" t="s">
        <v>22</v>
      </c>
      <c r="B80" s="5">
        <v>8.7990067094625906E-5</v>
      </c>
    </row>
    <row r="81" spans="1:2" x14ac:dyDescent="0.25">
      <c r="A81" s="60" t="s">
        <v>274</v>
      </c>
      <c r="B81" s="5">
        <v>5.3087340480424301E-3</v>
      </c>
    </row>
    <row r="82" spans="1:2" x14ac:dyDescent="0.25">
      <c r="A82" s="8" t="s">
        <v>15258</v>
      </c>
      <c r="B82" s="5">
        <v>2.0494353127456619E-3</v>
      </c>
    </row>
    <row r="83" spans="1:2" x14ac:dyDescent="0.25">
      <c r="A83" s="60" t="s">
        <v>15240</v>
      </c>
      <c r="B83" s="5">
        <v>2.0494353127456619E-3</v>
      </c>
    </row>
    <row r="84" spans="1:2" x14ac:dyDescent="0.25">
      <c r="A84" s="3" t="s">
        <v>15155</v>
      </c>
      <c r="B84" s="5">
        <v>0.24273526509170801</v>
      </c>
    </row>
    <row r="85" spans="1:2" x14ac:dyDescent="0.25">
      <c r="A85" s="8" t="s">
        <v>17</v>
      </c>
      <c r="B85" s="5">
        <v>0.24273526509170801</v>
      </c>
    </row>
    <row r="86" spans="1:2" x14ac:dyDescent="0.25">
      <c r="A86" s="60" t="s">
        <v>15156</v>
      </c>
      <c r="B86" s="5">
        <v>1.342581773752167E-2</v>
      </c>
    </row>
    <row r="87" spans="1:2" x14ac:dyDescent="0.25">
      <c r="A87" s="60" t="s">
        <v>18</v>
      </c>
      <c r="B87" s="5">
        <v>3.4868997088482005E-2</v>
      </c>
    </row>
    <row r="88" spans="1:2" x14ac:dyDescent="0.25">
      <c r="A88" s="60" t="s">
        <v>15152</v>
      </c>
      <c r="B88" s="5">
        <v>0.19239468120575431</v>
      </c>
    </row>
    <row r="89" spans="1:2" x14ac:dyDescent="0.25">
      <c r="A89" s="60" t="s">
        <v>17</v>
      </c>
      <c r="B89" s="5">
        <v>1.9797765096290832E-3</v>
      </c>
    </row>
    <row r="90" spans="1:2" x14ac:dyDescent="0.25">
      <c r="A90" s="60" t="s">
        <v>15129</v>
      </c>
      <c r="B90" s="5">
        <v>6.5992550320969433E-5</v>
      </c>
    </row>
    <row r="91" spans="1:2" x14ac:dyDescent="0.25">
      <c r="A91" s="3" t="s">
        <v>10</v>
      </c>
      <c r="B91" s="5">
        <v>0.11474418024530605</v>
      </c>
    </row>
    <row r="92" spans="1:2" x14ac:dyDescent="0.25">
      <c r="A92" s="8" t="s">
        <v>15</v>
      </c>
      <c r="B92" s="5">
        <v>4.6194785224678604E-4</v>
      </c>
    </row>
    <row r="93" spans="1:2" x14ac:dyDescent="0.25">
      <c r="A93" s="60" t="s">
        <v>15271</v>
      </c>
      <c r="B93" s="5">
        <v>4.6194785224678604E-4</v>
      </c>
    </row>
    <row r="94" spans="1:2" x14ac:dyDescent="0.25">
      <c r="A94" s="8" t="s">
        <v>16</v>
      </c>
      <c r="B94" s="5">
        <v>2.0531015655412714E-4</v>
      </c>
    </row>
    <row r="95" spans="1:2" x14ac:dyDescent="0.25">
      <c r="A95" s="60" t="s">
        <v>25</v>
      </c>
      <c r="B95" s="5">
        <v>2.0531015655412714E-4</v>
      </c>
    </row>
    <row r="96" spans="1:2" x14ac:dyDescent="0.25">
      <c r="A96" s="8" t="s">
        <v>13</v>
      </c>
      <c r="B96" s="5">
        <v>5.8660044729750606E-4</v>
      </c>
    </row>
    <row r="97" spans="1:2" x14ac:dyDescent="0.25">
      <c r="A97" s="60" t="s">
        <v>15267</v>
      </c>
      <c r="B97" s="5">
        <v>5.8660044729750606E-4</v>
      </c>
    </row>
    <row r="98" spans="1:2" x14ac:dyDescent="0.25">
      <c r="A98" s="8" t="s">
        <v>14</v>
      </c>
      <c r="B98" s="5">
        <v>4.8819088975775825E-2</v>
      </c>
    </row>
    <row r="99" spans="1:2" x14ac:dyDescent="0.25">
      <c r="A99" s="60" t="s">
        <v>15130</v>
      </c>
      <c r="B99" s="5">
        <v>1.1878659057774498E-3</v>
      </c>
    </row>
    <row r="100" spans="1:2" x14ac:dyDescent="0.25">
      <c r="A100" s="60" t="s">
        <v>116</v>
      </c>
      <c r="B100" s="5">
        <v>2.4996511560464976E-3</v>
      </c>
    </row>
    <row r="101" spans="1:2" x14ac:dyDescent="0.25">
      <c r="A101" s="60" t="s">
        <v>58</v>
      </c>
      <c r="B101" s="5">
        <v>1.9039584018158806E-2</v>
      </c>
    </row>
    <row r="102" spans="1:2" x14ac:dyDescent="0.25">
      <c r="A102" s="60" t="s">
        <v>57</v>
      </c>
      <c r="B102" s="5">
        <v>4.2565194957025288E-3</v>
      </c>
    </row>
    <row r="103" spans="1:2" x14ac:dyDescent="0.25">
      <c r="A103" s="60" t="s">
        <v>149</v>
      </c>
      <c r="B103" s="5">
        <v>2.815682147028029E-3</v>
      </c>
    </row>
    <row r="104" spans="1:2" x14ac:dyDescent="0.25">
      <c r="A104" s="60" t="s">
        <v>90</v>
      </c>
      <c r="B104" s="5">
        <v>1.4728070730522135E-2</v>
      </c>
    </row>
    <row r="105" spans="1:2" x14ac:dyDescent="0.25">
      <c r="A105" s="60" t="s">
        <v>68</v>
      </c>
      <c r="B105" s="5">
        <v>4.2917155225403805E-3</v>
      </c>
    </row>
    <row r="106" spans="1:2" x14ac:dyDescent="0.25">
      <c r="A106" s="8" t="s">
        <v>10</v>
      </c>
      <c r="B106" s="5">
        <v>4.9551606284338585E-2</v>
      </c>
    </row>
    <row r="107" spans="1:2" x14ac:dyDescent="0.25">
      <c r="A107" s="60" t="s">
        <v>15130</v>
      </c>
      <c r="B107" s="5">
        <v>4.1062031310825427E-4</v>
      </c>
    </row>
    <row r="108" spans="1:2" x14ac:dyDescent="0.25">
      <c r="A108" s="60" t="s">
        <v>57</v>
      </c>
      <c r="B108" s="5">
        <v>2.1997516773656476E-5</v>
      </c>
    </row>
    <row r="109" spans="1:2" x14ac:dyDescent="0.25">
      <c r="A109" s="60" t="s">
        <v>95</v>
      </c>
      <c r="B109" s="5">
        <v>3.2996275160484715E-4</v>
      </c>
    </row>
    <row r="110" spans="1:2" x14ac:dyDescent="0.25">
      <c r="A110" s="60" t="s">
        <v>15263</v>
      </c>
      <c r="B110" s="5">
        <v>1.5251611629735159E-3</v>
      </c>
    </row>
    <row r="111" spans="1:2" x14ac:dyDescent="0.25">
      <c r="A111" s="60" t="s">
        <v>84</v>
      </c>
      <c r="B111" s="5">
        <v>4.6250512267171869E-2</v>
      </c>
    </row>
    <row r="112" spans="1:2" x14ac:dyDescent="0.25">
      <c r="A112" s="60" t="s">
        <v>90</v>
      </c>
      <c r="B112" s="5">
        <v>8.5203714969962763E-4</v>
      </c>
    </row>
    <row r="113" spans="1:3" x14ac:dyDescent="0.25">
      <c r="A113" s="60" t="s">
        <v>68</v>
      </c>
      <c r="B113" s="5">
        <v>1.6131512300681416E-4</v>
      </c>
    </row>
    <row r="114" spans="1:3" x14ac:dyDescent="0.25">
      <c r="A114" s="8" t="s">
        <v>17</v>
      </c>
      <c r="B114" s="5">
        <v>1.5119626529093219E-2</v>
      </c>
    </row>
    <row r="115" spans="1:3" x14ac:dyDescent="0.25">
      <c r="A115" s="60" t="s">
        <v>95</v>
      </c>
      <c r="B115" s="5">
        <v>4.0108805583966975E-3</v>
      </c>
    </row>
    <row r="116" spans="1:3" x14ac:dyDescent="0.25">
      <c r="A116" s="60" t="s">
        <v>15154</v>
      </c>
      <c r="B116" s="5">
        <v>3.2996275160484716E-3</v>
      </c>
    </row>
    <row r="117" spans="1:3" x14ac:dyDescent="0.25">
      <c r="A117" s="60" t="s">
        <v>15277</v>
      </c>
      <c r="B117" s="5">
        <v>3.8495654353898835E-3</v>
      </c>
    </row>
    <row r="118" spans="1:3" x14ac:dyDescent="0.25">
      <c r="A118" s="60" t="s">
        <v>15261</v>
      </c>
      <c r="B118" s="5">
        <v>3.9595530192581664E-3</v>
      </c>
    </row>
    <row r="119" spans="1:3" x14ac:dyDescent="0.25">
      <c r="A119" s="3" t="s">
        <v>9</v>
      </c>
      <c r="B119" s="5">
        <v>8.4858353956616353E-2</v>
      </c>
      <c r="C119" t="s">
        <v>15372</v>
      </c>
    </row>
    <row r="120" spans="1:3" x14ac:dyDescent="0.25">
      <c r="A120" s="8" t="s">
        <v>15</v>
      </c>
      <c r="B120" s="5">
        <v>5.5433742269614325E-2</v>
      </c>
      <c r="C120" t="s">
        <v>15373</v>
      </c>
    </row>
    <row r="121" spans="1:3" x14ac:dyDescent="0.25">
      <c r="A121" s="60" t="s">
        <v>36</v>
      </c>
      <c r="B121" s="5">
        <v>6.0493171127555317E-3</v>
      </c>
    </row>
    <row r="122" spans="1:3" x14ac:dyDescent="0.25">
      <c r="A122" s="60" t="s">
        <v>15</v>
      </c>
      <c r="B122" s="5">
        <v>4.9384425156858792E-2</v>
      </c>
    </row>
    <row r="123" spans="1:3" x14ac:dyDescent="0.25">
      <c r="A123" s="8" t="s">
        <v>16</v>
      </c>
      <c r="B123" s="5">
        <v>7.0795341483217769E-3</v>
      </c>
    </row>
    <row r="124" spans="1:3" x14ac:dyDescent="0.25">
      <c r="A124" s="60" t="s">
        <v>25</v>
      </c>
      <c r="B124" s="5">
        <v>6.272958533287706E-3</v>
      </c>
    </row>
    <row r="125" spans="1:3" x14ac:dyDescent="0.25">
      <c r="A125" s="60" t="s">
        <v>177</v>
      </c>
      <c r="B125" s="5">
        <v>8.0657561503407089E-4</v>
      </c>
    </row>
    <row r="126" spans="1:3" x14ac:dyDescent="0.25">
      <c r="A126" s="8" t="s">
        <v>10</v>
      </c>
      <c r="B126" s="5">
        <v>1.6828100331847207E-3</v>
      </c>
    </row>
    <row r="127" spans="1:3" x14ac:dyDescent="0.25">
      <c r="A127" s="60" t="s">
        <v>45</v>
      </c>
      <c r="B127" s="5">
        <v>1.5068298989954687E-3</v>
      </c>
    </row>
    <row r="128" spans="1:3" x14ac:dyDescent="0.25">
      <c r="A128" s="60" t="s">
        <v>61</v>
      </c>
      <c r="B128" s="5">
        <v>1.7598013418925181E-4</v>
      </c>
    </row>
    <row r="129" spans="1:3" x14ac:dyDescent="0.25">
      <c r="A129" s="8" t="s">
        <v>17</v>
      </c>
      <c r="B129" s="5">
        <v>2.0662267505495529E-2</v>
      </c>
      <c r="C129" t="s">
        <v>15373</v>
      </c>
    </row>
    <row r="130" spans="1:3" x14ac:dyDescent="0.25">
      <c r="A130" s="60" t="s">
        <v>15133</v>
      </c>
      <c r="B130" s="5">
        <v>4.5754834889205474E-4</v>
      </c>
    </row>
    <row r="131" spans="1:3" x14ac:dyDescent="0.25">
      <c r="A131" s="60" t="s">
        <v>39</v>
      </c>
      <c r="B131" s="5">
        <v>1.6864762859803299E-4</v>
      </c>
    </row>
    <row r="132" spans="1:3" x14ac:dyDescent="0.25">
      <c r="A132" s="60" t="s">
        <v>55</v>
      </c>
      <c r="B132" s="5">
        <v>5.9759920568433435E-4</v>
      </c>
    </row>
    <row r="133" spans="1:3" x14ac:dyDescent="0.25">
      <c r="A133" s="60" t="s">
        <v>18</v>
      </c>
      <c r="B133" s="5">
        <v>9.0189818771991561E-4</v>
      </c>
    </row>
    <row r="134" spans="1:3" x14ac:dyDescent="0.25">
      <c r="A134" s="60" t="s">
        <v>17</v>
      </c>
      <c r="B134" s="5">
        <v>5.8586719673838416E-3</v>
      </c>
    </row>
    <row r="135" spans="1:3" x14ac:dyDescent="0.25">
      <c r="A135" s="60" t="s">
        <v>135</v>
      </c>
      <c r="B135" s="5">
        <v>1.3198510064193886E-3</v>
      </c>
    </row>
    <row r="136" spans="1:3" x14ac:dyDescent="0.25">
      <c r="A136" s="60" t="s">
        <v>15148</v>
      </c>
      <c r="B136" s="5">
        <v>2.3830643171461182E-3</v>
      </c>
    </row>
    <row r="137" spans="1:3" x14ac:dyDescent="0.25">
      <c r="A137" s="60" t="s">
        <v>15235</v>
      </c>
      <c r="B137" s="5">
        <v>8.9749868436518436E-3</v>
      </c>
    </row>
    <row r="138" spans="1:3" x14ac:dyDescent="0.25">
      <c r="A138" s="3" t="s">
        <v>7</v>
      </c>
      <c r="B138" s="5">
        <v>3.2312885639383122E-2</v>
      </c>
      <c r="C138" t="s">
        <v>15372</v>
      </c>
    </row>
    <row r="139" spans="1:3" x14ac:dyDescent="0.25">
      <c r="A139" s="8" t="s">
        <v>16</v>
      </c>
      <c r="B139" s="5">
        <v>1.616817482863751E-2</v>
      </c>
    </row>
    <row r="140" spans="1:3" x14ac:dyDescent="0.25">
      <c r="A140" s="60" t="s">
        <v>25</v>
      </c>
      <c r="B140" s="5">
        <v>1.616817482863751E-2</v>
      </c>
    </row>
    <row r="141" spans="1:3" x14ac:dyDescent="0.25">
      <c r="A141" s="8" t="s">
        <v>10</v>
      </c>
      <c r="B141" s="5">
        <v>3.0356573147645937E-4</v>
      </c>
    </row>
    <row r="142" spans="1:3" x14ac:dyDescent="0.25">
      <c r="A142" s="60" t="s">
        <v>61</v>
      </c>
      <c r="B142" s="5">
        <v>3.0356573147645937E-4</v>
      </c>
    </row>
    <row r="143" spans="1:3" x14ac:dyDescent="0.25">
      <c r="A143" s="8" t="s">
        <v>17</v>
      </c>
      <c r="B143" s="5">
        <v>1.5841145079269151E-2</v>
      </c>
    </row>
    <row r="144" spans="1:3" x14ac:dyDescent="0.25">
      <c r="A144" s="60" t="s">
        <v>21</v>
      </c>
      <c r="B144" s="5">
        <v>1.1602956847544671E-2</v>
      </c>
    </row>
    <row r="145" spans="1:2" x14ac:dyDescent="0.25">
      <c r="A145" s="60" t="s">
        <v>95</v>
      </c>
      <c r="B145" s="5">
        <v>9.1656319890235326E-4</v>
      </c>
    </row>
    <row r="146" spans="1:2" x14ac:dyDescent="0.25">
      <c r="A146" s="60" t="s">
        <v>17</v>
      </c>
      <c r="B146" s="5">
        <v>3.3216250328221282E-3</v>
      </c>
    </row>
    <row r="147" spans="1:2" x14ac:dyDescent="0.25">
      <c r="A147" s="3" t="s">
        <v>11</v>
      </c>
      <c r="B147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39"/>
  <sheetViews>
    <sheetView tabSelected="1" topLeftCell="A574" zoomScale="70" zoomScaleNormal="70" workbookViewId="0">
      <selection activeCell="E592" sqref="E592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15370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1.8000000000000002E-3</v>
      </c>
      <c r="N5" s="14" t="str">
        <f>Eintragen!A5</f>
        <v>L22</v>
      </c>
      <c r="O5" s="16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L4</v>
      </c>
      <c r="O6" s="16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23.13</v>
      </c>
      <c r="N7" s="14" t="str">
        <f>Eintragen!A7</f>
        <v>L1</v>
      </c>
      <c r="O7" s="16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77.100000000000009</v>
      </c>
      <c r="N8" s="14" t="str">
        <f>Eintragen!A8</f>
        <v>L1</v>
      </c>
      <c r="O8" s="16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Verkauf</v>
      </c>
      <c r="O9" s="16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IFERROR(VLOOKUP(Tabelle3[[#This Row],[Artikelnr.]],Kennzahlen!S:U,3,FALSE)*Tabelle3[[#This Row],[Menge]],"0")</f>
        <v>0</v>
      </c>
      <c r="N10" s="14" t="str">
        <f>Eintragen!A10</f>
        <v>Labor</v>
      </c>
      <c r="O10" s="16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309.27</v>
      </c>
      <c r="N12" s="14" t="str">
        <f>Eintragen!A12</f>
        <v>L1</v>
      </c>
      <c r="O12" s="16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1.1491499999999999</v>
      </c>
      <c r="N15" s="14" t="str">
        <f>Eintragen!A15</f>
        <v>L20</v>
      </c>
      <c r="O15" s="16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BU4</v>
      </c>
      <c r="O16" s="16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L9</v>
      </c>
      <c r="O17" s="16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>
        <f>IFERROR(VLOOKUP(Tabelle3[[#This Row],[Artikelnr.]],Kennzahlen!S:U,3,FALSE)*Tabelle3[[#This Row],[Menge]],"0")</f>
        <v>76.7</v>
      </c>
      <c r="N20" s="14" t="str">
        <f>Eintragen!A20</f>
        <v>L34</v>
      </c>
      <c r="O20" s="16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BU2</v>
      </c>
      <c r="O22" s="16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Weisenhorn</v>
      </c>
      <c r="O25" s="16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Labor</v>
      </c>
      <c r="O29" s="16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Labor</v>
      </c>
      <c r="O30" s="16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Labor</v>
      </c>
      <c r="O31" s="16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RWV</v>
      </c>
      <c r="O34" s="16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RWV</v>
      </c>
      <c r="O35" s="16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QM</v>
      </c>
      <c r="O39" s="16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Schmelze</v>
      </c>
      <c r="O41" s="16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45</v>
      </c>
      <c r="N44" s="14" t="str">
        <f>Eintragen!A44</f>
        <v>Verkauf</v>
      </c>
      <c r="O44" s="16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435</v>
      </c>
      <c r="N45" s="14" t="str">
        <f>Eintragen!A45</f>
        <v>Verkauf</v>
      </c>
      <c r="O45" s="16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31.5</v>
      </c>
      <c r="N46" s="14" t="str">
        <f>Eintragen!A46</f>
        <v>Verkauf</v>
      </c>
      <c r="O46" s="16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31.5</v>
      </c>
      <c r="N47" s="14" t="str">
        <f>Eintragen!A47</f>
        <v>L16</v>
      </c>
      <c r="O47" s="16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273</v>
      </c>
      <c r="N48" s="14" t="str">
        <f>Eintragen!A48</f>
        <v>Verkauf</v>
      </c>
      <c r="O48" s="16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126</v>
      </c>
      <c r="N49" s="14" t="str">
        <f>Eintragen!A49</f>
        <v>Verkauf</v>
      </c>
      <c r="O49" s="16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126</v>
      </c>
      <c r="N50" s="14" t="str">
        <f>Eintragen!A50</f>
        <v>Verkauf</v>
      </c>
      <c r="O50" s="16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103.75</v>
      </c>
      <c r="N52" s="14" t="str">
        <f>Eintragen!A52</f>
        <v>Verkauf</v>
      </c>
      <c r="O52" s="16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IFERROR(VLOOKUP(Tabelle3[[#This Row],[Artikelnr.]],Kennzahlen!S:U,3,FALSE)*Tabelle3[[#This Row],[Menge]],"0")</f>
        <v>0</v>
      </c>
      <c r="N53" s="14" t="str">
        <f>Eintragen!A53</f>
        <v>Verkauf</v>
      </c>
      <c r="O53" s="16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IFERROR(VLOOKUP(Tabelle3[[#This Row],[Artikelnr.]],Kennzahlen!S:U,3,FALSE)*Tabelle3[[#This Row],[Menge]],"0")</f>
        <v>0</v>
      </c>
      <c r="N54" s="14" t="str">
        <f>Eintragen!A54</f>
        <v>Labor</v>
      </c>
      <c r="O54" s="16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WVP</v>
      </c>
      <c r="O55" s="16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IFERROR(VLOOKUP(Tabelle3[[#This Row],[Artikelnr.]],Kennzahlen!S:U,3,FALSE)*Tabelle3[[#This Row],[Menge]],"0")</f>
        <v>0</v>
      </c>
      <c r="N56" s="14" t="str">
        <f>Eintragen!A56</f>
        <v>L9</v>
      </c>
      <c r="O56" s="16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IFERROR(VLOOKUP(Tabelle3[[#This Row],[Artikelnr.]],Kennzahlen!S:U,3,FALSE)*Tabelle3[[#This Row],[Menge]],"0")</f>
        <v>0</v>
      </c>
      <c r="N57" s="14" t="str">
        <f>Eintragen!A57</f>
        <v>Labor</v>
      </c>
      <c r="O57" s="16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L9</v>
      </c>
      <c r="O59" s="16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Abfüllung</v>
      </c>
      <c r="O61" s="16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-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BU2</v>
      </c>
      <c r="O62" s="16" t="str">
        <f>Eintragen!B62</f>
        <v>Diverses</v>
      </c>
      <c r="P62" s="15">
        <f>Eintragen!D62</f>
        <v>30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Bu3</v>
      </c>
      <c r="O64" s="16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QM</v>
      </c>
      <c r="O66" s="16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28</v>
      </c>
      <c r="N67" s="14" t="str">
        <f>Eintragen!A67</f>
        <v>Schmelze</v>
      </c>
      <c r="O67" s="16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36.25</v>
      </c>
      <c r="N68" s="14" t="str">
        <f>Eintragen!A68</f>
        <v>L1</v>
      </c>
      <c r="O68" s="16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Abfüllung</v>
      </c>
      <c r="O69" s="16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IFERROR(VLOOKUP(Tabelle3[[#This Row],[Artikelnr.]],Kennzahlen!S:U,3,FALSE)*Tabelle3[[#This Row],[Menge]],"0")</f>
        <v>0</v>
      </c>
      <c r="N70" s="14" t="str">
        <f>Eintragen!A70</f>
        <v>BU2</v>
      </c>
      <c r="O70" s="16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IFERROR(VLOOKUP(Tabelle3[[#This Row],[Artikelnr.]],Kennzahlen!S:U,3,FALSE)*Tabelle3[[#This Row],[Menge]],"0")</f>
        <v>0</v>
      </c>
      <c r="N72" s="14" t="str">
        <f>Eintragen!A72</f>
        <v>Labor</v>
      </c>
      <c r="O72" s="16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149.06</v>
      </c>
      <c r="N73" s="14" t="str">
        <f>Eintragen!A73</f>
        <v>L1</v>
      </c>
      <c r="O73" s="16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Labor</v>
      </c>
      <c r="O74" s="16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273.5</v>
      </c>
      <c r="N75" s="14" t="str">
        <f>Eintragen!A75</f>
        <v>WVP</v>
      </c>
      <c r="O75" s="16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BU4</v>
      </c>
      <c r="O76" s="16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IFERROR(VLOOKUP(Tabelle3[[#This Row],[Artikelnr.]],Kennzahlen!S:U,3,FALSE)*Tabelle3[[#This Row],[Menge]],"0")</f>
        <v>0</v>
      </c>
      <c r="N77" s="14" t="str">
        <f>Eintragen!A77</f>
        <v>L9</v>
      </c>
      <c r="O77" s="16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IFERROR(VLOOKUP(Tabelle3[[#This Row],[Artikelnr.]],Kennzahlen!S:U,3,FALSE)*Tabelle3[[#This Row],[Menge]],"0")</f>
        <v>0</v>
      </c>
      <c r="N78" s="14" t="str">
        <f>Eintragen!A78</f>
        <v>Verkauf</v>
      </c>
      <c r="O78" s="16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0.44</v>
      </c>
      <c r="N79" s="14" t="str">
        <f>Eintragen!A79</f>
        <v>RWV</v>
      </c>
      <c r="O79" s="16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Verkauf</v>
      </c>
      <c r="O81" s="16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IFERROR(VLOOKUP(Tabelle3[[#This Row],[Artikelnr.]],Kennzahlen!S:U,3,FALSE)*Tabelle3[[#This Row],[Menge]],"0")</f>
        <v>0</v>
      </c>
      <c r="N82" s="14" t="str">
        <f>Eintragen!A82</f>
        <v>Verkauf</v>
      </c>
      <c r="O82" s="16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IFERROR(VLOOKUP(Tabelle3[[#This Row],[Artikelnr.]],Kennzahlen!S:U,3,FALSE)*Tabelle3[[#This Row],[Menge]],"0")</f>
        <v>0</v>
      </c>
      <c r="N83" s="14" t="str">
        <f>Eintragen!A83</f>
        <v>Verkauf</v>
      </c>
      <c r="O83" s="16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Labor</v>
      </c>
      <c r="O85" s="16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Labor</v>
      </c>
      <c r="O86" s="16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L9</v>
      </c>
      <c r="O87" s="16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>
        <f>IFERROR(VLOOKUP(Tabelle3[[#This Row],[Artikelnr.]],Kennzahlen!S:U,3,FALSE)*Tabelle3[[#This Row],[Menge]],"0")</f>
        <v>240</v>
      </c>
      <c r="N88" s="14" t="str">
        <f>Eintragen!A88</f>
        <v>L33</v>
      </c>
      <c r="O88" s="16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23</v>
      </c>
      <c r="N91" s="14" t="str">
        <f>Eintragen!A91</f>
        <v>RWV</v>
      </c>
      <c r="O91" s="16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60</v>
      </c>
      <c r="N92" s="14" t="str">
        <f>Eintragen!A92</f>
        <v>L33</v>
      </c>
      <c r="O92" s="16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Schmelze</v>
      </c>
      <c r="O94" s="16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Abfüllung</v>
      </c>
      <c r="O95" s="16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Abfüllung</v>
      </c>
      <c r="O96" s="16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Strudelline</v>
      </c>
      <c r="O98" s="16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QM</v>
      </c>
      <c r="O100" s="16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L9</v>
      </c>
      <c r="O101" s="16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Abfüllung</v>
      </c>
      <c r="O102" s="16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Bu3</v>
      </c>
      <c r="O103" s="16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Verkauf</v>
      </c>
      <c r="O104" s="16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Labor</v>
      </c>
      <c r="O105" s="16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Labor</v>
      </c>
      <c r="O106" s="16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Abfüllung</v>
      </c>
      <c r="O107" s="16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0.6</v>
      </c>
      <c r="N109" s="14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QM</v>
      </c>
      <c r="O110" s="16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" s="14" t="str">
        <f>IFERROR(VLOOKUP(Tabelle3[[#This Row],[Artikelnr.]],Artikel!A:C,3,FALSE),Tabelle3[[#This Row],[Artikelnr.]])</f>
        <v>RW</v>
      </c>
      <c r="F111" s="11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5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74.244199999999992</v>
      </c>
      <c r="N112" s="14" t="str">
        <f>Eintragen!A112</f>
        <v>Schmelze</v>
      </c>
      <c r="O112" s="16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IFERROR(VLOOKUP(Tabelle3[[#This Row],[Artikelnr.]],Kennzahlen!S:U,3,FALSE)*Tabelle3[[#This Row],[Menge]],"0")</f>
        <v>0</v>
      </c>
      <c r="N113" s="14" t="str">
        <f>Eintragen!A113</f>
        <v>L9</v>
      </c>
      <c r="O113" s="16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IFERROR(VLOOKUP(Tabelle3[[#This Row],[Artikelnr.]],Kennzahlen!S:U,3,FALSE)*Tabelle3[[#This Row],[Menge]],"0")</f>
        <v>0</v>
      </c>
      <c r="N114" s="14" t="str">
        <f>Eintragen!A114</f>
        <v>Verkauf</v>
      </c>
      <c r="O114" s="16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IFERROR(VLOOKUP(Tabelle3[[#This Row],[Artikelnr.]],Kennzahlen!S:U,3,FALSE)*Tabelle3[[#This Row],[Menge]],"0")</f>
        <v>0</v>
      </c>
      <c r="N115" s="14" t="str">
        <f>Eintragen!A115</f>
        <v>Verkauf</v>
      </c>
      <c r="O115" s="16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" s="14" t="str">
        <f>IFERROR(VLOOKUP(Tabelle3[[#This Row],[Artikelnr.]],Artikel!A:C,3,FALSE),Tabelle3[[#This Row],[Artikelnr.]])</f>
        <v>Laborproben</v>
      </c>
      <c r="F116" s="11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5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Labor</v>
      </c>
      <c r="O117" s="16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" s="14" t="str">
        <f>IFERROR(VLOOKUP(Tabelle3[[#This Row],[Artikelnr.]],Artikel!A:C,3,FALSE),Tabelle3[[#This Row],[Artikelnr.]])</f>
        <v>Diverses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90</v>
      </c>
      <c r="N119" s="14" t="str">
        <f>Eintragen!A119</f>
        <v>L22</v>
      </c>
      <c r="O119" s="16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6</v>
      </c>
      <c r="N120" s="14" t="str">
        <f>Eintragen!A120</f>
        <v>RWV</v>
      </c>
      <c r="O120" s="16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20</v>
      </c>
      <c r="N121" s="14" t="str">
        <f>Eintragen!A121</f>
        <v>L18</v>
      </c>
      <c r="O121" s="16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Schmelze</v>
      </c>
      <c r="O122" s="16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IFERROR(VLOOKUP(Tabelle3[[#This Row],[Artikelnr.]],Kennzahlen!S:U,3,FALSE)*Tabelle3[[#This Row],[Menge]],"0")</f>
        <v>0</v>
      </c>
      <c r="N123" s="14" t="str">
        <f>Eintragen!A123</f>
        <v>Abfüllung</v>
      </c>
      <c r="O123" s="16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Labor</v>
      </c>
      <c r="O126" s="16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Labor</v>
      </c>
      <c r="O127" s="16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Labor</v>
      </c>
      <c r="O128" s="16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QM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150</v>
      </c>
      <c r="N132" s="14" t="str">
        <f>Eintragen!A132</f>
        <v>L33</v>
      </c>
      <c r="O132" s="16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QM</v>
      </c>
      <c r="O134" s="16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IFERROR(VLOOKUP(Tabelle3[[#This Row],[Artikelnr.]],Kennzahlen!S:U,3,FALSE)*Tabelle3[[#This Row],[Menge]],"0")</f>
        <v>0</v>
      </c>
      <c r="N135" s="14" t="str">
        <f>Eintragen!A135</f>
        <v>Labor</v>
      </c>
      <c r="O135" s="16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IFERROR(VLOOKUP(Tabelle3[[#This Row],[Artikelnr.]],Kennzahlen!S:U,3,FALSE)*Tabelle3[[#This Row],[Menge]],"0")</f>
        <v>0</v>
      </c>
      <c r="N136" s="14" t="str">
        <f>Eintragen!A136</f>
        <v>Abfüllung</v>
      </c>
      <c r="O136" s="16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64.25</v>
      </c>
      <c r="N137" s="14" t="str">
        <f>Eintragen!A137</f>
        <v>L9</v>
      </c>
      <c r="O137" s="16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514.5</v>
      </c>
      <c r="N138" s="14" t="str">
        <f>Eintragen!A138</f>
        <v>Verkauf</v>
      </c>
      <c r="O138" s="16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IFERROR(VLOOKUP(Tabelle3[[#This Row],[Artikelnr.]],Kennzahlen!S:U,3,FALSE)*Tabelle3[[#This Row],[Menge]],"0")</f>
        <v>0</v>
      </c>
      <c r="N139" s="14" t="str">
        <f>Eintragen!A139</f>
        <v>Verkauf</v>
      </c>
      <c r="O139" s="16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IFERROR(VLOOKUP(Tabelle3[[#This Row],[Artikelnr.]],Kennzahlen!S:U,3,FALSE)*Tabelle3[[#This Row],[Menge]],"0")</f>
        <v>0</v>
      </c>
      <c r="N140" s="14" t="str">
        <f>Eintragen!A140</f>
        <v>Verkauf</v>
      </c>
      <c r="O140" s="16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IFERROR(VLOOKUP(Tabelle3[[#This Row],[Artikelnr.]],Kennzahlen!S:U,3,FALSE)*Tabelle3[[#This Row],[Menge]],"0")</f>
        <v>0</v>
      </c>
      <c r="N141" s="14" t="str">
        <f>Eintragen!A141</f>
        <v>Labor</v>
      </c>
      <c r="O141" s="16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IFERROR(VLOOKUP(Tabelle3[[#This Row],[Artikelnr.]],Kennzahlen!S:U,3,FALSE)*Tabelle3[[#This Row],[Menge]],"0")</f>
        <v>0</v>
      </c>
      <c r="N142" s="14" t="str">
        <f>Eintragen!A142</f>
        <v>Labor</v>
      </c>
      <c r="O142" s="16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IFERROR(VLOOKUP(Tabelle3[[#This Row],[Artikelnr.]],Kennzahlen!S:U,3,FALSE)*Tabelle3[[#This Row],[Menge]],"0")</f>
        <v>0</v>
      </c>
      <c r="N143" s="14" t="str">
        <f>Eintragen!A143</f>
        <v>Labor</v>
      </c>
      <c r="O143" s="16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6.9999999999999999E-4</v>
      </c>
      <c r="N145" s="14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RWV</v>
      </c>
      <c r="O146" s="16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IFERROR(VLOOKUP(Tabelle3[[#This Row],[Artikelnr.]],Kennzahlen!S:U,3,FALSE)*Tabelle3[[#This Row],[Menge]],"0")</f>
        <v>0</v>
      </c>
      <c r="N147" s="14" t="str">
        <f>Eintragen!A147</f>
        <v>Labor</v>
      </c>
      <c r="O147" s="16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IFERROR(VLOOKUP(Tabelle3[[#This Row],[Artikelnr.]],Kennzahlen!S:U,3,FALSE)*Tabelle3[[#This Row],[Menge]],"0")</f>
        <v>0</v>
      </c>
      <c r="N148" s="14" t="str">
        <f>Eintragen!A148</f>
        <v>Labor</v>
      </c>
      <c r="O148" s="16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IFERROR(VLOOKUP(Tabelle3[[#This Row],[Artikelnr.]],Kennzahlen!S:U,3,FALSE)*Tabelle3[[#This Row],[Menge]],"0")</f>
        <v>0</v>
      </c>
      <c r="N149" s="14" t="str">
        <f>Eintragen!A149</f>
        <v>BU4</v>
      </c>
      <c r="O149" s="16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0.06</v>
      </c>
      <c r="N150" s="14" t="str">
        <f>Eintragen!A150</f>
        <v>L20</v>
      </c>
      <c r="O150" s="16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96</v>
      </c>
      <c r="N151" s="14" t="str">
        <f>Eintragen!A151</f>
        <v>L21</v>
      </c>
      <c r="O151" s="16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46.5</v>
      </c>
      <c r="N152" s="14" t="str">
        <f>Eintragen!A152</f>
        <v>L21</v>
      </c>
      <c r="O152" s="16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IFERROR(VLOOKUP(Tabelle3[[#This Row],[Artikelnr.]],Kennzahlen!S:U,3,FALSE)*Tabelle3[[#This Row],[Menge]],"0")</f>
        <v>0</v>
      </c>
      <c r="N153" s="14" t="str">
        <f>Eintragen!A153</f>
        <v>L21</v>
      </c>
      <c r="O153" s="16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IFERROR(VLOOKUP(Tabelle3[[#This Row],[Artikelnr.]],Kennzahlen!S:U,3,FALSE)*Tabelle3[[#This Row],[Menge]],"0")</f>
        <v>0</v>
      </c>
      <c r="N154" s="14" t="str">
        <f>Eintragen!A154</f>
        <v>L21</v>
      </c>
      <c r="O154" s="16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3.1000000000000003E-3</v>
      </c>
      <c r="N155" s="14" t="str">
        <f>Eintragen!A155</f>
        <v>L22</v>
      </c>
      <c r="O155" s="16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240</v>
      </c>
      <c r="N156" s="14" t="str">
        <f>Eintragen!A156</f>
        <v>L21</v>
      </c>
      <c r="O156" s="16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2.1000000000000001E-2</v>
      </c>
      <c r="N157" s="14" t="str">
        <f>Eintragen!A157</f>
        <v>L22</v>
      </c>
      <c r="O157" s="16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79.5</v>
      </c>
      <c r="N158" s="14" t="str">
        <f>Eintragen!A158</f>
        <v>L21</v>
      </c>
      <c r="O158" s="16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32.352941176470594</v>
      </c>
      <c r="N159" s="14" t="str">
        <f>Eintragen!A159</f>
        <v>L23</v>
      </c>
      <c r="O159" s="16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0.44</v>
      </c>
      <c r="N160" s="14" t="str">
        <f>Eintragen!A160</f>
        <v>L23</v>
      </c>
      <c r="O160" s="16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0.45</v>
      </c>
      <c r="N161" s="14" t="str">
        <f>Eintragen!A161</f>
        <v>L21</v>
      </c>
      <c r="O161" s="16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0.15</v>
      </c>
      <c r="N162" s="14" t="str">
        <f>Eintragen!A162</f>
        <v>L23</v>
      </c>
      <c r="O162" s="16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61.5</v>
      </c>
      <c r="N163" s="14" t="str">
        <f>Eintragen!A163</f>
        <v>L21</v>
      </c>
      <c r="O163" s="16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25.5</v>
      </c>
      <c r="N164" s="14" t="str">
        <f>Eintragen!A164</f>
        <v>L22</v>
      </c>
      <c r="O164" s="16">
        <f>Eintragen!B164</f>
        <v>29500482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65" s="14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10</v>
      </c>
      <c r="N165" s="14" t="str">
        <f>Eintragen!A165</f>
        <v>L22</v>
      </c>
      <c r="O165" s="16">
        <f>Eintragen!B165</f>
        <v>29501020</v>
      </c>
      <c r="P165" s="15">
        <f>Eintragen!D165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Abfüllung</v>
      </c>
      <c r="O166" s="16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-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BU2</v>
      </c>
      <c r="O168" s="16" t="str">
        <f>Eintragen!B168</f>
        <v>Diverses</v>
      </c>
      <c r="P168" s="15">
        <f>Eintragen!D168</f>
        <v>30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L1</v>
      </c>
      <c r="O169" s="16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-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Bu2</v>
      </c>
      <c r="O170" s="16" t="str">
        <f>Eintragen!B170</f>
        <v>Diverses</v>
      </c>
      <c r="P170" s="15">
        <f>Eintragen!D170</f>
        <v>30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61.75</v>
      </c>
      <c r="N172" s="14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Labor</v>
      </c>
      <c r="O173" s="16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-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IFERROR(VLOOKUP(Tabelle3[[#This Row],[Artikelnr.]],Kennzahlen!S:U,3,FALSE)*Tabelle3[[#This Row],[Menge]],"0")</f>
        <v>0</v>
      </c>
      <c r="N174" s="14" t="str">
        <f>Eintragen!A174</f>
        <v>BU2</v>
      </c>
      <c r="O174" s="16" t="str">
        <f>Eintragen!B174</f>
        <v>Diverses</v>
      </c>
      <c r="P174" s="15">
        <f>Eintragen!D174</f>
        <v>30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Abfüllung</v>
      </c>
      <c r="O175" s="16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IFERROR(VLOOKUP(Tabelle3[[#This Row],[Artikelnr.]],Kennzahlen!S:U,3,FALSE)*Tabelle3[[#This Row],[Menge]],"0")</f>
        <v>0</v>
      </c>
      <c r="N176" s="14" t="str">
        <f>Eintragen!A176</f>
        <v>L16</v>
      </c>
      <c r="O176" s="16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IFERROR(VLOOKUP(Tabelle3[[#This Row],[Artikelnr.]],Kennzahlen!S:U,3,FALSE)*Tabelle3[[#This Row],[Menge]],"0")</f>
        <v>0</v>
      </c>
      <c r="N177" s="14" t="str">
        <f>Eintragen!A177</f>
        <v>Bu3</v>
      </c>
      <c r="O177" s="16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IFERROR(VLOOKUP(Tabelle3[[#This Row],[Artikelnr.]],Kennzahlen!S:U,3,FALSE)*Tabelle3[[#This Row],[Menge]],"0")</f>
        <v>0</v>
      </c>
      <c r="N178" s="14" t="str">
        <f>Eintragen!A178</f>
        <v>BU2</v>
      </c>
      <c r="O178" s="16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Labor</v>
      </c>
      <c r="O180" s="16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111</v>
      </c>
      <c r="N181" s="14" t="str">
        <f>Eintragen!A181</f>
        <v>Verkauf</v>
      </c>
      <c r="O181" s="16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24</v>
      </c>
      <c r="N182" s="14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Labor</v>
      </c>
      <c r="O185" s="16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RWV</v>
      </c>
      <c r="O186" s="16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104.05799999999999</v>
      </c>
      <c r="N187" s="14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234.684</v>
      </c>
      <c r="N188" s="14" t="str">
        <f>Eintragen!A188</f>
        <v>RWV</v>
      </c>
      <c r="O188" s="16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Labor</v>
      </c>
      <c r="O189" s="16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RWV</v>
      </c>
      <c r="O191" s="16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WVP</v>
      </c>
      <c r="O192" s="16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-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IFERROR(VLOOKUP(Tabelle3[[#This Row],[Artikelnr.]],Kennzahlen!S:U,3,FALSE)*Tabelle3[[#This Row],[Menge]],"0")</f>
        <v>0</v>
      </c>
      <c r="N196" s="14" t="str">
        <f>Eintragen!A196</f>
        <v>BU2</v>
      </c>
      <c r="O196" s="16" t="str">
        <f>Eintragen!B196</f>
        <v>Diverses</v>
      </c>
      <c r="P196" s="15">
        <f>Eintragen!D196</f>
        <v>30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IFERROR(VLOOKUP(Tabelle3[[#This Row],[Artikelnr.]],Kennzahlen!S:U,3,FALSE)*Tabelle3[[#This Row],[Menge]],"0")</f>
        <v>0</v>
      </c>
      <c r="N197" s="14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286.25</v>
      </c>
      <c r="N198" s="14" t="str">
        <f>Eintragen!A198</f>
        <v>Schmelze</v>
      </c>
      <c r="O198" s="16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81</v>
      </c>
      <c r="N199" s="14" t="str">
        <f>Eintragen!A199</f>
        <v>L21</v>
      </c>
      <c r="O199" s="16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4.5000000000000005E-3</v>
      </c>
      <c r="N200" s="14" t="str">
        <f>Eintragen!A200</f>
        <v>L22</v>
      </c>
      <c r="O200" s="16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0.22</v>
      </c>
      <c r="N201" s="14" t="str">
        <f>Eintragen!A201</f>
        <v>L23</v>
      </c>
      <c r="O201" s="16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31.5</v>
      </c>
      <c r="N202" s="14" t="str">
        <f>Eintragen!A202</f>
        <v>L21</v>
      </c>
      <c r="O202" s="16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0.1</v>
      </c>
      <c r="N203" s="14" t="str">
        <f>Eintragen!A203</f>
        <v>L29</v>
      </c>
      <c r="O203" s="16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34</v>
      </c>
      <c r="N204" s="14" t="str">
        <f>Eintragen!A204</f>
        <v>Verkauf</v>
      </c>
      <c r="O204" s="16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29</v>
      </c>
      <c r="N205" s="14" t="str">
        <f>Eintragen!A205</f>
        <v>Verkauf</v>
      </c>
      <c r="O205" s="16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Verkauf</v>
      </c>
      <c r="O206" s="16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Labor</v>
      </c>
      <c r="O207" s="16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RWV</v>
      </c>
      <c r="O211" s="16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143</v>
      </c>
      <c r="N212" s="14" t="str">
        <f>Eintragen!A212</f>
        <v>L18</v>
      </c>
      <c r="O212" s="16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-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Bu2</v>
      </c>
      <c r="O213" s="16" t="str">
        <f>Eintragen!B213</f>
        <v>Diverses</v>
      </c>
      <c r="P213" s="15">
        <f>Eintragen!D213</f>
        <v>30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-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BU2</v>
      </c>
      <c r="O214" s="16" t="str">
        <f>Eintragen!B214</f>
        <v>Diverses</v>
      </c>
      <c r="P214" s="15">
        <f>Eintragen!D214</f>
        <v>30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BU4</v>
      </c>
      <c r="O215" s="16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IFERROR(VLOOKUP(Tabelle3[[#This Row],[Artikelnr.]],Kennzahlen!S:U,3,FALSE)*Tabelle3[[#This Row],[Menge]],"0")</f>
        <v>0</v>
      </c>
      <c r="N218" s="14" t="str">
        <f>Eintragen!A218</f>
        <v>Labor</v>
      </c>
      <c r="O218" s="16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Abfüllung</v>
      </c>
      <c r="O219" s="16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IFERROR(VLOOKUP(Tabelle3[[#This Row],[Artikelnr.]],Kennzahlen!S:U,3,FALSE)*Tabelle3[[#This Row],[Menge]],"0")</f>
        <v>0</v>
      </c>
      <c r="N220" s="14" t="str">
        <f>Eintragen!A220</f>
        <v>BU4</v>
      </c>
      <c r="O220" s="16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IFERROR(VLOOKUP(Tabelle3[[#This Row],[Artikelnr.]],Kennzahlen!S:U,3,FALSE)*Tabelle3[[#This Row],[Menge]],"0")</f>
        <v>0</v>
      </c>
      <c r="N221" s="14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IFERROR(VLOOKUP(Tabelle3[[#This Row],[Artikelnr.]],Kennzahlen!S:U,3,FALSE)*Tabelle3[[#This Row],[Menge]],"0")</f>
        <v>0</v>
      </c>
      <c r="N222" s="14" t="str">
        <f>Eintragen!A222</f>
        <v>Labor</v>
      </c>
      <c r="O222" s="16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IFERROR(VLOOKUP(Tabelle3[[#This Row],[Artikelnr.]],Kennzahlen!S:U,3,FALSE)*Tabelle3[[#This Row],[Menge]],"0")</f>
        <v>0</v>
      </c>
      <c r="N223" s="14" t="str">
        <f>Eintragen!A223</f>
        <v>BU2</v>
      </c>
      <c r="O223" s="16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12.5</v>
      </c>
      <c r="N224" s="14" t="str">
        <f>Eintragen!A224</f>
        <v>Schmelze</v>
      </c>
      <c r="O224" s="16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IFERROR(VLOOKUP(Tabelle3[[#This Row],[Artikelnr.]],Kennzahlen!S:U,3,FALSE)*Tabelle3[[#This Row],[Menge]],"0")</f>
        <v>0</v>
      </c>
      <c r="N225" s="14" t="str">
        <f>Eintragen!A225</f>
        <v>Labor</v>
      </c>
      <c r="O225" s="16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IFERROR(VLOOKUP(Tabelle3[[#This Row],[Artikelnr.]],Kennzahlen!S:U,3,FALSE)*Tabelle3[[#This Row],[Menge]],"0")</f>
        <v>0</v>
      </c>
      <c r="N226" s="14" t="str">
        <f>Eintragen!A226</f>
        <v>L9</v>
      </c>
      <c r="O226" s="16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L9</v>
      </c>
      <c r="O227" s="16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IFERROR(VLOOKUP(Tabelle3[[#This Row],[Artikelnr.]],Kennzahlen!S:U,3,FALSE)*Tabelle3[[#This Row],[Menge]],"0")</f>
        <v>0</v>
      </c>
      <c r="N228" s="14" t="str">
        <f>Eintragen!A228</f>
        <v>L9</v>
      </c>
      <c r="O228" s="16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148</v>
      </c>
      <c r="N229" s="14" t="str">
        <f>Eintragen!A229</f>
        <v>L33</v>
      </c>
      <c r="O229" s="16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10</v>
      </c>
      <c r="N230" s="14" t="str">
        <f>Eintragen!A230</f>
        <v>Verkauf</v>
      </c>
      <c r="O230" s="16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1.5</v>
      </c>
      <c r="N231" s="14" t="str">
        <f>Eintragen!A231</f>
        <v>Verkauf</v>
      </c>
      <c r="O231" s="16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12</v>
      </c>
      <c r="N232" s="14" t="str">
        <f>Eintragen!A232</f>
        <v>Verkauf</v>
      </c>
      <c r="O232" s="16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3622.6659999999997</v>
      </c>
      <c r="N233" s="14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Labor</v>
      </c>
      <c r="O234" s="16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Labor</v>
      </c>
      <c r="O238" s="16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L9</v>
      </c>
      <c r="O239" s="16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Schmelze</v>
      </c>
      <c r="O240" s="16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2676.18624</v>
      </c>
      <c r="N241" s="14" t="str">
        <f>Eintragen!A241</f>
        <v>Abfüllung</v>
      </c>
      <c r="O241" s="16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349.87270000000001</v>
      </c>
      <c r="N242" s="14" t="str">
        <f>Eintragen!A242</f>
        <v>RWV</v>
      </c>
      <c r="O242" s="16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Bu3</v>
      </c>
      <c r="O243" s="16" t="str">
        <f>Eintragen!B243</f>
        <v>Div. Zipfel, Endstücke</v>
      </c>
      <c r="P243" s="15">
        <f>Eintragen!D243</f>
        <v>30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Bu3</v>
      </c>
      <c r="O244" s="16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Abfüllung</v>
      </c>
      <c r="O245" s="16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Abfüllung</v>
      </c>
      <c r="O246" s="16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-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BU2</v>
      </c>
      <c r="O247" s="16" t="str">
        <f>Eintragen!B247</f>
        <v>Diverses</v>
      </c>
      <c r="P247" s="15">
        <f>Eintragen!D247</f>
        <v>30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QM</v>
      </c>
      <c r="O250" s="16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-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BU2</v>
      </c>
      <c r="O251" s="16" t="str">
        <f>Eintragen!B251</f>
        <v>Diverses</v>
      </c>
      <c r="P251" s="15">
        <f>Eintragen!D251</f>
        <v>30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145</v>
      </c>
      <c r="N252" s="14" t="str">
        <f>Eintragen!A252</f>
        <v>L33</v>
      </c>
      <c r="O252" s="16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143</v>
      </c>
      <c r="N254" s="14" t="str">
        <f>Eintragen!A254</f>
        <v>L33</v>
      </c>
      <c r="O254" s="16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IFERROR(VLOOKUP(Tabelle3[[#This Row],[Artikelnr.]],Kennzahlen!S:U,3,FALSE)*Tabelle3[[#This Row],[Menge]],"0")</f>
        <v>0</v>
      </c>
      <c r="N255" s="14" t="str">
        <f>Eintragen!A255</f>
        <v>Schmelze</v>
      </c>
      <c r="O255" s="16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4.0000000000000002E-4</v>
      </c>
      <c r="N256" s="14" t="str">
        <f>Eintragen!A256</f>
        <v>L23</v>
      </c>
      <c r="O256" s="16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0.1</v>
      </c>
      <c r="N257" s="14" t="str">
        <f>Eintragen!A257</f>
        <v>L29</v>
      </c>
      <c r="O257" s="16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12</v>
      </c>
      <c r="N259" s="14" t="str">
        <f>Eintragen!A259</f>
        <v>L21</v>
      </c>
      <c r="O259" s="16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IFERROR(VLOOKUP(Tabelle3[[#This Row],[Artikelnr.]],Kennzahlen!S:U,3,FALSE)*Tabelle3[[#This Row],[Menge]],"0")</f>
        <v>0</v>
      </c>
      <c r="N260" s="14" t="str">
        <f>Eintragen!A260</f>
        <v>Abfüllung</v>
      </c>
      <c r="O260" s="16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4.5</v>
      </c>
      <c r="N261" s="14" t="str">
        <f>Eintragen!A261</f>
        <v>L21</v>
      </c>
      <c r="O261" s="16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5.882352941176471</v>
      </c>
      <c r="N262" s="14" t="str">
        <f>Eintragen!A262</f>
        <v>L23</v>
      </c>
      <c r="O262" s="16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0.08</v>
      </c>
      <c r="N263" s="14" t="str">
        <f>Eintragen!A263</f>
        <v>L23</v>
      </c>
      <c r="O263" s="16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3.0000000000000003E-4</v>
      </c>
      <c r="N264" s="14" t="str">
        <f>Eintragen!A264</f>
        <v>L20</v>
      </c>
      <c r="O264" s="16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0.36</v>
      </c>
      <c r="N265" s="14" t="str">
        <f>Eintragen!A265</f>
        <v>L22</v>
      </c>
      <c r="O265" s="16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0.09</v>
      </c>
      <c r="N266" s="14" t="str">
        <f>Eintragen!A266</f>
        <v>L22</v>
      </c>
      <c r="O266" s="16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69</v>
      </c>
      <c r="N267" s="14" t="str">
        <f>Eintragen!A267</f>
        <v>L21</v>
      </c>
      <c r="O267" s="16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0.22</v>
      </c>
      <c r="N268" s="14" t="str">
        <f>Eintragen!A268</f>
        <v>L20</v>
      </c>
      <c r="O268" s="16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2.5</v>
      </c>
      <c r="N269" s="14" t="str">
        <f>Eintragen!A269</f>
        <v>L22</v>
      </c>
      <c r="O269" s="16">
        <f>Eintragen!B269</f>
        <v>29500482</v>
      </c>
      <c r="P269" s="15">
        <f>Eintragen!D269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Bu4</v>
      </c>
      <c r="O271" s="16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L9</v>
      </c>
      <c r="O272" s="16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Bu3</v>
      </c>
      <c r="O274" s="16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Abfüllung</v>
      </c>
      <c r="O275" s="16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Abfüllung</v>
      </c>
      <c r="O276" s="16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-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BU2</v>
      </c>
      <c r="O277" s="16" t="str">
        <f>Eintragen!B277</f>
        <v>Diverses</v>
      </c>
      <c r="P277" s="15">
        <f>Eintragen!D277</f>
        <v>30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Abfüllung</v>
      </c>
      <c r="O278" s="16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IFERROR(VLOOKUP(Tabelle3[[#This Row],[Artikelnr.]],Kennzahlen!S:U,3,FALSE)*Tabelle3[[#This Row],[Menge]],"0")</f>
        <v>0</v>
      </c>
      <c r="N282" s="14" t="str">
        <f>Eintragen!A282</f>
        <v>Schmelze</v>
      </c>
      <c r="O282" s="16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323.54289999999997</v>
      </c>
      <c r="N283" s="14" t="str">
        <f>Eintragen!A283</f>
        <v>Verkauf</v>
      </c>
      <c r="O283" s="16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88.863839999999996</v>
      </c>
      <c r="N284" s="14" t="str">
        <f>Eintragen!A284</f>
        <v>Verkauf</v>
      </c>
      <c r="O284" s="16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174.5</v>
      </c>
      <c r="N285" s="14" t="str">
        <f>Eintragen!A285</f>
        <v>Verkauf</v>
      </c>
      <c r="O285" s="16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185.5</v>
      </c>
      <c r="N286" s="14" t="str">
        <f>Eintragen!A286</f>
        <v>Verkauf</v>
      </c>
      <c r="O286" s="16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Verkauf</v>
      </c>
      <c r="O287" s="16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IFERROR(VLOOKUP(Tabelle3[[#This Row],[Artikelnr.]],Kennzahlen!S:U,3,FALSE)*Tabelle3[[#This Row],[Menge]],"0")</f>
        <v>0</v>
      </c>
      <c r="N288" s="14" t="str">
        <f>Eintragen!A288</f>
        <v>Labor</v>
      </c>
      <c r="O288" s="16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IFERROR(VLOOKUP(Tabelle3[[#This Row],[Artikelnr.]],Kennzahlen!S:U,3,FALSE)*Tabelle3[[#This Row],[Menge]],"0")</f>
        <v>0</v>
      </c>
      <c r="N289" s="14" t="str">
        <f>Eintragen!A289</f>
        <v>RWV</v>
      </c>
      <c r="O289" s="16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48</v>
      </c>
      <c r="N290" s="14" t="str">
        <f>Eintragen!A290</f>
        <v>L21</v>
      </c>
      <c r="O290" s="16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10.5</v>
      </c>
      <c r="N291" s="14" t="str">
        <f>Eintragen!A291</f>
        <v>L21</v>
      </c>
      <c r="O291" s="16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57</v>
      </c>
      <c r="N293" s="14" t="str">
        <f>Eintragen!A293</f>
        <v>L21</v>
      </c>
      <c r="O293" s="16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1.17E-2</v>
      </c>
      <c r="N294" s="14" t="str">
        <f>Eintragen!A294</f>
        <v>L22</v>
      </c>
      <c r="O294" s="16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7.5</v>
      </c>
      <c r="N295" s="14" t="str">
        <f>Eintragen!A295</f>
        <v>L21</v>
      </c>
      <c r="O295" s="16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0.19</v>
      </c>
      <c r="N296" s="14" t="str">
        <f>Eintragen!A296</f>
        <v>L23</v>
      </c>
      <c r="O296" s="16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0.66</v>
      </c>
      <c r="N297" s="14" t="str">
        <f>Eintragen!A297</f>
        <v>L22</v>
      </c>
      <c r="O297" s="16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Bu3</v>
      </c>
      <c r="O298" s="16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L33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Abfüllung</v>
      </c>
      <c r="O300" s="16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Abfüllung</v>
      </c>
      <c r="O302" s="16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240</v>
      </c>
      <c r="N303" s="14" t="str">
        <f>Eintragen!A303</f>
        <v>Schmelze</v>
      </c>
      <c r="O303" s="16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Labor</v>
      </c>
      <c r="O304" s="16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IFERROR(VLOOKUP(Tabelle3[[#This Row],[Artikelnr.]],Kennzahlen!S:U,3,FALSE)*Tabelle3[[#This Row],[Menge]],"0")</f>
        <v>0</v>
      </c>
      <c r="N305" s="14" t="str">
        <f>Eintragen!A305</f>
        <v>Labor</v>
      </c>
      <c r="O305" s="16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IFERROR(VLOOKUP(Tabelle3[[#This Row],[Artikelnr.]],Kennzahlen!S:U,3,FALSE)*Tabelle3[[#This Row],[Menge]],"0")</f>
        <v>0</v>
      </c>
      <c r="N306" s="14" t="str">
        <f>Eintragen!A306</f>
        <v>Labor</v>
      </c>
      <c r="O306" s="16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282.5</v>
      </c>
      <c r="N309" s="14" t="str">
        <f>Eintragen!A309</f>
        <v>Verkauf</v>
      </c>
      <c r="O309" s="16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574</v>
      </c>
      <c r="N310" s="14" t="str">
        <f>Eintragen!A310</f>
        <v>Verkauf</v>
      </c>
      <c r="O310" s="16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74</v>
      </c>
      <c r="N311" s="14" t="str">
        <f>Eintragen!A311</f>
        <v>Verkauf</v>
      </c>
      <c r="O311" s="16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IFERROR(VLOOKUP(Tabelle3[[#This Row],[Artikelnr.]],Kennzahlen!S:U,3,FALSE)*Tabelle3[[#This Row],[Menge]],"0")</f>
        <v>0</v>
      </c>
      <c r="N312" s="14" t="str">
        <f>Eintragen!A312</f>
        <v>Verkauf</v>
      </c>
      <c r="O312" s="16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IFERROR(VLOOKUP(Tabelle3[[#This Row],[Artikelnr.]],Kennzahlen!S:U,3,FALSE)*Tabelle3[[#This Row],[Menge]],"0")</f>
        <v>0</v>
      </c>
      <c r="N313" s="14" t="str">
        <f>Eintragen!A313</f>
        <v>Verkauf</v>
      </c>
      <c r="O313" s="16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IFERROR(VLOOKUP(Tabelle3[[#This Row],[Artikelnr.]],Kennzahlen!S:U,3,FALSE)*Tabelle3[[#This Row],[Menge]],"0")</f>
        <v>0</v>
      </c>
      <c r="N314" s="14" t="str">
        <f>Eintragen!A314</f>
        <v>Labor</v>
      </c>
      <c r="O314" s="16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IFERROR(VLOOKUP(Tabelle3[[#This Row],[Artikelnr.]],Kennzahlen!S:U,3,FALSE)*Tabelle3[[#This Row],[Menge]],"0")</f>
        <v>0</v>
      </c>
      <c r="N315" s="14" t="str">
        <f>Eintragen!A315</f>
        <v>Labor</v>
      </c>
      <c r="O315" s="16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201.47399999999999</v>
      </c>
      <c r="N316" s="14" t="str">
        <f>Eintragen!A316</f>
        <v>RWV</v>
      </c>
      <c r="O316" s="16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L1</v>
      </c>
      <c r="O317" s="16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IFERROR(VLOOKUP(Tabelle3[[#This Row],[Artikelnr.]],Kennzahlen!S:U,3,FALSE)*Tabelle3[[#This Row],[Menge]],"0")</f>
        <v>0</v>
      </c>
      <c r="N318" s="14" t="str">
        <f>Eintragen!A318</f>
        <v>Abfüllung</v>
      </c>
      <c r="O318" s="16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0.56000000000000005</v>
      </c>
      <c r="N319" s="14" t="str">
        <f>Eintragen!A319</f>
        <v>L20</v>
      </c>
      <c r="O319" s="16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37.008000000000003</v>
      </c>
      <c r="N320" s="14" t="str">
        <f>Eintragen!A320</f>
        <v>L1</v>
      </c>
      <c r="O320" s="16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42.588000000000001</v>
      </c>
      <c r="N321" s="14" t="str">
        <f>Eintragen!A321</f>
        <v>L33</v>
      </c>
      <c r="O321" s="16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1.23E-2</v>
      </c>
      <c r="N322" s="14" t="str">
        <f>Eintragen!A322</f>
        <v>L20</v>
      </c>
      <c r="O322" s="16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0.02</v>
      </c>
      <c r="N323" s="14" t="str">
        <f>Eintragen!A323</f>
        <v>L29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>
        <f>IFERROR(VLOOKUP(Tabelle3[[#This Row],[Artikelnr.]],Kennzahlen!S:U,3,FALSE)*Tabelle3[[#This Row],[Menge]],"0")</f>
        <v>1.7000000000000001E-3</v>
      </c>
      <c r="N324" s="14" t="str">
        <f>Eintragen!A324</f>
        <v>L4</v>
      </c>
      <c r="O324" s="16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>
        <f>IFERROR(VLOOKUP(Tabelle3[[#This Row],[Artikelnr.]],Kennzahlen!S:U,3,FALSE)*Tabelle3[[#This Row],[Menge]],"0")</f>
        <v>0.04</v>
      </c>
      <c r="N325" s="14" t="str">
        <f>Eintragen!A325</f>
        <v>L20</v>
      </c>
      <c r="O325" s="16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WVP</v>
      </c>
      <c r="O326" s="16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7" s="14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>
        <f>IFERROR(VLOOKUP(Tabelle3[[#This Row],[Artikelnr.]],Kennzahlen!S:U,3,FALSE)*Tabelle3[[#This Row],[Menge]],"0")</f>
        <v>2.1</v>
      </c>
      <c r="N327" s="14" t="str">
        <f>Eintragen!A327</f>
        <v>L22</v>
      </c>
      <c r="O327" s="16">
        <f>Eintragen!B327</f>
        <v>29501020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Strudelline</v>
      </c>
      <c r="O328" s="16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Abfüllung</v>
      </c>
      <c r="O329" s="16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BU3</v>
      </c>
      <c r="O330" s="16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Abfüllung</v>
      </c>
      <c r="O331" s="16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Abfüllung</v>
      </c>
      <c r="O332" s="16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IFERROR(VLOOKUP(Tabelle3[[#This Row],[Artikelnr.]],Kennzahlen!S:U,3,FALSE)*Tabelle3[[#This Row],[Menge]],"0")</f>
        <v>0</v>
      </c>
      <c r="N337" s="14" t="str">
        <f>Eintragen!A337</f>
        <v>Verkauf</v>
      </c>
      <c r="O337" s="16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IFERROR(VLOOKUP(Tabelle3[[#This Row],[Artikelnr.]],Kennzahlen!S:U,3,FALSE)*Tabelle3[[#This Row],[Menge]],"0")</f>
        <v>0</v>
      </c>
      <c r="N338" s="14" t="str">
        <f>Eintragen!A338</f>
        <v>Verkauf</v>
      </c>
      <c r="O338" s="16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IFERROR(VLOOKUP(Tabelle3[[#This Row],[Artikelnr.]],Kennzahlen!S:U,3,FALSE)*Tabelle3[[#This Row],[Menge]],"0")</f>
        <v>0</v>
      </c>
      <c r="N339" s="14" t="str">
        <f>Eintragen!A339</f>
        <v>Labor</v>
      </c>
      <c r="O339" s="16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IFERROR(VLOOKUP(Tabelle3[[#This Row],[Artikelnr.]],Kennzahlen!S:U,3,FALSE)*Tabelle3[[#This Row],[Menge]],"0")</f>
        <v>0</v>
      </c>
      <c r="N340" s="14" t="str">
        <f>Eintragen!A340</f>
        <v>RWV</v>
      </c>
      <c r="O340" s="16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66.5</v>
      </c>
      <c r="N341" s="14" t="str">
        <f>Eintragen!A341</f>
        <v>L1</v>
      </c>
      <c r="O341" s="16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55.5</v>
      </c>
      <c r="N342" s="14" t="str">
        <f>Eintragen!A342</f>
        <v>BU3</v>
      </c>
      <c r="O342" s="16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IFERROR(VLOOKUP(Tabelle3[[#This Row],[Artikelnr.]],Kennzahlen!S:U,3,FALSE)*Tabelle3[[#This Row],[Menge]],"0")</f>
        <v>0</v>
      </c>
      <c r="N343" s="14" t="str">
        <f>Eintragen!A343</f>
        <v>Logistik</v>
      </c>
      <c r="O343" s="16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39.6</v>
      </c>
      <c r="N344" s="14" t="str">
        <f>Eintragen!A344</f>
        <v>L18</v>
      </c>
      <c r="O344" s="16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3.0000000000000003E-4</v>
      </c>
      <c r="N345" s="14" t="str">
        <f>Eintragen!A345</f>
        <v>L23</v>
      </c>
      <c r="O345" s="16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45</v>
      </c>
      <c r="N346" s="14" t="str">
        <f>Eintragen!A346</f>
        <v>L21</v>
      </c>
      <c r="O346" s="16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16.176470588235297</v>
      </c>
      <c r="N347" s="14" t="str">
        <f>Eintragen!A347</f>
        <v>L23</v>
      </c>
      <c r="O347" s="16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0.08</v>
      </c>
      <c r="N348" s="14" t="str">
        <f>Eintragen!A348</f>
        <v>L23</v>
      </c>
      <c r="O348" s="16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Abfüllung</v>
      </c>
      <c r="O349" s="16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Abfüllung</v>
      </c>
      <c r="O350" s="16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QM</v>
      </c>
      <c r="O353" s="16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IFERROR(VLOOKUP(Tabelle3[[#This Row],[Artikelnr.]],Kennzahlen!S:U,3,FALSE)*Tabelle3[[#This Row],[Menge]],"0")</f>
        <v>0</v>
      </c>
      <c r="N354" s="14" t="str">
        <f>Eintragen!A354</f>
        <v>BU2</v>
      </c>
      <c r="O354" s="16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287.5</v>
      </c>
      <c r="N355" s="14" t="str">
        <f>Eintragen!A355</f>
        <v>Schmelze</v>
      </c>
      <c r="O355" s="16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IFERROR(VLOOKUP(Tabelle3[[#This Row],[Artikelnr.]],Kennzahlen!S:U,3,FALSE)*Tabelle3[[#This Row],[Menge]],"0")</f>
        <v>0</v>
      </c>
      <c r="N356" s="14" t="str">
        <f>Eintragen!A356</f>
        <v>Labor</v>
      </c>
      <c r="O356" s="16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1343.0820000000001</v>
      </c>
      <c r="N357" s="14" t="str">
        <f>Eintragen!A357</f>
        <v>L1</v>
      </c>
      <c r="O357" s="16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311.48399999999998</v>
      </c>
      <c r="N358" s="14" t="str">
        <f>Eintragen!A358</f>
        <v>L1</v>
      </c>
      <c r="O358" s="16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0.22</v>
      </c>
      <c r="N359" s="14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IFERROR(VLOOKUP(Tabelle3[[#This Row],[Artikelnr.]],Kennzahlen!S:U,3,FALSE)*Tabelle3[[#This Row],[Menge]],"0")</f>
        <v>0</v>
      </c>
      <c r="N360" s="14" t="str">
        <f>Eintragen!A360</f>
        <v>Labor</v>
      </c>
      <c r="O360" s="16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66.8</v>
      </c>
      <c r="N361" s="14" t="str">
        <f>Eintragen!A361</f>
        <v>BU3</v>
      </c>
      <c r="O361" s="16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Labor</v>
      </c>
      <c r="O362" s="16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77</v>
      </c>
      <c r="N363" s="14" t="str">
        <f>Eintragen!A363</f>
        <v>L18</v>
      </c>
      <c r="O363" s="16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IFERROR(VLOOKUP(Tabelle3[[#This Row],[Artikelnr.]],Kennzahlen!S:U,3,FALSE)*Tabelle3[[#This Row],[Menge]],"0")</f>
        <v>0</v>
      </c>
      <c r="N364" s="14" t="str">
        <f>Eintragen!A364</f>
        <v>Logistik</v>
      </c>
      <c r="O364" s="16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Abfüllung</v>
      </c>
      <c r="O365" s="16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0.19</v>
      </c>
      <c r="N366" s="14" t="str">
        <f>Eintragen!A366</f>
        <v>L22</v>
      </c>
      <c r="O366" s="16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0.19</v>
      </c>
      <c r="N367" s="14" t="str">
        <f>Eintragen!A367</f>
        <v>L22</v>
      </c>
      <c r="O367" s="16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10.5</v>
      </c>
      <c r="N368" s="14" t="str">
        <f>Eintragen!A368</f>
        <v>L21</v>
      </c>
      <c r="O368" s="16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10.5</v>
      </c>
      <c r="N369" s="14" t="str">
        <f>Eintragen!A369</f>
        <v>L21</v>
      </c>
      <c r="O369" s="16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BU2</v>
      </c>
      <c r="O377" s="16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21.769000000000002</v>
      </c>
      <c r="N378" s="14" t="str">
        <f>Eintragen!A378</f>
        <v>Schmelze</v>
      </c>
      <c r="O378" s="16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23.5</v>
      </c>
      <c r="N379" s="14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23.5</v>
      </c>
      <c r="N380" s="14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Schmelze</v>
      </c>
      <c r="O381" s="16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IFERROR(VLOOKUP(Tabelle3[[#This Row],[Artikelnr.]],Kennzahlen!S:U,3,FALSE)*Tabelle3[[#This Row],[Menge]],"0")</f>
        <v>0</v>
      </c>
      <c r="N382" s="14" t="str">
        <f>Eintragen!A382</f>
        <v>Labor</v>
      </c>
      <c r="O382" s="16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IFERROR(VLOOKUP(Tabelle3[[#This Row],[Artikelnr.]],Kennzahlen!S:U,3,FALSE)*Tabelle3[[#This Row],[Menge]],"0")</f>
        <v>0</v>
      </c>
      <c r="N383" s="14" t="str">
        <f>Eintragen!A383</f>
        <v>Labor</v>
      </c>
      <c r="O383" s="16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IFERROR(VLOOKUP(Tabelle3[[#This Row],[Artikelnr.]],Kennzahlen!S:U,3,FALSE)*Tabelle3[[#This Row],[Menge]],"0")</f>
        <v>0</v>
      </c>
      <c r="N384" s="14" t="str">
        <f>Eintragen!A384</f>
        <v>Labor</v>
      </c>
      <c r="O384" s="16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0.11</v>
      </c>
      <c r="N385" s="14" t="str">
        <f>Eintragen!A385</f>
        <v>RWV</v>
      </c>
      <c r="O385" s="16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0.42</v>
      </c>
      <c r="N386" s="14" t="str">
        <f>Eintragen!A386</f>
        <v>RWV</v>
      </c>
      <c r="O386" s="16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0.45</v>
      </c>
      <c r="N387" s="14" t="str">
        <f>Eintragen!A387</f>
        <v>RWV</v>
      </c>
      <c r="O387" s="16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117</v>
      </c>
      <c r="N388" s="14" t="str">
        <f>Eintragen!A388</f>
        <v>L33</v>
      </c>
      <c r="O388" s="16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188.5</v>
      </c>
      <c r="N389" s="14" t="str">
        <f>Eintragen!A389</f>
        <v>Verkauf</v>
      </c>
      <c r="O389" s="16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194.9</v>
      </c>
      <c r="N390" s="14" t="str">
        <f>Eintragen!A390</f>
        <v>Verkauf</v>
      </c>
      <c r="O390" s="16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138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IFERROR(VLOOKUP(Tabelle3[[#This Row],[Artikelnr.]],Kennzahlen!S:U,3,FALSE)*Tabelle3[[#This Row],[Menge]],"0")</f>
        <v>0</v>
      </c>
      <c r="N396" s="14" t="str">
        <f>Eintragen!A396</f>
        <v>Verkauf</v>
      </c>
      <c r="O396" s="16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IFERROR(VLOOKUP(Tabelle3[[#This Row],[Artikelnr.]],Kennzahlen!S:U,3,FALSE)*Tabelle3[[#This Row],[Menge]],"0")</f>
        <v>0</v>
      </c>
      <c r="N397" s="14" t="str">
        <f>Eintragen!A397</f>
        <v>Labor</v>
      </c>
      <c r="O397" s="16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Labor</v>
      </c>
      <c r="O398" s="16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Labor</v>
      </c>
      <c r="O399" s="16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207.60480000000001</v>
      </c>
      <c r="N401" s="14" t="str">
        <f>Eintragen!A401</f>
        <v>Schmelze</v>
      </c>
      <c r="O401" s="16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Labor</v>
      </c>
      <c r="O402" s="16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105</v>
      </c>
      <c r="N403" s="14" t="str">
        <f>Eintragen!A403</f>
        <v>L33</v>
      </c>
      <c r="O403" s="16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86</v>
      </c>
      <c r="N404" s="14" t="str">
        <f>Eintragen!A404</f>
        <v>L33</v>
      </c>
      <c r="O404" s="16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L36</v>
      </c>
      <c r="O405" s="16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27</v>
      </c>
      <c r="N408" s="14" t="str">
        <f>Eintragen!A408</f>
        <v>L1</v>
      </c>
      <c r="O408" s="16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L9</v>
      </c>
      <c r="O410" s="16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Abfüllung</v>
      </c>
      <c r="O416" s="16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Abfüllung</v>
      </c>
      <c r="O417" s="16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Abfüllung</v>
      </c>
      <c r="O418" s="16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Abfüllung</v>
      </c>
      <c r="O419" s="16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Abfüllung</v>
      </c>
      <c r="O420" s="16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Abfüllung</v>
      </c>
      <c r="O421" s="16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Abfüllung</v>
      </c>
      <c r="O422" s="16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QM</v>
      </c>
      <c r="O423" s="16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12.5</v>
      </c>
      <c r="N424" s="14" t="str">
        <f>Eintragen!A424</f>
        <v>Schmelze</v>
      </c>
      <c r="O424" s="16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168.59200000000001</v>
      </c>
      <c r="N425" s="14" t="str">
        <f>Eintragen!A425</f>
        <v>L33</v>
      </c>
      <c r="O425" s="16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IFERROR(VLOOKUP(Tabelle3[[#This Row],[Artikelnr.]],Kennzahlen!S:U,3,FALSE)*Tabelle3[[#This Row],[Menge]],"0")</f>
        <v>0</v>
      </c>
      <c r="N426" s="14" t="str">
        <f>Eintragen!A426</f>
        <v>Labor</v>
      </c>
      <c r="O426" s="16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262.5</v>
      </c>
      <c r="N427" s="14" t="str">
        <f>Eintragen!A427</f>
        <v>Verkauf</v>
      </c>
      <c r="O427" s="16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144.94800000000001</v>
      </c>
      <c r="N428" s="14" t="str">
        <f>Eintragen!A428</f>
        <v>L16</v>
      </c>
      <c r="O428" s="16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206.62800000000001</v>
      </c>
      <c r="N429" s="14" t="str">
        <f>Eintragen!A429</f>
        <v>L11</v>
      </c>
      <c r="O429" s="16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104.342</v>
      </c>
      <c r="N430" s="14" t="str">
        <f>Eintragen!A430</f>
        <v>Verkauf</v>
      </c>
      <c r="O430" s="16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IFERROR(VLOOKUP(Tabelle3[[#This Row],[Artikelnr.]],Kennzahlen!S:U,3,FALSE)*Tabelle3[[#This Row],[Menge]],"0")</f>
        <v>0</v>
      </c>
      <c r="N431" s="14" t="str">
        <f>Eintragen!A431</f>
        <v>Verkauf</v>
      </c>
      <c r="O431" s="16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IFERROR(VLOOKUP(Tabelle3[[#This Row],[Artikelnr.]],Kennzahlen!S:U,3,FALSE)*Tabelle3[[#This Row],[Menge]],"0")</f>
        <v>0</v>
      </c>
      <c r="N432" s="14" t="str">
        <f>Eintragen!A432</f>
        <v>Abfüllung</v>
      </c>
      <c r="O432" s="16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21</v>
      </c>
      <c r="N433" s="14" t="str">
        <f>Eintragen!A433</f>
        <v>L21</v>
      </c>
      <c r="O433" s="16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18</v>
      </c>
      <c r="N434" s="14" t="str">
        <f>Eintragen!A434</f>
        <v>L21</v>
      </c>
      <c r="O434" s="16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0.1</v>
      </c>
      <c r="N435" s="14" t="str">
        <f>Eintragen!A435</f>
        <v>L21</v>
      </c>
      <c r="O435" s="16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1.4E-3</v>
      </c>
      <c r="N436" s="14" t="str">
        <f>Eintragen!A436</f>
        <v>L22</v>
      </c>
      <c r="O436" s="16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12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10.5</v>
      </c>
      <c r="N438" s="14" t="str">
        <f>Eintragen!A438</f>
        <v>L21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9</v>
      </c>
      <c r="N439" s="14" t="str">
        <f>Eintragen!A439</f>
        <v>Bu4</v>
      </c>
      <c r="O439" s="16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3.0000000000000003E-4</v>
      </c>
      <c r="N440" s="14" t="str">
        <f>Eintragen!A440</f>
        <v>L20</v>
      </c>
      <c r="O440" s="16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0.09</v>
      </c>
      <c r="N441" s="14" t="str">
        <f>Eintragen!A441</f>
        <v>L23</v>
      </c>
      <c r="O441" s="16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9</v>
      </c>
      <c r="N442" s="14" t="str">
        <f>Eintragen!A442</f>
        <v>L21</v>
      </c>
      <c r="O442" s="16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7.0000000000000007E-2</v>
      </c>
      <c r="N443" s="14" t="str">
        <f>Eintragen!A443</f>
        <v>L20</v>
      </c>
      <c r="O443" s="16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10</v>
      </c>
      <c r="N444" s="14" t="str">
        <f>Eintragen!A444</f>
        <v>L22</v>
      </c>
      <c r="O444" s="16">
        <f>Eintragen!B444</f>
        <v>29500482</v>
      </c>
      <c r="P444" s="15">
        <f>Eintragen!D444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2.5</v>
      </c>
      <c r="N445" s="14" t="str">
        <f>Eintragen!A445</f>
        <v>L22</v>
      </c>
      <c r="O445" s="16">
        <f>Eintragen!B445</f>
        <v>29500482</v>
      </c>
      <c r="P445" s="15">
        <f>Eintragen!D445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10</v>
      </c>
      <c r="N446" s="14" t="str">
        <f>Eintragen!A446</f>
        <v>L22</v>
      </c>
      <c r="O446" s="16">
        <f>Eintragen!B446</f>
        <v>29501020</v>
      </c>
      <c r="P446" s="15">
        <f>Eintragen!D446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24</v>
      </c>
      <c r="N447" s="14" t="str">
        <f>Eintragen!A447</f>
        <v>Schmelze</v>
      </c>
      <c r="O447" s="16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Labor</v>
      </c>
      <c r="O448" s="16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IFERROR(VLOOKUP(Tabelle3[[#This Row],[Artikelnr.]],Kennzahlen!S:U,3,FALSE)*Tabelle3[[#This Row],[Menge]],"0")</f>
        <v>0</v>
      </c>
      <c r="N449" s="14" t="str">
        <f>Eintragen!A449</f>
        <v>Bu2</v>
      </c>
      <c r="O449" s="16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IFERROR(VLOOKUP(Tabelle3[[#This Row],[Artikelnr.]],Kennzahlen!S:U,3,FALSE)*Tabelle3[[#This Row],[Menge]],"0")</f>
        <v>0</v>
      </c>
      <c r="N450" s="14" t="str">
        <f>Eintragen!A450</f>
        <v>BU2</v>
      </c>
      <c r="O450" s="16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787.61370000000011</v>
      </c>
      <c r="N451" s="14" t="str">
        <f>Eintragen!A451</f>
        <v>Schmelze</v>
      </c>
      <c r="O451" s="16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106</v>
      </c>
      <c r="N452" s="14" t="str">
        <f>Eintragen!A452</f>
        <v>Schmelze</v>
      </c>
      <c r="O452" s="16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IFERROR(VLOOKUP(Tabelle3[[#This Row],[Artikelnr.]],Kennzahlen!S:U,3,FALSE)*Tabelle3[[#This Row],[Menge]],"0")</f>
        <v>0</v>
      </c>
      <c r="N453" s="14" t="str">
        <f>Eintragen!A453</f>
        <v>Räucherei</v>
      </c>
      <c r="O453" s="16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IFERROR(VLOOKUP(Tabelle3[[#This Row],[Artikelnr.]],Kennzahlen!S:U,3,FALSE)*Tabelle3[[#This Row],[Menge]],"0")</f>
        <v>0</v>
      </c>
      <c r="N454" s="14" t="str">
        <f>Eintragen!A454</f>
        <v>RWV</v>
      </c>
      <c r="O454" s="16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24.651699999999998</v>
      </c>
      <c r="N455" s="14" t="str">
        <f>Eintragen!A455</f>
        <v>Verkauf</v>
      </c>
      <c r="O455" s="16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63.975000000000001</v>
      </c>
      <c r="N456" s="14" t="str">
        <f>Eintragen!A456</f>
        <v>Verkauf</v>
      </c>
      <c r="O456" s="16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45.891399999999997</v>
      </c>
      <c r="N457" s="14" t="str">
        <f>Eintragen!A457</f>
        <v>Verkauf</v>
      </c>
      <c r="O457" s="16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24.195599999999999</v>
      </c>
      <c r="N458" s="14" t="str">
        <f>Eintragen!A458</f>
        <v>Verkauf</v>
      </c>
      <c r="O458" s="16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60.855599999999995</v>
      </c>
      <c r="N459" s="14" t="str">
        <f>Eintragen!A459</f>
        <v>Verkauf</v>
      </c>
      <c r="O459" s="16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13.9308</v>
      </c>
      <c r="N460" s="14" t="str">
        <f>Eintragen!A460</f>
        <v>Verkauf</v>
      </c>
      <c r="O460" s="16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28.961399999999998</v>
      </c>
      <c r="N461" s="14" t="str">
        <f>Eintragen!A461</f>
        <v>Verkauf</v>
      </c>
      <c r="O461" s="16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101.95739999999999</v>
      </c>
      <c r="N462" s="14" t="str">
        <f>Eintragen!A462</f>
        <v>Verkauf</v>
      </c>
      <c r="O462" s="16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148.03019999999998</v>
      </c>
      <c r="N463" s="14" t="str">
        <f>Eintragen!A463</f>
        <v>Verkauf</v>
      </c>
      <c r="O463" s="16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58.870799999999996</v>
      </c>
      <c r="N464" s="14" t="str">
        <f>Eintragen!A464</f>
        <v>Verkauf</v>
      </c>
      <c r="O464" s="16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97.5</v>
      </c>
      <c r="N465" s="14" t="str">
        <f>Eintragen!A465</f>
        <v>Verkauf</v>
      </c>
      <c r="O465" s="16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43.5</v>
      </c>
      <c r="N466" s="14" t="str">
        <f>Eintragen!A466</f>
        <v>Verkauf</v>
      </c>
      <c r="O466" s="16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28</v>
      </c>
      <c r="N467" s="14" t="str">
        <f>Eintragen!A467</f>
        <v>Verkauf</v>
      </c>
      <c r="O467" s="16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600</v>
      </c>
      <c r="N468" s="14" t="str">
        <f>Eintragen!A468</f>
        <v>Abfüllung</v>
      </c>
      <c r="O468" s="16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IFERROR(VLOOKUP(Tabelle3[[#This Row],[Artikelnr.]],Kennzahlen!S:U,3,FALSE)*Tabelle3[[#This Row],[Menge]],"0")</f>
        <v>0</v>
      </c>
      <c r="N469" s="14" t="str">
        <f>Eintragen!A469</f>
        <v>Labor</v>
      </c>
      <c r="O469" s="16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IFERROR(VLOOKUP(Tabelle3[[#This Row],[Artikelnr.]],Kennzahlen!S:U,3,FALSE)*Tabelle3[[#This Row],[Menge]],"0")</f>
        <v>0</v>
      </c>
      <c r="N470" s="14" t="str">
        <f>Eintragen!A470</f>
        <v>Labor</v>
      </c>
      <c r="O470" s="16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IFERROR(VLOOKUP(Tabelle3[[#This Row],[Artikelnr.]],Kennzahlen!S:U,3,FALSE)*Tabelle3[[#This Row],[Menge]],"0")</f>
        <v>0</v>
      </c>
      <c r="N471" s="14" t="str">
        <f>Eintragen!A471</f>
        <v>Labor</v>
      </c>
      <c r="O471" s="16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IFERROR(VLOOKUP(Tabelle3[[#This Row],[Artikelnr.]],Kennzahlen!S:U,3,FALSE)*Tabelle3[[#This Row],[Menge]],"0")</f>
        <v>0</v>
      </c>
      <c r="N472" s="14" t="str">
        <f>Eintragen!A472</f>
        <v>Labor</v>
      </c>
      <c r="O472" s="16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IFERROR(VLOOKUP(Tabelle3[[#This Row],[Artikelnr.]],Kennzahlen!S:U,3,FALSE)*Tabelle3[[#This Row],[Menge]],"0")</f>
        <v>0</v>
      </c>
      <c r="N473" s="14" t="str">
        <f>Eintragen!A473</f>
        <v>RWV</v>
      </c>
      <c r="O473" s="16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22.5</v>
      </c>
      <c r="N474" s="14" t="str">
        <f>Eintragen!A474</f>
        <v>BU3</v>
      </c>
      <c r="O474" s="16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IFERROR(VLOOKUP(Tabelle3[[#This Row],[Artikelnr.]],Kennzahlen!S:U,3,FALSE)*Tabelle3[[#This Row],[Menge]],"0")</f>
        <v>0</v>
      </c>
      <c r="N475" s="14" t="str">
        <f>Eintragen!A475</f>
        <v>Labor</v>
      </c>
      <c r="O475" s="16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IFERROR(VLOOKUP(Tabelle3[[#This Row],[Artikelnr.]],Kennzahlen!S:U,3,FALSE)*Tabelle3[[#This Row],[Menge]],"0")</f>
        <v>0</v>
      </c>
      <c r="N476" s="14" t="str">
        <f>Eintragen!A476</f>
        <v>RWV</v>
      </c>
      <c r="O476" s="16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0.06</v>
      </c>
      <c r="N477" s="14" t="str">
        <f>Eintragen!A477</f>
        <v>L29</v>
      </c>
      <c r="O477" s="16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22.5</v>
      </c>
      <c r="N478" s="14" t="str">
        <f>Eintragen!A478</f>
        <v>L18</v>
      </c>
      <c r="O478" s="16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543.78</v>
      </c>
      <c r="N479" s="14" t="str">
        <f>Eintragen!A479</f>
        <v>Abfüllung</v>
      </c>
      <c r="O479" s="16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IFERROR(VLOOKUP(Tabelle3[[#This Row],[Artikelnr.]],Kennzahlen!S:U,3,FALSE)*Tabelle3[[#This Row],[Menge]],"0")</f>
        <v>0</v>
      </c>
      <c r="N480" s="14" t="str">
        <f>Eintragen!A480</f>
        <v>Abfüllung</v>
      </c>
      <c r="O480" s="16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27</v>
      </c>
      <c r="N481" s="14" t="str">
        <f>Eintragen!A481</f>
        <v>L21</v>
      </c>
      <c r="O481" s="16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0.03</v>
      </c>
      <c r="N482" s="14" t="str">
        <f>Eintragen!A482</f>
        <v>L29</v>
      </c>
      <c r="O482" s="16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33</v>
      </c>
      <c r="N483" s="14" t="str">
        <f>Eintragen!A483</f>
        <v>Bu4</v>
      </c>
      <c r="O483" s="16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30</v>
      </c>
      <c r="N484" s="14" t="str">
        <f>Eintragen!A484</f>
        <v>L21</v>
      </c>
      <c r="O484" s="16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30</v>
      </c>
      <c r="N485" s="14" t="str">
        <f>Eintragen!A485</f>
        <v>Bu4</v>
      </c>
      <c r="O485" s="16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22.5</v>
      </c>
      <c r="N486" s="14" t="str">
        <f>Eintragen!A486</f>
        <v>Bu4</v>
      </c>
      <c r="O486" s="16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0.1</v>
      </c>
      <c r="N487" s="14" t="str">
        <f>Eintragen!A487</f>
        <v>L21</v>
      </c>
      <c r="O487" s="16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8.0000000000000004E-4</v>
      </c>
      <c r="N488" s="14" t="str">
        <f>Eintragen!A488</f>
        <v>L22</v>
      </c>
      <c r="O488" s="16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8.0000000000000004E-4</v>
      </c>
      <c r="N489" s="14" t="str">
        <f>Eintragen!A489</f>
        <v>L22</v>
      </c>
      <c r="O489" s="16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30</v>
      </c>
      <c r="N490" s="14" t="str">
        <f>Eintragen!A490</f>
        <v>L21</v>
      </c>
      <c r="O490" s="16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30</v>
      </c>
      <c r="N491" s="14" t="str">
        <f>Eintragen!A491</f>
        <v>L21</v>
      </c>
      <c r="O491" s="16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30</v>
      </c>
      <c r="N492" s="14" t="str">
        <f>Eintragen!A492</f>
        <v>L21</v>
      </c>
      <c r="O492" s="16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6.0000000000000006E-4</v>
      </c>
      <c r="N493" s="14" t="str">
        <f>Eintragen!A493</f>
        <v>L20</v>
      </c>
      <c r="O493" s="16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2.2000000000000001E-3</v>
      </c>
      <c r="N494" s="14" t="str">
        <f>Eintragen!A494</f>
        <v>L22</v>
      </c>
      <c r="O494" s="16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22.5</v>
      </c>
      <c r="N495" s="14" t="str">
        <f>Eintragen!A495</f>
        <v>L21</v>
      </c>
      <c r="O495" s="16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22.058823529411768</v>
      </c>
      <c r="N496" s="14" t="str">
        <f>Eintragen!A496</f>
        <v>L23</v>
      </c>
      <c r="O496" s="16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22.058823529411768</v>
      </c>
      <c r="N497" s="14" t="str">
        <f>Eintragen!A497</f>
        <v>Bu4</v>
      </c>
      <c r="O497" s="16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0.06</v>
      </c>
      <c r="N498" s="14" t="str">
        <f>Eintragen!A498</f>
        <v>L23</v>
      </c>
      <c r="O498" s="16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0.17</v>
      </c>
      <c r="N499" s="14" t="str">
        <f>Eintragen!A499</f>
        <v>L21</v>
      </c>
      <c r="O499" s="16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0.06</v>
      </c>
      <c r="N500" s="14" t="str">
        <f>Eintragen!A500</f>
        <v>L22</v>
      </c>
      <c r="O500" s="16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4.5</v>
      </c>
      <c r="N501" s="14" t="str">
        <f>Eintragen!A501</f>
        <v>L21</v>
      </c>
      <c r="O501" s="16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2" s="14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9</v>
      </c>
      <c r="N502" s="14" t="str">
        <f>Eintragen!A502</f>
        <v>L22</v>
      </c>
      <c r="O502" s="16">
        <f>Eintragen!B502</f>
        <v>29500482</v>
      </c>
      <c r="P502" s="15">
        <f>Eintragen!D502</f>
        <v>61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3" s="14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3.5</v>
      </c>
      <c r="N503" s="14" t="str">
        <f>Eintragen!A503</f>
        <v>L22</v>
      </c>
      <c r="O503" s="16">
        <f>Eintragen!B503</f>
        <v>29501020</v>
      </c>
      <c r="P503" s="15">
        <f>Eintragen!D503</f>
        <v>61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Abfüllung</v>
      </c>
      <c r="O504" s="16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Abfüllung</v>
      </c>
      <c r="O506" s="16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Abfüllung</v>
      </c>
      <c r="O511" s="16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Abfüllung</v>
      </c>
      <c r="O512" s="16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Abfüllung</v>
      </c>
      <c r="O513" s="16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Abfüllung</v>
      </c>
      <c r="O514" s="16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L16</v>
      </c>
      <c r="O515" s="16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L16</v>
      </c>
      <c r="O516" s="16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Abfüllung</v>
      </c>
      <c r="O517" s="16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QM</v>
      </c>
      <c r="O518" s="16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QM</v>
      </c>
      <c r="O519" s="16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IFERROR(VLOOKUP(Tabelle3[[#This Row],[Artikelnr.]],Kennzahlen!S:U,3,FALSE)*Tabelle3[[#This Row],[Menge]],"0")</f>
        <v>0</v>
      </c>
      <c r="N520" s="14" t="str">
        <f>Eintragen!A520</f>
        <v>Verkauf</v>
      </c>
      <c r="O520" s="16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7.5</v>
      </c>
      <c r="N521" s="14" t="str">
        <f>Eintragen!A521</f>
        <v>L11</v>
      </c>
      <c r="O521" s="16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12</v>
      </c>
      <c r="N522" s="14" t="str">
        <f>Eintragen!A522</f>
        <v>Verkauf</v>
      </c>
      <c r="O522" s="16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IFERROR(VLOOKUP(Tabelle3[[#This Row],[Artikelnr.]],Kennzahlen!S:U,3,FALSE)*Tabelle3[[#This Row],[Menge]],"0")</f>
        <v>0</v>
      </c>
      <c r="N523" s="14" t="str">
        <f>Eintragen!A523</f>
        <v>Labor</v>
      </c>
      <c r="O523" s="16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IFERROR(VLOOKUP(Tabelle3[[#This Row],[Artikelnr.]],Kennzahlen!S:U,3,FALSE)*Tabelle3[[#This Row],[Menge]],"0")</f>
        <v>0</v>
      </c>
      <c r="N524" s="14" t="str">
        <f>Eintragen!A524</f>
        <v>labor</v>
      </c>
      <c r="O524" s="16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IFERROR(VLOOKUP(Tabelle3[[#This Row],[Artikelnr.]],Kennzahlen!S:U,3,FALSE)*Tabelle3[[#This Row],[Menge]],"0")</f>
        <v>0</v>
      </c>
      <c r="N525" s="14" t="str">
        <f>Eintragen!A525</f>
        <v>RWV</v>
      </c>
      <c r="O525" s="16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0.28000000000000003</v>
      </c>
      <c r="N526" s="14" t="str">
        <f>Eintragen!A526</f>
        <v>L21</v>
      </c>
      <c r="O526" s="16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30</v>
      </c>
      <c r="N527" s="14" t="str">
        <f>Eintragen!A527</f>
        <v>L21</v>
      </c>
      <c r="O527" s="16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4.0000000000000001E-3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1.7000000000000001E-3</v>
      </c>
      <c r="N529" s="14" t="str">
        <f>Eintragen!A529</f>
        <v>L22</v>
      </c>
      <c r="O529" s="16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0.25</v>
      </c>
      <c r="N530" s="14" t="str">
        <f>Eintragen!A530</f>
        <v>L21</v>
      </c>
      <c r="O530" s="16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0.19</v>
      </c>
      <c r="N531" s="14" t="str">
        <f>Eintragen!A531</f>
        <v>L21</v>
      </c>
      <c r="O531" s="16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0.41000000000000003</v>
      </c>
      <c r="N532" s="14" t="str">
        <f>Eintragen!A532</f>
        <v>L22</v>
      </c>
      <c r="O532" s="16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0.18</v>
      </c>
      <c r="N533" s="14" t="str">
        <f>Eintragen!A533</f>
        <v>L20</v>
      </c>
      <c r="O533" s="16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Abfüllung</v>
      </c>
      <c r="O534" s="16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Abfüllung</v>
      </c>
      <c r="O538" s="16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Strudelline</v>
      </c>
      <c r="O539" s="16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IFERROR(VLOOKUP(Tabelle3[[#This Row],[Artikelnr.]],Kennzahlen!S:U,3,FALSE)*Tabelle3[[#This Row],[Menge]],"0")</f>
        <v>0</v>
      </c>
      <c r="N541" s="14" t="str">
        <f>Eintragen!A541</f>
        <v>Abfüllung</v>
      </c>
      <c r="O541" s="16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Abfüllung</v>
      </c>
      <c r="O542" s="16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IFERROR(VLOOKUP(Tabelle3[[#This Row],[Artikelnr.]],Kennzahlen!S:U,3,FALSE)*Tabelle3[[#This Row],[Menge]],"0")</f>
        <v>0</v>
      </c>
      <c r="N543" s="14" t="str">
        <f>Eintragen!A543</f>
        <v>Labor</v>
      </c>
      <c r="O543" s="16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IFERROR(VLOOKUP(Tabelle3[[#This Row],[Artikelnr.]],Kennzahlen!S:U,3,FALSE)*Tabelle3[[#This Row],[Menge]],"0")</f>
        <v>0</v>
      </c>
      <c r="N544" s="14" t="str">
        <f>Eintragen!A544</f>
        <v>BU2</v>
      </c>
      <c r="O544" s="16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IFERROR(VLOOKUP(Tabelle3[[#This Row],[Artikelnr.]],Kennzahlen!S:U,3,FALSE)*Tabelle3[[#This Row],[Menge]],"0")</f>
        <v>0</v>
      </c>
      <c r="N545" s="14" t="str">
        <f>Eintragen!A545</f>
        <v>BU2</v>
      </c>
      <c r="O545" s="16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IFERROR(VLOOKUP(Tabelle3[[#This Row],[Artikelnr.]],Kennzahlen!S:U,3,FALSE)*Tabelle3[[#This Row],[Menge]],"0")</f>
        <v>0</v>
      </c>
      <c r="N546" s="14" t="str">
        <f>Eintragen!A546</f>
        <v>BU2</v>
      </c>
      <c r="O546" s="16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160</v>
      </c>
      <c r="N547" s="14" t="str">
        <f>Eintragen!A547</f>
        <v>Schmelze</v>
      </c>
      <c r="O547" s="16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10</v>
      </c>
      <c r="N548" s="14" t="str">
        <f>Eintragen!A548</f>
        <v>Schmelze</v>
      </c>
      <c r="O548" s="16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IFERROR(VLOOKUP(Tabelle3[[#This Row],[Artikelnr.]],Kennzahlen!S:U,3,FALSE)*Tabelle3[[#This Row],[Menge]],"0")</f>
        <v>0</v>
      </c>
      <c r="N549" s="14" t="str">
        <f>Eintragen!A549</f>
        <v>labor</v>
      </c>
      <c r="O549" s="16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IFERROR(VLOOKUP(Tabelle3[[#This Row],[Artikelnr.]],Kennzahlen!S:U,3,FALSE)*Tabelle3[[#This Row],[Menge]],"0")</f>
        <v>0</v>
      </c>
      <c r="N550" s="14" t="str">
        <f>Eintragen!A550</f>
        <v>RWV</v>
      </c>
      <c r="O550" s="16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IFERROR(VLOOKUP(Tabelle3[[#This Row],[Artikelnr.]],Kennzahlen!S:U,3,FALSE)*Tabelle3[[#This Row],[Menge]],"0")</f>
        <v>0</v>
      </c>
      <c r="N551" s="14" t="str">
        <f>Eintragen!A551</f>
        <v>L9</v>
      </c>
      <c r="O551" s="16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IFERROR(VLOOKUP(Tabelle3[[#This Row],[Artikelnr.]],Kennzahlen!S:U,3,FALSE)*Tabelle3[[#This Row],[Menge]],"0")</f>
        <v>0</v>
      </c>
      <c r="N552" s="14" t="str">
        <f>Eintragen!A552</f>
        <v>Labor</v>
      </c>
      <c r="O552" s="16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Labor</v>
      </c>
      <c r="O553" s="16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L1</v>
      </c>
      <c r="O554" s="16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306</v>
      </c>
      <c r="N555" s="14" t="str">
        <f>Eintragen!A555</f>
        <v>Retoure</v>
      </c>
      <c r="O555" s="16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218.08600000000001</v>
      </c>
      <c r="N556" s="14" t="str">
        <f>Eintragen!A556</f>
        <v>L18</v>
      </c>
      <c r="O556" s="16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WVP</v>
      </c>
      <c r="O557" s="16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0.02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0.02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0.01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4.0000000000000001E-3</v>
      </c>
      <c r="N561" s="14" t="str">
        <f>Eintragen!A561</f>
        <v>L22</v>
      </c>
      <c r="O561" s="16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0.16</v>
      </c>
      <c r="N562" s="14" t="str">
        <f>Eintragen!A562</f>
        <v>L23</v>
      </c>
      <c r="O562" s="16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L16</v>
      </c>
      <c r="O565" s="16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Abfüllung</v>
      </c>
      <c r="O566" s="16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Abfüllung</v>
      </c>
      <c r="O567" s="16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L31</v>
      </c>
      <c r="O568" s="16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QM</v>
      </c>
      <c r="O569" s="16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QM</v>
      </c>
      <c r="O570" s="16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151.00020000000001</v>
      </c>
      <c r="N571" s="14" t="str">
        <f>Eintragen!A571</f>
        <v>Schmelze</v>
      </c>
      <c r="O571" s="16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-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IFERROR(VLOOKUP(Tabelle3[[#This Row],[Artikelnr.]],Kennzahlen!S:U,3,FALSE)*Tabelle3[[#This Row],[Menge]],"0")</f>
        <v>0</v>
      </c>
      <c r="N572" s="14" t="str">
        <f>Eintragen!A572</f>
        <v>BU2</v>
      </c>
      <c r="O572" s="16" t="str">
        <f>Eintragen!B572</f>
        <v>Diverses</v>
      </c>
      <c r="P572" s="15">
        <f>Eintragen!D572</f>
        <v>30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IFERROR(VLOOKUP(Tabelle3[[#This Row],[Artikelnr.]],Kennzahlen!S:U,3,FALSE)*Tabelle3[[#This Row],[Menge]],"0")</f>
        <v>0</v>
      </c>
      <c r="N573" s="14" t="str">
        <f>Eintragen!A573</f>
        <v>L9</v>
      </c>
      <c r="O573" s="16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Labor</v>
      </c>
      <c r="O574" s="16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IFERROR(VLOOKUP(Tabelle3[[#This Row],[Artikelnr.]],Kennzahlen!S:U,3,FALSE)*Tabelle3[[#This Row],[Menge]],"0")</f>
        <v>0</v>
      </c>
      <c r="N575" s="14" t="str">
        <f>Eintragen!A575</f>
        <v>Schmelze</v>
      </c>
      <c r="O575" s="16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0.6</v>
      </c>
      <c r="N576" s="14" t="str">
        <f>Eintragen!A576</f>
        <v>RWV</v>
      </c>
      <c r="O576" s="16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IFERROR(VLOOKUP(Tabelle3[[#This Row],[Artikelnr.]],Kennzahlen!S:U,3,FALSE)*Tabelle3[[#This Row],[Menge]],"0")</f>
        <v>0</v>
      </c>
      <c r="N577" s="14" t="str">
        <f>Eintragen!A577</f>
        <v>L9</v>
      </c>
      <c r="O577" s="16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181.25</v>
      </c>
      <c r="N578" s="14" t="str">
        <f>Eintragen!A578</f>
        <v>Verkauf</v>
      </c>
      <c r="O578" s="16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204.5</v>
      </c>
      <c r="N579" s="14" t="str">
        <f>Eintragen!A579</f>
        <v>Verkauf</v>
      </c>
      <c r="O579" s="16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IFERROR(VLOOKUP(Tabelle3[[#This Row],[Artikelnr.]],Kennzahlen!S:U,3,FALSE)*Tabelle3[[#This Row],[Menge]],"0")</f>
        <v>0</v>
      </c>
      <c r="N580" s="14" t="str">
        <f>Eintragen!A580</f>
        <v>Verkauf</v>
      </c>
      <c r="O580" s="16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Labor</v>
      </c>
      <c r="O581" s="16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Abfüllung</v>
      </c>
      <c r="O582" s="16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Labor</v>
      </c>
      <c r="O583" s="16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WVP</v>
      </c>
      <c r="O584" s="16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L9</v>
      </c>
      <c r="O585" s="16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37.5</v>
      </c>
      <c r="N586" s="14" t="str">
        <f>Eintragen!A586</f>
        <v>L21</v>
      </c>
      <c r="O586" s="16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5.0000000000000001E-3</v>
      </c>
      <c r="N587" s="14" t="str">
        <f>Eintragen!A587</f>
        <v>L22</v>
      </c>
      <c r="O587" s="16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29.411764705882355</v>
      </c>
      <c r="N588" s="14" t="str">
        <f>Eintragen!A588</f>
        <v>L23</v>
      </c>
      <c r="O588" s="16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L21</v>
      </c>
      <c r="O589" s="16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L16</v>
      </c>
      <c r="O590" s="16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Spezialitäten</v>
      </c>
      <c r="O591" s="16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Abfüllung</v>
      </c>
      <c r="O592" s="16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BU4</v>
      </c>
      <c r="O593" s="16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QM</v>
      </c>
      <c r="O594" s="16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IFERROR(VLOOKUP(Tabelle3[[#This Row],[Artikelnr.]],Kennzahlen!S:U,3,FALSE)*Tabelle3[[#This Row],[Menge]],"0")</f>
        <v>0</v>
      </c>
      <c r="N595" s="14" t="str">
        <f>Eintragen!A595</f>
        <v>Labor</v>
      </c>
      <c r="O595" s="16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BU2</v>
      </c>
      <c r="O596" s="16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IFERROR(VLOOKUP(Tabelle3[[#This Row],[Artikelnr.]],Kennzahlen!S:U,3,FALSE)*Tabelle3[[#This Row],[Menge]],"0")</f>
        <v>0</v>
      </c>
      <c r="N597" s="14" t="str">
        <f>Eintragen!A597</f>
        <v>Labor</v>
      </c>
      <c r="O597" s="16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0.59</v>
      </c>
      <c r="N598" s="14" t="str">
        <f>Eintragen!A598</f>
        <v>RWV</v>
      </c>
      <c r="O598" s="16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66</v>
      </c>
      <c r="N599" s="14" t="str">
        <f>Eintragen!A599</f>
        <v>Verkauf</v>
      </c>
      <c r="O599" s="16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IFERROR(VLOOKUP(Tabelle3[[#This Row],[Artikelnr.]],Kennzahlen!S:U,3,FALSE)*Tabelle3[[#This Row],[Menge]],"0")</f>
        <v>0</v>
      </c>
      <c r="N600" s="14" t="str">
        <f>Eintragen!A600</f>
        <v>Labor</v>
      </c>
      <c r="O600" s="16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IFERROR(VLOOKUP(Tabelle3[[#This Row],[Artikelnr.]],Kennzahlen!S:U,3,FALSE)*Tabelle3[[#This Row],[Menge]],"0")</f>
        <v>0</v>
      </c>
      <c r="N601" s="14" t="str">
        <f>Eintragen!A601</f>
        <v>Labor</v>
      </c>
      <c r="O601" s="16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IFERROR(VLOOKUP(Tabelle3[[#This Row],[Artikelnr.]],Kennzahlen!S:U,3,FALSE)*Tabelle3[[#This Row],[Menge]],"0")</f>
        <v>0</v>
      </c>
      <c r="N602" s="14" t="str">
        <f>Eintragen!A602</f>
        <v>RWV</v>
      </c>
      <c r="O602" s="16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27</v>
      </c>
      <c r="N603" s="14" t="str">
        <f>Eintragen!A603</f>
        <v>L21</v>
      </c>
      <c r="O603" s="16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27</v>
      </c>
      <c r="N604" s="14" t="str">
        <f>Eintragen!A604</f>
        <v>L21</v>
      </c>
      <c r="O604" s="16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10.294117647058824</v>
      </c>
      <c r="N605" s="14" t="str">
        <f>Eintragen!A605</f>
        <v>L23</v>
      </c>
      <c r="O605" s="16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0.08</v>
      </c>
      <c r="N606" s="14" t="str">
        <f>Eintragen!A606</f>
        <v>L21</v>
      </c>
      <c r="O606" s="16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7" s="14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>
        <f>IFERROR(VLOOKUP(Tabelle3[[#This Row],[Artikelnr.]],Kennzahlen!S:U,3,FALSE)*Tabelle3[[#This Row],[Menge]],"0")</f>
        <v>6</v>
      </c>
      <c r="N607" s="14" t="str">
        <f>Eintragen!A607</f>
        <v>L22</v>
      </c>
      <c r="O607" s="16">
        <f>Eintragen!B607</f>
        <v>29500482</v>
      </c>
      <c r="P607" s="15">
        <f>Eintragen!D607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Strudelline</v>
      </c>
      <c r="O608" s="16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L21</v>
      </c>
      <c r="O610" s="16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L21</v>
      </c>
      <c r="O611" s="16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L11</v>
      </c>
      <c r="O613" s="16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Labor</v>
      </c>
      <c r="O614" s="16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BU2</v>
      </c>
      <c r="O615" s="16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Schmelze</v>
      </c>
      <c r="O616" s="16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L1</v>
      </c>
      <c r="O617" s="16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0.19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0.39</v>
      </c>
      <c r="N619" s="14" t="str">
        <f>Eintragen!A619</f>
        <v>RWV</v>
      </c>
      <c r="O619" s="16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16.705000000000002</v>
      </c>
      <c r="N620" s="14" t="str">
        <f>Eintragen!A620</f>
        <v>L33</v>
      </c>
      <c r="O620" s="16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IFERROR(VLOOKUP(Tabelle3[[#This Row],[Artikelnr.]],Kennzahlen!S:U,3,FALSE)*Tabelle3[[#This Row],[Menge]],"0")</f>
        <v>0</v>
      </c>
      <c r="N621" s="14" t="str">
        <f>Eintragen!A621</f>
        <v>Abfüllung</v>
      </c>
      <c r="O621" s="16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>
        <f>IFERROR(VLOOKUP(Tabelle3[[#This Row],[Artikelnr.]],Kennzahlen!S:U,3,FALSE)*Tabelle3[[#This Row],[Menge]],"0")</f>
        <v>0.3</v>
      </c>
      <c r="N622" s="14" t="str">
        <f>Eintragen!A622</f>
        <v>Externe</v>
      </c>
      <c r="O622" s="16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>
        <f>IFERROR(VLOOKUP(Tabelle3[[#This Row],[Artikelnr.]],Kennzahlen!S:U,3,FALSE)*Tabelle3[[#This Row],[Menge]],"0")</f>
        <v>7.9000000000000008E-3</v>
      </c>
      <c r="N623" s="14" t="str">
        <f>Eintragen!A623</f>
        <v>L22</v>
      </c>
      <c r="O623" s="16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6.1000000000000004E-3</v>
      </c>
      <c r="N624" s="14" t="str">
        <f>Eintragen!A624</f>
        <v>L22</v>
      </c>
      <c r="O624" s="16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89.705882352941188</v>
      </c>
      <c r="N625" s="14" t="str">
        <f>Eintragen!A625</f>
        <v>L23</v>
      </c>
      <c r="O625" s="16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>
        <f>IFERROR(VLOOKUP(Tabelle3[[#This Row],[Artikelnr.]],Kennzahlen!S:U,3,FALSE)*Tabelle3[[#This Row],[Menge]],"0")</f>
        <v>0.61</v>
      </c>
      <c r="N626" s="14" t="str">
        <f>Eintragen!A626</f>
        <v>L23</v>
      </c>
      <c r="O626" s="16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Strudelline</v>
      </c>
      <c r="O627" s="16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>
        <f>IFERROR(VLOOKUP(Tabelle3[[#This Row],[Artikelnr.]],Kennzahlen!S:U,3,FALSE)*Tabelle3[[#This Row],[Menge]],"0")</f>
        <v>0.3</v>
      </c>
      <c r="N628" s="14" t="str">
        <f>Eintragen!A628</f>
        <v>L22</v>
      </c>
      <c r="O628" s="16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>
        <f>IFERROR(VLOOKUP(Tabelle3[[#This Row],[Artikelnr.]],Kennzahlen!S:U,3,FALSE)*Tabelle3[[#This Row],[Menge]],"0")</f>
        <v>0.06</v>
      </c>
      <c r="N629" s="14" t="str">
        <f>Eintragen!A629</f>
        <v>L20</v>
      </c>
      <c r="O629" s="16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BU4</v>
      </c>
      <c r="O630" s="16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>
        <f>IFERROR(VLOOKUP(Tabelle3[[#This Row],[Artikelnr.]],Kennzahlen!S:U,3,FALSE)*Tabelle3[[#This Row],[Menge]],"0")</f>
        <v>30</v>
      </c>
      <c r="N631" s="14" t="str">
        <f>Eintragen!A631</f>
        <v>L33</v>
      </c>
      <c r="O631" s="16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L1</v>
      </c>
      <c r="O633" s="16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L33</v>
      </c>
      <c r="O634" s="16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-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BU2</v>
      </c>
      <c r="O636" s="16" t="str">
        <f>Eintragen!B636</f>
        <v>Diverses</v>
      </c>
      <c r="P636" s="15">
        <f>Eintragen!D636</f>
        <v>30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-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Bu2</v>
      </c>
      <c r="O637" s="16" t="str">
        <f>Eintragen!B637</f>
        <v>Diverses</v>
      </c>
      <c r="P637" s="15">
        <f>Eintragen!D637</f>
        <v>30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QM</v>
      </c>
      <c r="O638" s="16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>
        <f>IFERROR(VLOOKUP(Tabelle3[[#This Row],[Artikelnr.]],Kennzahlen!S:U,3,FALSE)*Tabelle3[[#This Row],[Menge]],"0")</f>
        <v>11.5</v>
      </c>
      <c r="N639" s="14" t="str">
        <f>Eintragen!A639</f>
        <v>RWV</v>
      </c>
      <c r="O639" s="16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28.5</v>
      </c>
      <c r="N641" s="14" t="str">
        <f>Eintragen!A641</f>
        <v>RWV</v>
      </c>
      <c r="O641" s="16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36</v>
      </c>
      <c r="N642" s="14" t="str">
        <f>Eintragen!A642</f>
        <v>L33</v>
      </c>
      <c r="O642" s="16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119.5</v>
      </c>
      <c r="N644" s="14" t="str">
        <f>Eintragen!A644</f>
        <v>Verkauf</v>
      </c>
      <c r="O644" s="16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102.5</v>
      </c>
      <c r="N645" s="14" t="str">
        <f>Eintragen!A645</f>
        <v>Verkauf</v>
      </c>
      <c r="O645" s="16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151</v>
      </c>
      <c r="N646" s="14" t="str">
        <f>Eintragen!A646</f>
        <v>Verkauf</v>
      </c>
      <c r="O646" s="16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150</v>
      </c>
      <c r="N647" s="14" t="str">
        <f>Eintragen!A647</f>
        <v>Verkauf</v>
      </c>
      <c r="O647" s="16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145.976</v>
      </c>
      <c r="N648" s="14" t="str">
        <f>Eintragen!A648</f>
        <v>Verkauf</v>
      </c>
      <c r="O648" s="16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87.894000000000005</v>
      </c>
      <c r="N649" s="14" t="str">
        <f>Eintragen!A649</f>
        <v>L16</v>
      </c>
      <c r="O649" s="16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>
        <f>IFERROR(VLOOKUP(Tabelle3[[#This Row],[Artikelnr.]],Kennzahlen!S:U,3,FALSE)*Tabelle3[[#This Row],[Menge]],"0")</f>
        <v>109.482</v>
      </c>
      <c r="N650" s="14" t="str">
        <f>Eintragen!A650</f>
        <v>L16</v>
      </c>
      <c r="O650" s="16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>
        <f>IFERROR(VLOOKUP(Tabelle3[[#This Row],[Artikelnr.]],Kennzahlen!S:U,3,FALSE)*Tabelle3[[#This Row],[Menge]],"0")</f>
        <v>177.33</v>
      </c>
      <c r="N651" s="14" t="str">
        <f>Eintragen!A651</f>
        <v>L11</v>
      </c>
      <c r="O651" s="16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52.428000000000004</v>
      </c>
      <c r="N652" s="14" t="str">
        <f>Eintragen!A652</f>
        <v>Verkauf</v>
      </c>
      <c r="O652" s="16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 t="str">
        <f>Eintragen!A653</f>
        <v>Verkauf</v>
      </c>
      <c r="O653" s="16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Labor</v>
      </c>
      <c r="O654" s="16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 t="str">
        <f>Eintragen!A655</f>
        <v>Labor</v>
      </c>
      <c r="O655" s="16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Labor</v>
      </c>
      <c r="O656" s="16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36</v>
      </c>
      <c r="N657" s="14" t="str">
        <f>Eintragen!A657</f>
        <v>L33</v>
      </c>
      <c r="O657" s="16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>
        <f>IFERROR(VLOOKUP(Tabelle3[[#This Row],[Artikelnr.]],Kennzahlen!S:U,3,FALSE)*Tabelle3[[#This Row],[Menge]],"0")</f>
        <v>215.5</v>
      </c>
      <c r="N658" s="14" t="str">
        <f>Eintragen!A658</f>
        <v>L18</v>
      </c>
      <c r="O658" s="16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Muster</v>
      </c>
      <c r="O659" s="16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Bu3</v>
      </c>
      <c r="O660" s="16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>
        <f>IFERROR(VLOOKUP(Tabelle3[[#This Row],[Artikelnr.]],Kennzahlen!S:U,3,FALSE)*Tabelle3[[#This Row],[Menge]],"0")</f>
        <v>54</v>
      </c>
      <c r="N661" s="14" t="str">
        <f>Eintragen!A661</f>
        <v>L21</v>
      </c>
      <c r="O661" s="16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>
        <f>IFERROR(VLOOKUP(Tabelle3[[#This Row],[Artikelnr.]],Kennzahlen!S:U,3,FALSE)*Tabelle3[[#This Row],[Menge]],"0")</f>
        <v>42</v>
      </c>
      <c r="N662" s="14" t="str">
        <f>Eintragen!A662</f>
        <v>L21</v>
      </c>
      <c r="O662" s="16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>
        <f>IFERROR(VLOOKUP(Tabelle3[[#This Row],[Artikelnr.]],Kennzahlen!S:U,3,FALSE)*Tabelle3[[#This Row],[Menge]],"0")</f>
        <v>13.5</v>
      </c>
      <c r="N663" s="14" t="str">
        <f>Eintragen!A663</f>
        <v>L21</v>
      </c>
      <c r="O663" s="16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L3</v>
      </c>
      <c r="O665" s="16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L36</v>
      </c>
      <c r="O666" s="16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QM</v>
      </c>
      <c r="O667" s="16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 t="str">
        <f>Eintragen!A668</f>
        <v>L18</v>
      </c>
      <c r="O668" s="16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BU2</v>
      </c>
      <c r="O670" s="16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Externe</v>
      </c>
      <c r="O672" s="16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>
        <f>IFERROR(VLOOKUP(Tabelle3[[#This Row],[Artikelnr.]],Kennzahlen!S:U,3,FALSE)*Tabelle3[[#This Row],[Menge]],"0")</f>
        <v>30</v>
      </c>
      <c r="N673" s="14" t="str">
        <f>Eintragen!A673</f>
        <v>L33</v>
      </c>
      <c r="O673" s="16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>
        <f>IFERROR(VLOOKUP(Tabelle3[[#This Row],[Artikelnr.]],Kennzahlen!S:U,3,FALSE)*Tabelle3[[#This Row],[Menge]],"0")</f>
        <v>0.27</v>
      </c>
      <c r="N674" s="14" t="str">
        <f>Eintragen!A674</f>
        <v>RWV</v>
      </c>
      <c r="O674" s="16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30</v>
      </c>
      <c r="N675" s="14" t="str">
        <f>Eintragen!A675</f>
        <v>L33</v>
      </c>
      <c r="O675" s="16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>
        <f>IFERROR(VLOOKUP(Tabelle3[[#This Row],[Artikelnr.]],Kennzahlen!S:U,3,FALSE)*Tabelle3[[#This Row],[Menge]],"0")</f>
        <v>38.5</v>
      </c>
      <c r="N676" s="14" t="str">
        <f>Eintragen!A676</f>
        <v>L11</v>
      </c>
      <c r="O676" s="16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Labor</v>
      </c>
      <c r="O677" s="16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Labor</v>
      </c>
      <c r="O678" s="16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Labor</v>
      </c>
      <c r="O679" s="16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Muster</v>
      </c>
      <c r="O680" s="16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Abfüllung</v>
      </c>
      <c r="O682" s="16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BU4</v>
      </c>
      <c r="O683" s="16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Abfüllung</v>
      </c>
      <c r="O684" s="16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Abfüllung</v>
      </c>
      <c r="O685" s="16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Abfüllung</v>
      </c>
      <c r="O686" s="16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-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BU2</v>
      </c>
      <c r="O687" s="16" t="str">
        <f>Eintragen!B687</f>
        <v>Diverses</v>
      </c>
      <c r="P687" s="15">
        <f>Eintragen!D687</f>
        <v>30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QM</v>
      </c>
      <c r="O688" s="16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IFERROR(VLOOKUP(Tabelle3[[#This Row],[Artikelnr.]],Kennzahlen!S:U,3,FALSE)*Tabelle3[[#This Row],[Menge]],"0")</f>
        <v>0</v>
      </c>
      <c r="N689" s="14" t="str">
        <f>Eintragen!A689</f>
        <v>BU4</v>
      </c>
      <c r="O689" s="16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IFERROR(VLOOKUP(Tabelle3[[#This Row],[Artikelnr.]],Kennzahlen!S:U,3,FALSE)*Tabelle3[[#This Row],[Menge]],"0")</f>
        <v>0</v>
      </c>
      <c r="N690" s="14" t="str">
        <f>Eintragen!A690</f>
        <v>Labor</v>
      </c>
      <c r="O690" s="16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24.434799999999999</v>
      </c>
      <c r="N691" s="14" t="str">
        <f>Eintragen!A691</f>
        <v>Schmelze</v>
      </c>
      <c r="O691" s="16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6.8599999999999994</v>
      </c>
      <c r="N692" s="14" t="str">
        <f>Eintragen!A692</f>
        <v>Schmelze</v>
      </c>
      <c r="O692" s="16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240</v>
      </c>
      <c r="N693" s="14" t="str">
        <f>Eintragen!A693</f>
        <v>Schmelze</v>
      </c>
      <c r="O693" s="16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25</v>
      </c>
      <c r="N694" s="14" t="str">
        <f>Eintragen!A694</f>
        <v>Schmelze</v>
      </c>
      <c r="O694" s="16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26</v>
      </c>
      <c r="N695" s="14" t="str">
        <f>Eintragen!A695</f>
        <v>Schmelze</v>
      </c>
      <c r="O695" s="16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11.5</v>
      </c>
      <c r="N696" s="14" t="str">
        <f>Eintragen!A696</f>
        <v>RWV</v>
      </c>
      <c r="O696" s="16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28</v>
      </c>
      <c r="N697" s="14" t="str">
        <f>Eintragen!A697</f>
        <v>L33</v>
      </c>
      <c r="O697" s="16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187.5</v>
      </c>
      <c r="N698" s="14" t="str">
        <f>Eintragen!A698</f>
        <v>Verkauf</v>
      </c>
      <c r="O698" s="16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213.5</v>
      </c>
      <c r="N699" s="14" t="str">
        <f>Eintragen!A699</f>
        <v>Verkauf</v>
      </c>
      <c r="O699" s="16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306.5</v>
      </c>
      <c r="N700" s="14" t="str">
        <f>Eintragen!A700</f>
        <v>Verkauf</v>
      </c>
      <c r="O700" s="16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238.5</v>
      </c>
      <c r="N701" s="14" t="str">
        <f>Eintragen!A701</f>
        <v>Verkauf</v>
      </c>
      <c r="O701" s="16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209.5</v>
      </c>
      <c r="N702" s="14" t="str">
        <f>Eintragen!A702</f>
        <v>Verkauf</v>
      </c>
      <c r="O702" s="16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115</v>
      </c>
      <c r="N703" s="14" t="str">
        <f>Eintragen!A703</f>
        <v>Verkauf</v>
      </c>
      <c r="O703" s="16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13.6</v>
      </c>
      <c r="N704" s="14" t="str">
        <f>Eintragen!A704</f>
        <v>L34</v>
      </c>
      <c r="O704" s="16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WVP</v>
      </c>
      <c r="O705" s="16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WVP</v>
      </c>
      <c r="O706" s="16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0.28000000000000003</v>
      </c>
      <c r="N707" s="14" t="str">
        <f>Eintragen!A707</f>
        <v>RWV</v>
      </c>
      <c r="O707" s="16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Abfüllung</v>
      </c>
      <c r="O708" s="16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Bu3</v>
      </c>
      <c r="O710" s="16" t="str">
        <f>Eintragen!B710</f>
        <v>Div. Zipfel, Endstücke</v>
      </c>
      <c r="P710" s="15">
        <f>Eintragen!D710</f>
        <v>30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Bu3</v>
      </c>
      <c r="O711" s="16" t="str">
        <f>Eintragen!B711</f>
        <v>Div. Zipfel, Endstücke</v>
      </c>
      <c r="P711" s="15">
        <f>Eintragen!D711</f>
        <v>30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Abfüllung</v>
      </c>
      <c r="O712" s="16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Abfüllung</v>
      </c>
      <c r="O713" s="16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-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BU2</v>
      </c>
      <c r="O714" s="16" t="str">
        <f>Eintragen!B714</f>
        <v>Diverses</v>
      </c>
      <c r="P714" s="15">
        <f>Eintragen!D714</f>
        <v>30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46</v>
      </c>
      <c r="N715" s="14" t="str">
        <f>Eintragen!A715</f>
        <v>Schmelze</v>
      </c>
      <c r="O715" s="16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IFERROR(VLOOKUP(Tabelle3[[#This Row],[Artikelnr.]],Kennzahlen!S:U,3,FALSE)*Tabelle3[[#This Row],[Menge]],"0")</f>
        <v>0</v>
      </c>
      <c r="N716" s="14" t="str">
        <f>Eintragen!A716</f>
        <v>Abfüllung</v>
      </c>
      <c r="O716" s="16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Bu3</v>
      </c>
      <c r="O717" s="16" t="str">
        <f>Eintragen!B717</f>
        <v>Div. Zipfel, Endstücke</v>
      </c>
      <c r="P717" s="15">
        <f>Eintragen!D717</f>
        <v>30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IFERROR(VLOOKUP(Tabelle3[[#This Row],[Artikelnr.]],Kennzahlen!S:U,3,FALSE)*Tabelle3[[#This Row],[Menge]],"0")</f>
        <v>0</v>
      </c>
      <c r="N718" s="14" t="str">
        <f>Eintragen!A718</f>
        <v>Bu3</v>
      </c>
      <c r="O718" s="16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Labor</v>
      </c>
      <c r="O719" s="16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IFERROR(VLOOKUP(Tabelle3[[#This Row],[Artikelnr.]],Kennzahlen!S:U,3,FALSE)*Tabelle3[[#This Row],[Menge]],"0")</f>
        <v>0</v>
      </c>
      <c r="N720" s="14" t="str">
        <f>Eintragen!A720</f>
        <v>BU2</v>
      </c>
      <c r="O720" s="16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42.7</v>
      </c>
      <c r="N721" s="14" t="str">
        <f>Eintragen!A721</f>
        <v>Verkauf</v>
      </c>
      <c r="O721" s="16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IFERROR(VLOOKUP(Tabelle3[[#This Row],[Artikelnr.]],Kennzahlen!S:U,3,FALSE)*Tabelle3[[#This Row],[Menge]],"0")</f>
        <v>0</v>
      </c>
      <c r="N722" s="14" t="str">
        <f>Eintragen!A722</f>
        <v>Labor</v>
      </c>
      <c r="O722" s="16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IFERROR(VLOOKUP(Tabelle3[[#This Row],[Artikelnr.]],Kennzahlen!S:U,3,FALSE)*Tabelle3[[#This Row],[Menge]],"0")</f>
        <v>0</v>
      </c>
      <c r="N723" s="14" t="str">
        <f>Eintragen!A723</f>
        <v>Labor</v>
      </c>
      <c r="O723" s="16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31.5</v>
      </c>
      <c r="N724" s="14" t="str">
        <f>Eintragen!A724</f>
        <v>L1</v>
      </c>
      <c r="O724" s="16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IFERROR(VLOOKUP(Tabelle3[[#This Row],[Artikelnr.]],Kennzahlen!S:U,3,FALSE)*Tabelle3[[#This Row],[Menge]],"0")</f>
        <v>0</v>
      </c>
      <c r="N725" s="14" t="str">
        <f>Eintragen!A725</f>
        <v>L33</v>
      </c>
      <c r="O725" s="16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270.5</v>
      </c>
      <c r="N726" s="14" t="str">
        <f>Eintragen!A726</f>
        <v>L18</v>
      </c>
      <c r="O726" s="16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IFERROR(VLOOKUP(Tabelle3[[#This Row],[Artikelnr.]],Kennzahlen!S:U,3,FALSE)*Tabelle3[[#This Row],[Menge]],"0")</f>
        <v>0</v>
      </c>
      <c r="N727" s="14" t="str">
        <f>Eintragen!A727</f>
        <v>QM</v>
      </c>
      <c r="O727" s="16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3.0000000000000003E-4</v>
      </c>
      <c r="N728" s="14" t="str">
        <f>Eintragen!A728</f>
        <v>L23</v>
      </c>
      <c r="O728" s="16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0.12</v>
      </c>
      <c r="N730" s="14" t="str">
        <f>Eintragen!A730</f>
        <v>L20</v>
      </c>
      <c r="O730" s="16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7.0000000000000007E-2</v>
      </c>
      <c r="N731" s="14" t="str">
        <f>Eintragen!A731</f>
        <v>L29</v>
      </c>
      <c r="O731" s="16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IFERROR(VLOOKUP(Tabelle3[[#This Row],[Artikelnr.]],Kennzahlen!S:U,3,FALSE)*Tabelle3[[#This Row],[Menge]],"0")</f>
        <v>0</v>
      </c>
      <c r="N732" s="14" t="str">
        <f>Eintragen!A732</f>
        <v>RWV</v>
      </c>
      <c r="O732" s="16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IFERROR(VLOOKUP(Tabelle3[[#This Row],[Artikelnr.]],Kennzahlen!S:U,3,FALSE)*Tabelle3[[#This Row],[Menge]],"0")</f>
        <v>0</v>
      </c>
      <c r="N733" s="14" t="str">
        <f>Eintragen!A733</f>
        <v>Abfüllung</v>
      </c>
      <c r="O733" s="16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68.876000000000005</v>
      </c>
      <c r="N734" s="14" t="str">
        <f>Eintragen!A734</f>
        <v>L4</v>
      </c>
      <c r="O734" s="16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30</v>
      </c>
      <c r="N735" s="14" t="str">
        <f>Eintragen!A735</f>
        <v>L21</v>
      </c>
      <c r="O735" s="16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10.5</v>
      </c>
      <c r="N736" s="14" t="str">
        <f>Eintragen!A736</f>
        <v>L21</v>
      </c>
      <c r="O736" s="16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5.7000000000000002E-3</v>
      </c>
      <c r="N737" s="14" t="str">
        <f>Eintragen!A737</f>
        <v>L20</v>
      </c>
      <c r="O737" s="16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19.5</v>
      </c>
      <c r="N738" s="14" t="str">
        <f>Eintragen!A738</f>
        <v>L21</v>
      </c>
      <c r="O738" s="16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2.5000000000000001E-3</v>
      </c>
      <c r="N739" s="14" t="str">
        <f>Eintragen!A739</f>
        <v>L22</v>
      </c>
      <c r="O739" s="16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22.5</v>
      </c>
      <c r="N740" s="14" t="str">
        <f>Eintragen!A740</f>
        <v>L21</v>
      </c>
      <c r="O740" s="16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5.4000000000000003E-3</v>
      </c>
      <c r="N741" s="14" t="str">
        <f>Eintragen!A741</f>
        <v>L22</v>
      </c>
      <c r="O741" s="16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2.4000000000000002E-3</v>
      </c>
      <c r="N742" s="14" t="str">
        <f>Eintragen!A742</f>
        <v>L22</v>
      </c>
      <c r="O742" s="16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3</v>
      </c>
      <c r="N743" s="14" t="str">
        <f>Eintragen!A743</f>
        <v>L21</v>
      </c>
      <c r="O743" s="16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0.84</v>
      </c>
      <c r="N744" s="14" t="str">
        <f>Eintragen!A744</f>
        <v>RWV</v>
      </c>
      <c r="O744" s="16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16.176470588235297</v>
      </c>
      <c r="N745" s="14" t="str">
        <f>Eintragen!A745</f>
        <v>L23</v>
      </c>
      <c r="O745" s="16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0.08</v>
      </c>
      <c r="N746" s="14" t="str">
        <f>Eintragen!A746</f>
        <v>L23</v>
      </c>
      <c r="O746" s="16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>
        <f>IFERROR(VLOOKUP(Tabelle3[[#This Row],[Artikelnr.]],Kennzahlen!S:U,3,FALSE)*Tabelle3[[#This Row],[Menge]],"0")</f>
        <v>0.03</v>
      </c>
      <c r="N747" s="14" t="str">
        <f>Eintragen!A747</f>
        <v>L23</v>
      </c>
      <c r="O747" s="16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0.08</v>
      </c>
      <c r="N748" s="14" t="str">
        <f>Eintragen!A748</f>
        <v>L21</v>
      </c>
      <c r="O748" s="16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0.1</v>
      </c>
      <c r="N749" s="14" t="str">
        <f>Eintragen!A749</f>
        <v>L22</v>
      </c>
      <c r="O749" s="16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>
        <f>IFERROR(VLOOKUP(Tabelle3[[#This Row],[Artikelnr.]],Kennzahlen!S:U,3,FALSE)*Tabelle3[[#This Row],[Menge]],"0")</f>
        <v>4.5</v>
      </c>
      <c r="N750" s="14" t="str">
        <f>Eintragen!A750</f>
        <v>L21</v>
      </c>
      <c r="O750" s="16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L33</v>
      </c>
      <c r="O751" s="16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2" s="14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>
        <f>IFERROR(VLOOKUP(Tabelle3[[#This Row],[Artikelnr.]],Kennzahlen!S:U,3,FALSE)*Tabelle3[[#This Row],[Menge]],"0")</f>
        <v>5.5</v>
      </c>
      <c r="N752" s="14" t="str">
        <f>Eintragen!A752</f>
        <v>L22</v>
      </c>
      <c r="O752" s="16">
        <f>Eintragen!B752</f>
        <v>29500482</v>
      </c>
      <c r="P752" s="15">
        <f>Eintragen!D752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3" s="14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>
        <f>IFERROR(VLOOKUP(Tabelle3[[#This Row],[Artikelnr.]],Kennzahlen!S:U,3,FALSE)*Tabelle3[[#This Row],[Menge]],"0")</f>
        <v>3.5</v>
      </c>
      <c r="N753" s="14" t="str">
        <f>Eintragen!A753</f>
        <v>Bu4</v>
      </c>
      <c r="O753" s="16">
        <f>Eintragen!B753</f>
        <v>29500482</v>
      </c>
      <c r="P753" s="15">
        <f>Eintragen!D753</f>
        <v>61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Abfüllung</v>
      </c>
      <c r="O754" s="16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-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BU2</v>
      </c>
      <c r="O755" s="16" t="str">
        <f>Eintragen!B755</f>
        <v>Diverses</v>
      </c>
      <c r="P755" s="15">
        <f>Eintragen!D755</f>
        <v>30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-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BU2</v>
      </c>
      <c r="O756" s="16" t="str">
        <f>Eintragen!B756</f>
        <v>Diverses</v>
      </c>
      <c r="P756" s="15">
        <f>Eintragen!D756</f>
        <v>30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QM</v>
      </c>
      <c r="O757" s="16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BU4</v>
      </c>
      <c r="O758" s="16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QM</v>
      </c>
      <c r="O759" s="16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Abfüllung</v>
      </c>
      <c r="O760" s="16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Labor</v>
      </c>
      <c r="O761" s="16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178</v>
      </c>
      <c r="N762" s="14" t="str">
        <f>Eintragen!A762</f>
        <v>Schmelze</v>
      </c>
      <c r="O762" s="16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192</v>
      </c>
      <c r="N763" s="14" t="str">
        <f>Eintragen!A763</f>
        <v>Schmelze</v>
      </c>
      <c r="O763" s="16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L9</v>
      </c>
      <c r="O764" s="16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</v>
      </c>
      <c r="N765" s="14" t="str">
        <f>Eintragen!A765</f>
        <v>L33</v>
      </c>
      <c r="O765" s="16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185</v>
      </c>
      <c r="N766" s="14" t="str">
        <f>Eintragen!A766</f>
        <v>L16</v>
      </c>
      <c r="O766" s="16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56.783999999999999</v>
      </c>
      <c r="N768" s="14" t="str">
        <f>Eintragen!A768</f>
        <v>RWV</v>
      </c>
      <c r="O768" s="16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6</v>
      </c>
      <c r="N769" s="14" t="str">
        <f>Eintragen!A769</f>
        <v>Bu3</v>
      </c>
      <c r="O769" s="16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141.5</v>
      </c>
      <c r="N770" s="14" t="str">
        <f>Eintragen!A770</f>
        <v>Bu3</v>
      </c>
      <c r="O770" s="16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121</v>
      </c>
      <c r="N771" s="14" t="str">
        <f>Eintragen!A771</f>
        <v>Bu3</v>
      </c>
      <c r="O771" s="16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WVP</v>
      </c>
      <c r="O772" s="16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36.200000000000003</v>
      </c>
      <c r="N773" s="14" t="str">
        <f>Eintragen!A773</f>
        <v>L18</v>
      </c>
      <c r="O773" s="16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Bu3</v>
      </c>
      <c r="O774" s="16" t="str">
        <f>Eintragen!B774</f>
        <v>Div. Zipfel, Endstücke</v>
      </c>
      <c r="P774" s="15">
        <f>Eintragen!D774</f>
        <v>30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Bu3</v>
      </c>
      <c r="O775" s="16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>
        <f>IFERROR(VLOOKUP(Tabelle3[[#This Row],[Artikelnr.]],Kennzahlen!S:U,3,FALSE)*Tabelle3[[#This Row],[Menge]],"0")</f>
        <v>917.47979999999995</v>
      </c>
      <c r="N776" s="14" t="str">
        <f>Eintragen!A776</f>
        <v>Abfüllung</v>
      </c>
      <c r="O776" s="16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>
        <f>IFERROR(VLOOKUP(Tabelle3[[#This Row],[Artikelnr.]],Kennzahlen!S:U,3,FALSE)*Tabelle3[[#This Row],[Menge]],"0")</f>
        <v>0.09</v>
      </c>
      <c r="N777" s="14" t="str">
        <f>Eintragen!A777</f>
        <v>L21</v>
      </c>
      <c r="O777" s="16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>
        <f>IFERROR(VLOOKUP(Tabelle3[[#This Row],[Artikelnr.]],Kennzahlen!S:U,3,FALSE)*Tabelle3[[#This Row],[Menge]],"0")</f>
        <v>1.7000000000000001E-3</v>
      </c>
      <c r="N778" s="14" t="str">
        <f>Eintragen!A778</f>
        <v>L22</v>
      </c>
      <c r="O778" s="16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>
        <f>IFERROR(VLOOKUP(Tabelle3[[#This Row],[Artikelnr.]],Kennzahlen!S:U,3,FALSE)*Tabelle3[[#This Row],[Menge]],"0")</f>
        <v>0.71</v>
      </c>
      <c r="N779" s="14" t="str">
        <f>Eintragen!A779</f>
        <v>RWV</v>
      </c>
      <c r="O779" s="16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>
        <f>IFERROR(VLOOKUP(Tabelle3[[#This Row],[Artikelnr.]],Kennzahlen!S:U,3,FALSE)*Tabelle3[[#This Row],[Menge]],"0")</f>
        <v>5.882352941176471</v>
      </c>
      <c r="N780" s="14" t="str">
        <f>Eintragen!A780</f>
        <v>L23</v>
      </c>
      <c r="O780" s="16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0.5</v>
      </c>
      <c r="N781" s="14" t="str">
        <f>Eintragen!A781</f>
        <v>L22</v>
      </c>
      <c r="O781" s="16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Abfüllung</v>
      </c>
      <c r="O782" s="16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>
        <f>IFERROR(VLOOKUP(Tabelle3[[#This Row],[Artikelnr.]],Kennzahlen!S:U,3,FALSE)*Tabelle3[[#This Row],[Menge]],"0")</f>
        <v>10.5</v>
      </c>
      <c r="N783" s="14" t="str">
        <f>Eintragen!A783</f>
        <v>L21</v>
      </c>
      <c r="O783" s="16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>
        <f>IFERROR(VLOOKUP(Tabelle3[[#This Row],[Artikelnr.]],Kennzahlen!S:U,3,FALSE)*Tabelle3[[#This Row],[Menge]],"0")</f>
        <v>0.16</v>
      </c>
      <c r="N784" s="14" t="str">
        <f>Eintragen!A784</f>
        <v>L20</v>
      </c>
      <c r="O784" s="16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>
        <f>IFERROR(VLOOKUP(Tabelle3[[#This Row],[Artikelnr.]],Kennzahlen!S:U,3,FALSE)*Tabelle3[[#This Row],[Menge]],"0")</f>
        <v>82.8</v>
      </c>
      <c r="N785" s="14" t="str">
        <f>Eintragen!A785</f>
        <v>L31</v>
      </c>
      <c r="O785" s="16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Abfüllung</v>
      </c>
      <c r="O786" s="16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L33</v>
      </c>
      <c r="O787" s="16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Abfüllung</v>
      </c>
      <c r="O788" s="16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Abfüllung</v>
      </c>
      <c r="O789" s="16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Strudelline</v>
      </c>
      <c r="O791" s="16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Schmelze</v>
      </c>
      <c r="O792" s="16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Labor</v>
      </c>
      <c r="O793" s="16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33.4</v>
      </c>
      <c r="N794" s="14" t="str">
        <f>Eintragen!A794</f>
        <v>Schmelze</v>
      </c>
      <c r="O794" s="16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393.43199999999996</v>
      </c>
      <c r="N795" s="14" t="str">
        <f>Eintragen!A795</f>
        <v>Schmelze</v>
      </c>
      <c r="O795" s="16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Verkauf</v>
      </c>
      <c r="O797" s="16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Labor</v>
      </c>
      <c r="O798" s="16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12</v>
      </c>
      <c r="N799" s="14" t="str">
        <f>Eintragen!A799</f>
        <v>RWV</v>
      </c>
      <c r="O799" s="16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5.6539999999999999</v>
      </c>
      <c r="N800" s="14" t="str">
        <f>Eintragen!A800</f>
        <v>L1</v>
      </c>
      <c r="O800" s="16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 t="str">
        <f>Eintragen!A801</f>
        <v>QM</v>
      </c>
      <c r="O801" s="16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 t="str">
        <f>Eintragen!A802</f>
        <v>Abfüllung</v>
      </c>
      <c r="O802" s="16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12.5</v>
      </c>
      <c r="N803" s="14" t="str">
        <f>Eintragen!A803</f>
        <v>RWV</v>
      </c>
      <c r="O803" s="16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50</v>
      </c>
      <c r="N804" s="14" t="str">
        <f>Eintragen!A804</f>
        <v>RWV</v>
      </c>
      <c r="O804" s="16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12.5</v>
      </c>
      <c r="N805" s="14" t="str">
        <f>Eintragen!A805</f>
        <v>RWV</v>
      </c>
      <c r="O805" s="16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10</v>
      </c>
      <c r="N806" s="14" t="str">
        <f>Eintragen!A806</f>
        <v>RWV</v>
      </c>
      <c r="O806" s="16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Abfüllung</v>
      </c>
      <c r="O807" s="16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Abfüllung</v>
      </c>
      <c r="O808" s="16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L2</v>
      </c>
      <c r="O809" s="16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-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Bu2</v>
      </c>
      <c r="O810" s="16" t="str">
        <f>Eintragen!B810</f>
        <v>Diverses</v>
      </c>
      <c r="P810" s="15">
        <f>Eintragen!D810</f>
        <v>30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>
        <f>IFERROR(VLOOKUP(Tabelle3[[#This Row],[Artikelnr.]],Kennzahlen!S:U,3,FALSE)*Tabelle3[[#This Row],[Menge]],"0")</f>
        <v>36</v>
      </c>
      <c r="N813" s="14" t="str">
        <f>Eintragen!A813</f>
        <v>Bu3</v>
      </c>
      <c r="O813" s="16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Schmelze</v>
      </c>
      <c r="O814" s="16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>
        <f>IFERROR(VLOOKUP(Tabelle3[[#This Row],[Artikelnr.]],Kennzahlen!S:U,3,FALSE)*Tabelle3[[#This Row],[Menge]],"0")</f>
        <v>13.5</v>
      </c>
      <c r="N816" s="14" t="str">
        <f>Eintragen!A816</f>
        <v>L21</v>
      </c>
      <c r="O816" s="16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>
        <f>IFERROR(VLOOKUP(Tabelle3[[#This Row],[Artikelnr.]],Kennzahlen!S:U,3,FALSE)*Tabelle3[[#This Row],[Menge]],"0")</f>
        <v>24</v>
      </c>
      <c r="N817" s="14" t="str">
        <f>Eintragen!A817</f>
        <v>L21</v>
      </c>
      <c r="O817" s="16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Schmelze</v>
      </c>
      <c r="O818" s="16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>
        <f>IFERROR(VLOOKUP(Tabelle3[[#This Row],[Artikelnr.]],Kennzahlen!S:U,3,FALSE)*Tabelle3[[#This Row],[Menge]],"0")</f>
        <v>0.44</v>
      </c>
      <c r="N819" s="14" t="str">
        <f>Eintragen!A819</f>
        <v>RWV</v>
      </c>
      <c r="O819" s="16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>
        <f>IFERROR(VLOOKUP(Tabelle3[[#This Row],[Artikelnr.]],Kennzahlen!S:U,3,FALSE)*Tabelle3[[#This Row],[Menge]],"0")</f>
        <v>0.46</v>
      </c>
      <c r="N820" s="14" t="str">
        <f>Eintragen!A820</f>
        <v>RWV</v>
      </c>
      <c r="O820" s="16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Bu4</v>
      </c>
      <c r="O821" s="16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L3</v>
      </c>
      <c r="O822" s="16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WVP</v>
      </c>
      <c r="O823" s="16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>
        <f>IFERROR(VLOOKUP(Tabelle3[[#This Row],[Artikelnr.]],Kennzahlen!S:U,3,FALSE)*Tabelle3[[#This Row],[Menge]],"0")</f>
        <v>7.5</v>
      </c>
      <c r="N824" s="14" t="str">
        <f>Eintragen!A824</f>
        <v>RWV</v>
      </c>
      <c r="O824" s="16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Labor</v>
      </c>
      <c r="O826" s="16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Labor</v>
      </c>
      <c r="O827" s="16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QM</v>
      </c>
      <c r="O828" s="16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Div. Zipfel, Endstücke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Labor</v>
      </c>
      <c r="O830" s="16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>
        <f>IFERROR(VLOOKUP(Tabelle3[[#This Row],[Artikelnr.]],Kennzahlen!S:U,3,FALSE)*Tabelle3[[#This Row],[Menge]],"0")</f>
        <v>0.28000000000000003</v>
      </c>
      <c r="N831" s="14" t="str">
        <f>Eintragen!A831</f>
        <v>RWV</v>
      </c>
      <c r="O831" s="16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L16</v>
      </c>
      <c r="O834" s="16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Bodenabfall Abfüllung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 t="str">
        <f>Eintragen!A838</f>
        <v>RWV</v>
      </c>
      <c r="O838" s="16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37.5</v>
      </c>
      <c r="N840" s="14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117</v>
      </c>
      <c r="N841" s="14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29</v>
      </c>
      <c r="N842" s="14" t="str">
        <f>Eintragen!A842</f>
        <v>L33</v>
      </c>
      <c r="O842" s="16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L33</v>
      </c>
      <c r="O843" s="16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715.25880000000006</v>
      </c>
      <c r="N844" s="14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BU1</v>
      </c>
      <c r="B845" s="12">
        <f>Eintragen!C845</f>
        <v>641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 Verarbeitung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320.5</v>
      </c>
      <c r="N845" s="14" t="str">
        <f>Eintragen!A845</f>
        <v>Schmelze</v>
      </c>
      <c r="O845" s="16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273.5</v>
      </c>
      <c r="N846" s="14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>
        <f>IFERROR(VLOOKUP(Tabelle3[[#This Row],[Artikelnr.]],Kennzahlen!S:U,3,FALSE)*Tabelle3[[#This Row],[Menge]],"0")</f>
        <v>650.72400000000005</v>
      </c>
      <c r="N847" s="14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148.54599999999999</v>
      </c>
      <c r="N848" s="14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keinen Abnehmer/kein Schälpersonal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193</v>
      </c>
      <c r="N850" s="14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VOS &gt; Einsatz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89</v>
      </c>
      <c r="N851" s="14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VOS &gt; Einsatz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97.5</v>
      </c>
      <c r="N852" s="14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0.62</v>
      </c>
      <c r="N853" s="14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19.5</v>
      </c>
      <c r="N854" s="14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0.15</v>
      </c>
      <c r="N855" s="14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6.0000000000000006E-4</v>
      </c>
      <c r="N856" s="14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0.09</v>
      </c>
      <c r="N857" s="14" t="str">
        <f>Eintragen!A857</f>
        <v>BU4</v>
      </c>
      <c r="O857" s="16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2</v>
      </c>
      <c r="N858" s="14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>
        <f>IFERROR(VLOOKUP(Tabelle3[[#This Row],[Artikelnr.]],Kennzahlen!S:U,3,FALSE)*Tabelle3[[#This Row],[Menge]],"0")</f>
        <v>4.3200000000000002E-2</v>
      </c>
      <c r="N859" s="14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>
        <f>IFERROR(VLOOKUP(Tabelle3[[#This Row],[Artikelnr.]],Kennzahlen!S:U,3,FALSE)*Tabelle3[[#This Row],[Menge]],"0")</f>
        <v>0.12</v>
      </c>
      <c r="N861" s="14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>
        <f>IFERROR(VLOOKUP(Tabelle3[[#This Row],[Artikelnr.]],Kennzahlen!S:U,3,FALSE)*Tabelle3[[#This Row],[Menge]],"0")</f>
        <v>3</v>
      </c>
      <c r="N862" s="14" t="str">
        <f>Eintragen!A862</f>
        <v>BU4</v>
      </c>
      <c r="O862" s="16">
        <f>Eintragen!B862</f>
        <v>29501020</v>
      </c>
      <c r="P862" s="15">
        <f>Eintragen!D862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>
        <f>IFERROR(VLOOKUP(Tabelle3[[#This Row],[Artikelnr.]],Kennzahlen!S:U,3,FALSE)*Tabelle3[[#This Row],[Menge]],"0")</f>
        <v>48.5</v>
      </c>
      <c r="N864" s="14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>
        <f>IFERROR(VLOOKUP(Tabelle3[[#This Row],[Artikelnr.]],Kennzahlen!S:U,3,FALSE)*Tabelle3[[#This Row],[Menge]],"0")</f>
        <v>16.5</v>
      </c>
      <c r="N866" s="14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Abfüllung</v>
      </c>
      <c r="O867" s="16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QM</v>
      </c>
      <c r="O869" s="16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BU3</v>
      </c>
      <c r="O872" s="16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>
        <f>IFERROR(VLOOKUP(Tabelle3[[#This Row],[Artikelnr.]],Kennzahlen!S:U,3,FALSE)*Tabelle3[[#This Row],[Menge]],"0")</f>
        <v>72.928479999999993</v>
      </c>
      <c r="N874" s="14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30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BU2</v>
      </c>
      <c r="O881" s="16" t="str">
        <f>Eintragen!B881</f>
        <v>Diverses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Labor</v>
      </c>
      <c r="O882" s="16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VOS &gt; Einsatz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0.49</v>
      </c>
      <c r="N886" s="14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L33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>
        <f>IFERROR(VLOOKUP(Tabelle3[[#This Row],[Artikelnr.]],Kennzahlen!S:U,3,FALSE)*Tabelle3[[#This Row],[Menge]],"0")</f>
        <v>5.5</v>
      </c>
      <c r="N892" s="14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>
        <f>IFERROR(VLOOKUP(Tabelle3[[#This Row],[Artikelnr.]],Kennzahlen!S:U,3,FALSE)*Tabelle3[[#This Row],[Menge]],"0")</f>
        <v>0.55000000000000004</v>
      </c>
      <c r="N893" s="14" t="str">
        <f>Eintragen!A893</f>
        <v>Bu4</v>
      </c>
      <c r="O893" s="16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>
        <f>IFERROR(VLOOKUP(Tabelle3[[#This Row],[Artikelnr.]],Kennzahlen!S:U,3,FALSE)*Tabelle3[[#This Row],[Menge]],"0")</f>
        <v>11.764705882352942</v>
      </c>
      <c r="N894" s="14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>
        <f>IFERROR(VLOOKUP(Tabelle3[[#This Row],[Artikelnr.]],Kennzahlen!S:U,3,FALSE)*Tabelle3[[#This Row],[Menge]],"0")</f>
        <v>11</v>
      </c>
      <c r="N895" s="14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>
        <f>IFERROR(VLOOKUP(Tabelle3[[#This Row],[Artikelnr.]],Kennzahlen!S:U,3,FALSE)*Tabelle3[[#This Row],[Menge]],"0")</f>
        <v>1.3300000000000001E-2</v>
      </c>
      <c r="N896" s="14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>
        <f>IFERROR(VLOOKUP(Tabelle3[[#This Row],[Artikelnr.]],Kennzahlen!S:U,3,FALSE)*Tabelle3[[#This Row],[Menge]],"0")</f>
        <v>9</v>
      </c>
      <c r="N898" s="14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>
        <f>IFERROR(VLOOKUP(Tabelle3[[#This Row],[Artikelnr.]],Kennzahlen!S:U,3,FALSE)*Tabelle3[[#This Row],[Menge]],"0")</f>
        <v>21.438300000000002</v>
      </c>
      <c r="N899" s="14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>
        <f>IFERROR(VLOOKUP(Tabelle3[[#This Row],[Artikelnr.]],Kennzahlen!S:U,3,FALSE)*Tabelle3[[#This Row],[Menge]],"0")</f>
        <v>16</v>
      </c>
      <c r="N900" s="14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Luftzieher/Folienriss durch Transport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BU1</v>
      </c>
      <c r="B902" s="12">
        <f>Eintragen!C902</f>
        <v>7</v>
      </c>
      <c r="C902" s="13">
        <f>Tabelle1[[#This Row],[Datum]]</f>
        <v>44475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>
        <f>IFERROR(VLOOKUP(Tabelle3[[#This Row],[Artikelnr.]],Kennzahlen!S:U,3,FALSE)*Tabelle3[[#This Row],[Menge]],"0")</f>
        <v>3.5</v>
      </c>
      <c r="N902" s="14" t="str">
        <f>Eintragen!A902</f>
        <v>Schmelze</v>
      </c>
      <c r="O902" s="16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Labor</v>
      </c>
      <c r="O903" s="16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>
        <f>IFERROR(VLOOKUP(Tabelle3[[#This Row],[Artikelnr.]],Kennzahlen!S:U,3,FALSE)*Tabelle3[[#This Row],[Menge]],"0")</f>
        <v>0.21</v>
      </c>
      <c r="N904" s="14" t="str">
        <f>Eintragen!A904</f>
        <v>RWV</v>
      </c>
      <c r="O904" s="16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>
        <f>IFERROR(VLOOKUP(Tabelle3[[#This Row],[Artikelnr.]],Kennzahlen!S:U,3,FALSE)*Tabelle3[[#This Row],[Menge]],"0")</f>
        <v>152.63299999999998</v>
      </c>
      <c r="N905" s="14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 Verarbeitung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>
        <f>IFERROR(VLOOKUP(Tabelle3[[#This Row],[Artikelnr.]],Kennzahlen!S:U,3,FALSE)*Tabelle3[[#This Row],[Menge]],"0")</f>
        <v>60</v>
      </c>
      <c r="N906" s="14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>
        <f>IFERROR(VLOOKUP(Tabelle3[[#This Row],[Artikelnr.]],Kennzahlen!S:U,3,FALSE)*Tabelle3[[#This Row],[Menge]],"0")</f>
        <v>4.5</v>
      </c>
      <c r="N908" s="14" t="str">
        <f>Eintragen!A908</f>
        <v>BU4</v>
      </c>
      <c r="O908" s="16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>
        <f>IFERROR(VLOOKUP(Tabelle3[[#This Row],[Artikelnr.]],Kennzahlen!S:U,3,FALSE)*Tabelle3[[#This Row],[Menge]],"0")</f>
        <v>7.5</v>
      </c>
      <c r="N909" s="14" t="str">
        <f>Eintragen!A909</f>
        <v>BU4</v>
      </c>
      <c r="O909" s="16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>
        <f>IFERROR(VLOOKUP(Tabelle3[[#This Row],[Artikelnr.]],Kennzahlen!S:U,3,FALSE)*Tabelle3[[#This Row],[Menge]],"0")</f>
        <v>1.7000000000000001E-3</v>
      </c>
      <c r="N910" s="14" t="str">
        <f>Eintragen!A910</f>
        <v>BU4</v>
      </c>
      <c r="O910" s="16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12</v>
      </c>
      <c r="N912" s="14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6.9999999999999999E-4</v>
      </c>
      <c r="N913" s="14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Bu2</v>
      </c>
      <c r="O914" s="16" t="str">
        <f>Eintragen!B914</f>
        <v>Diverses</v>
      </c>
      <c r="P914" s="15">
        <f>Eintragen!D914</f>
        <v>30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Bu3</v>
      </c>
      <c r="O915" s="16" t="str">
        <f>Eintragen!B915</f>
        <v>Div. Zipfel, Endstücke</v>
      </c>
      <c r="P915" s="15">
        <f>Eintragen!D915</f>
        <v>30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Abfüllung</v>
      </c>
      <c r="O916" s="16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BU2</v>
      </c>
      <c r="O917" s="16" t="str">
        <f>Eintragen!B917</f>
        <v>Diverses</v>
      </c>
      <c r="P917" s="15">
        <f>Eintragen!D917</f>
        <v>30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90</v>
      </c>
      <c r="N918" s="14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0.13</v>
      </c>
      <c r="N919" s="14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0.06</v>
      </c>
      <c r="N921" s="14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0.25</v>
      </c>
      <c r="N924" s="14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BU2</v>
      </c>
      <c r="O926" s="16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>
        <f>IFERROR(VLOOKUP(Tabelle3[[#This Row],[Artikelnr.]],Kennzahlen!S:U,3,FALSE)*Tabelle3[[#This Row],[Menge]],"0")</f>
        <v>35</v>
      </c>
      <c r="N928" s="14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Abfüllung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BU3</v>
      </c>
      <c r="O933" s="16" t="str">
        <f>Eintragen!B933</f>
        <v>Div. Zipfel, Endstücke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L35</v>
      </c>
      <c r="O934" s="16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Kantine</v>
      </c>
      <c r="O937" s="16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L11</v>
      </c>
      <c r="O938" s="16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Labor</v>
      </c>
      <c r="O943" s="16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keinen Abnehmer/kein Schälpersonal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>
        <f>IFERROR(VLOOKUP(Tabelle3[[#This Row],[Artikelnr.]],Kennzahlen!S:U,3,FALSE)*Tabelle3[[#This Row],[Menge]],"0")</f>
        <v>110</v>
      </c>
      <c r="N944" s="14" t="str">
        <f>Eintragen!A944</f>
        <v>BU3</v>
      </c>
      <c r="O944" s="16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BU1</v>
      </c>
      <c r="B945" s="12">
        <f>Eintragen!C945</f>
        <v>20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10</v>
      </c>
      <c r="N945" s="14" t="str">
        <f>Eintragen!A945</f>
        <v>Schmelze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1E-3</v>
      </c>
      <c r="N946" s="14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7" s="14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BU4</v>
      </c>
      <c r="O947" s="16">
        <f>Eintragen!B947</f>
        <v>29501010</v>
      </c>
      <c r="P947" s="15">
        <f>Eintragen!D947</f>
        <v>61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>
        <f>IFERROR(VLOOKUP(Tabelle3[[#This Row],[Artikelnr.]],Kennzahlen!S:U,3,FALSE)*Tabelle3[[#This Row],[Menge]],"0")</f>
        <v>0.28000000000000003</v>
      </c>
      <c r="N952" s="14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>
        <f>IFERROR(VLOOKUP(Tabelle3[[#This Row],[Artikelnr.]],Kennzahlen!S:U,3,FALSE)*Tabelle3[[#This Row],[Menge]],"0")</f>
        <v>55</v>
      </c>
      <c r="N958" s="14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>
        <f>IFERROR(VLOOKUP(Tabelle3[[#This Row],[Artikelnr.]],Kennzahlen!S:U,3,FALSE)*Tabelle3[[#This Row],[Menge]],"0")</f>
        <v>26</v>
      </c>
      <c r="N960" s="14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1914.6767000000002</v>
      </c>
      <c r="N965" s="14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11</v>
      </c>
      <c r="N966" s="14" t="str">
        <f>Eintragen!A966</f>
        <v>Schmelze</v>
      </c>
      <c r="O966" s="16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>
        <f>IFERROR(VLOOKUP(Tabelle3[[#This Row],[Artikelnr.]],Kennzahlen!S:U,3,FALSE)*Tabelle3[[#This Row],[Menge]],"0")</f>
        <v>1.02</v>
      </c>
      <c r="N968" s="14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>
        <f>IFERROR(VLOOKUP(Tabelle3[[#This Row],[Artikelnr.]],Kennzahlen!S:U,3,FALSE)*Tabelle3[[#This Row],[Menge]],"0")</f>
        <v>1.54</v>
      </c>
      <c r="N971" s="14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>
        <f>IFERROR(VLOOKUP(Tabelle3[[#This Row],[Artikelnr.]],Kennzahlen!S:U,3,FALSE)*Tabelle3[[#This Row],[Menge]],"0")</f>
        <v>0.45</v>
      </c>
      <c r="N972" s="14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>
        <f>IFERROR(VLOOKUP(Tabelle3[[#This Row],[Artikelnr.]],Kennzahlen!S:U,3,FALSE)*Tabelle3[[#This Row],[Menge]],"0")</f>
        <v>4.1900000000000004</v>
      </c>
      <c r="N973" s="14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>
        <f>IFERROR(VLOOKUP(Tabelle3[[#This Row],[Artikelnr.]],Kennzahlen!S:U,3,FALSE)*Tabelle3[[#This Row],[Menge]],"0")</f>
        <v>163.5</v>
      </c>
      <c r="N974" s="14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>
        <f>IFERROR(VLOOKUP(Tabelle3[[#This Row],[Artikelnr.]],Kennzahlen!S:U,3,FALSE)*Tabelle3[[#This Row],[Menge]],"0")</f>
        <v>5.5000000000000005E-3</v>
      </c>
      <c r="N975" s="14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>
        <f>IFERROR(VLOOKUP(Tabelle3[[#This Row],[Artikelnr.]],Kennzahlen!S:U,3,FALSE)*Tabelle3[[#This Row],[Menge]],"0")</f>
        <v>2.1000000000000003E-3</v>
      </c>
      <c r="N976" s="14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>
        <f>IFERROR(VLOOKUP(Tabelle3[[#This Row],[Artikelnr.]],Kennzahlen!S:U,3,FALSE)*Tabelle3[[#This Row],[Menge]],"0")</f>
        <v>0.08</v>
      </c>
      <c r="N977" s="14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Bodenabfall Abfüllung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Bodenabfall Abfüllung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Bodenabfall Abfüllung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Räucherei</v>
      </c>
      <c r="O983" s="16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Bodenabfall Abfüllung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Bodenabfall Abfüllung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Bodenabfall Abfüllung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Bodenabfall Abfüllung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Bodenabfall Abfüllung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Bodenabfall Abfüllung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Bodenabfall Abfüllung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Bodenabfall Abfüllung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Bodenabfall Abfüllung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Bodenabfall Abfüllung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0.39</v>
      </c>
      <c r="N994" s="14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Verkauf</v>
      </c>
      <c r="B996" s="12">
        <f>Eintragen!C996</f>
        <v>162</v>
      </c>
      <c r="C996" s="13">
        <f>Tabelle1[[#This Row],[Datum]]</f>
        <v>44481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Verkauf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QM</v>
      </c>
      <c r="O1000" s="16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>
        <f>IFERROR(VLOOKUP(Tabelle3[[#This Row],[Artikelnr.]],Kennzahlen!S:U,3,FALSE)*Tabelle3[[#This Row],[Menge]],"0")</f>
        <v>266.721</v>
      </c>
      <c r="N1005" s="14" t="str">
        <f>Eintragen!A1005</f>
        <v>RWV</v>
      </c>
      <c r="O1005" s="16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>
        <f>IFERROR(VLOOKUP(Tabelle3[[#This Row],[Artikelnr.]],Kennzahlen!S:U,3,FALSE)*Tabelle3[[#This Row],[Menge]],"0")</f>
        <v>322.81599999999997</v>
      </c>
      <c r="N1007" s="14" t="str">
        <f>Eintragen!A1007</f>
        <v>Schmelze</v>
      </c>
      <c r="O1007" s="16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BU4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Luftzieher/Folienriss durch Transport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keinen Abnehmer/kein Schälpersonal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>
        <f>IFERROR(VLOOKUP(Tabelle3[[#This Row],[Artikelnr.]],Kennzahlen!S:U,3,FALSE)*Tabelle3[[#This Row],[Menge]],"0")</f>
        <v>237</v>
      </c>
      <c r="N1013" s="14" t="str">
        <f>Eintragen!A1013</f>
        <v>BU3</v>
      </c>
      <c r="O1013" s="16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L9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Schmelze</v>
      </c>
      <c r="O1021" s="16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>
        <f>IFERROR(VLOOKUP(Tabelle3[[#This Row],[Artikelnr.]],Kennzahlen!S:U,3,FALSE)*Tabelle3[[#This Row],[Menge]],"0")</f>
        <v>438</v>
      </c>
      <c r="N1024" s="14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Einkauf</v>
      </c>
      <c r="O1025" s="16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>
        <f>IFERROR(VLOOKUP(Tabelle3[[#This Row],[Artikelnr.]],Kennzahlen!S:U,3,FALSE)*Tabelle3[[#This Row],[Menge]],"0")</f>
        <v>501.93</v>
      </c>
      <c r="N1028" s="14" t="str">
        <f>Eintragen!A1028</f>
        <v>RWV</v>
      </c>
      <c r="O1028" s="16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Bodenabfall Abfüllung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Bodenabfall Abfüllung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Bodenabfall Abfüllung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Bodenabfall Abfüllung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Abfüllung</v>
      </c>
      <c r="O1032" s="16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Bodenabfall Abfüllung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Bodenabfall Abfüllung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BU2</v>
      </c>
      <c r="O1037" s="16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0.53</v>
      </c>
      <c r="N1038" s="14" t="str">
        <f>Eintragen!A1038</f>
        <v>RWV</v>
      </c>
      <c r="O1038" s="16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QM</v>
      </c>
      <c r="O1040" s="16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bu3</v>
      </c>
      <c r="O1045" s="16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47.5</v>
      </c>
      <c r="N1052" s="14" t="str">
        <f>Eintragen!A1052</f>
        <v>RWV</v>
      </c>
      <c r="O1052" s="16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keine Verarbeitung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3.5</v>
      </c>
      <c r="N1053" s="14" t="str">
        <f>Eintragen!A1053</f>
        <v>Schmelze</v>
      </c>
      <c r="O1053" s="16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keine Verarbeitung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>
        <f>IFERROR(VLOOKUP(Tabelle3[[#This Row],[Artikelnr.]],Kennzahlen!S:U,3,FALSE)*Tabelle3[[#This Row],[Menge]],"0")</f>
        <v>5.5</v>
      </c>
      <c r="N1054" s="14" t="str">
        <f>Eintragen!A1054</f>
        <v>Schmelze</v>
      </c>
      <c r="O1054" s="16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keine Verarbeitung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>
        <f>IFERROR(VLOOKUP(Tabelle3[[#This Row],[Artikelnr.]],Kennzahlen!S:U,3,FALSE)*Tabelle3[[#This Row],[Menge]],"0")</f>
        <v>1.5</v>
      </c>
      <c r="N1055" s="14" t="str">
        <f>Eintragen!A1055</f>
        <v>Schmelze</v>
      </c>
      <c r="O1055" s="16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BU3</v>
      </c>
      <c r="O1056" s="16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keinen Abnehmer/kein Schälpersonal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>
        <f>IFERROR(VLOOKUP(Tabelle3[[#This Row],[Artikelnr.]],Kennzahlen!S:U,3,FALSE)*Tabelle3[[#This Row],[Menge]],"0")</f>
        <v>15</v>
      </c>
      <c r="N1057" s="14" t="str">
        <f>Eintragen!A1057</f>
        <v>BU3</v>
      </c>
      <c r="O1057" s="16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>
        <f>IFERROR(VLOOKUP(Tabelle3[[#This Row],[Artikelnr.]],Kennzahlen!S:U,3,FALSE)*Tabelle3[[#This Row],[Menge]],"0")</f>
        <v>120</v>
      </c>
      <c r="N1058" s="14" t="str">
        <f>Eintragen!A1058</f>
        <v>Bu3</v>
      </c>
      <c r="O1058" s="16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>
        <f>IFERROR(VLOOKUP(Tabelle3[[#This Row],[Artikelnr.]],Kennzahlen!S:U,3,FALSE)*Tabelle3[[#This Row],[Menge]],"0")</f>
        <v>128.5</v>
      </c>
      <c r="N1059" s="14" t="str">
        <f>Eintragen!A1059</f>
        <v>Bu3</v>
      </c>
      <c r="O1059" s="16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keine Verarbeitung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9.5</v>
      </c>
      <c r="N1060" s="14" t="str">
        <f>Eintragen!A1060</f>
        <v>Schmelze</v>
      </c>
      <c r="O1060" s="16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>
        <f>IFERROR(VLOOKUP(Tabelle3[[#This Row],[Artikelnr.]],Kennzahlen!S:U,3,FALSE)*Tabelle3[[#This Row],[Menge]],"0")</f>
        <v>0.19</v>
      </c>
      <c r="N1062" s="14" t="str">
        <f>Eintragen!A1062</f>
        <v>RWV</v>
      </c>
      <c r="O1062" s="16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>
        <f>IFERROR(VLOOKUP(Tabelle3[[#This Row],[Artikelnr.]],Kennzahlen!S:U,3,FALSE)*Tabelle3[[#This Row],[Menge]],"0")</f>
        <v>0.08</v>
      </c>
      <c r="N1066" s="14" t="str">
        <f>Eintragen!A1066</f>
        <v>RWV</v>
      </c>
      <c r="O1066" s="16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129.5</v>
      </c>
      <c r="N1078" s="14" t="str">
        <f>Eintragen!A1078</f>
        <v>RWV</v>
      </c>
      <c r="O1078" s="16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keine Verarbeitung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118.3767</v>
      </c>
      <c r="N1079" s="14" t="str">
        <f>Eintragen!A1079</f>
        <v>Schmelze</v>
      </c>
      <c r="O1079" s="16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4.5</v>
      </c>
      <c r="N1081" s="14" t="str">
        <f>Eintragen!A1081</f>
        <v>RWV</v>
      </c>
      <c r="O1081" s="16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Abfüllung</v>
      </c>
      <c r="O1082" s="16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208.8</v>
      </c>
      <c r="N1083" s="14" t="str">
        <f>Eintragen!A1083</f>
        <v>RWV</v>
      </c>
      <c r="O1083" s="16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84" s="14" t="str">
        <f>IFERROR(VLOOKUP(Tabelle3[[#This Row],[Artikelnr.]],Artikel!A:C,3,FALSE),Tabelle3[[#This Row],[Artikelnr.]])</f>
        <v>Frucht/Nuss Käse</v>
      </c>
      <c r="F1084" s="11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5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5" s="14" t="str">
        <f>IFERROR(VLOOKUP(Tabelle3[[#This Row],[Artikelnr.]],Artikel!A:C,3,FALSE),Tabelle3[[#This Row],[Artikelnr.]])</f>
        <v>ABS SCH-PAUL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6" s="14" t="str">
        <f>IFERROR(VLOOKUP(Tabelle3[[#This Row],[Artikelnr.]],Artikel!A:C,3,FALSE),Tabelle3[[#This Row],[Artikelnr.]])</f>
        <v>ABS BRUSCHETTA</v>
      </c>
      <c r="F1086" s="11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5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PECO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9" s="14" t="str">
        <f>IFERROR(VLOOKUP(Tabelle3[[#This Row],[Artikelnr.]],Artikel!A:C,3,FALSE),Tabelle3[[#This Row],[Artikelnr.]])</f>
        <v>ABS MEDI-KRÄUK</v>
      </c>
      <c r="F1089" s="11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5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6</v>
      </c>
      <c r="N1090" s="14" t="str">
        <f>Eintragen!A1090</f>
        <v>Bu4</v>
      </c>
      <c r="O1090" s="16">
        <f>Eintragen!B1090</f>
        <v>29501020</v>
      </c>
      <c r="P1090" s="15">
        <f>Eintragen!D1090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91" s="14" t="str">
        <f>IFERROR(VLOOKUP(Tabelle3[[#This Row],[Artikelnr.]],Artikel!A:C,3,FALSE),Tabelle3[[#This Row],[Artikelnr.]])</f>
        <v>ABS GRÜN-PESTO</v>
      </c>
      <c r="F1091" s="11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5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92" s="14" t="str">
        <f>IFERROR(VLOOKUP(Tabelle3[[#This Row],[Artikelnr.]],Artikel!A:C,3,FALSE),Tabelle3[[#This Row],[Artikelnr.]])</f>
        <v>ABS GRÜN-PESTO</v>
      </c>
      <c r="F1092" s="11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5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94" s="14" t="str">
        <f>IFERROR(VLOOKUP(Tabelle3[[#This Row],[Artikelnr.]],Artikel!A:C,3,FALSE),Tabelle3[[#This Row],[Artikelnr.]])</f>
        <v>VOS RW-NATUR-NAT ZIPFEL</v>
      </c>
      <c r="F1094" s="11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keinen Abnehmer/kein Schälpersonal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5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5" s="14" t="str">
        <f>IFERROR(VLOOKUP(Tabelle3[[#This Row],[Artikelnr.]],Artikel!A:C,3,FALSE),Tabelle3[[#This Row],[Artikelnr.]])</f>
        <v>VOS Räucher Natur Natri</v>
      </c>
      <c r="F1095" s="11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5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6" s="14" t="str">
        <f>IFERROR(VLOOKUP(Tabelle3[[#This Row],[Artikelnr.]],Artikel!A:C,3,FALSE),Tabelle3[[#This Row],[Artikelnr.]])</f>
        <v>VOS Räucher Natur Natri</v>
      </c>
      <c r="F1096" s="11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5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>
        <f>IFERROR(VLOOKUP(Tabelle3[[#This Row],[Artikelnr.]],Kennzahlen!S:U,3,FALSE)*Tabelle3[[#This Row],[Menge]],"0")</f>
        <v>12.5</v>
      </c>
      <c r="N1097" s="14" t="str">
        <f>Eintragen!A1097</f>
        <v>RWV</v>
      </c>
      <c r="O1097" s="16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9" s="14" t="str">
        <f>IFERROR(VLOOKUP(Tabelle3[[#This Row],[Artikelnr.]],Artikel!A:C,3,FALSE),Tabelle3[[#This Row],[Artikelnr.]])</f>
        <v>-</v>
      </c>
      <c r="F1099" s="11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5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0" s="14" t="str">
        <f>IFERROR(VLOOKUP(Tabelle3[[#This Row],[Artikelnr.]],Artikel!A:C,3,FALSE),Tabelle3[[#This Row],[Artikelnr.]])</f>
        <v>-</v>
      </c>
      <c r="F1100" s="11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5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>
        <f>IFERROR(VLOOKUP(Tabelle3[[#This Row],[Artikelnr.]],Kennzahlen!S:U,3,FALSE)*Tabelle3[[#This Row],[Menge]],"0")</f>
        <v>0.23</v>
      </c>
      <c r="N1101" s="14" t="str">
        <f>Eintragen!A1101</f>
        <v>RWV</v>
      </c>
      <c r="O1101" s="16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2" s="14" t="str">
        <f>IFERROR(VLOOKUP(Tabelle3[[#This Row],[Artikelnr.]],Artikel!A:C,3,FALSE),Tabelle3[[#This Row],[Artikelnr.]])</f>
        <v>-</v>
      </c>
      <c r="F1102" s="11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5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3" s="14" t="str">
        <f>IFERROR(VLOOKUP(Tabelle3[[#This Row],[Artikelnr.]],Artikel!A:C,3,FALSE),Tabelle3[[#This Row],[Artikelnr.]])</f>
        <v>-</v>
      </c>
      <c r="F1103" s="11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5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4" s="14" t="str">
        <f>IFERROR(VLOOKUP(Tabelle3[[#This Row],[Artikelnr.]],Artikel!A:C,3,FALSE),Tabelle3[[#This Row],[Artikelnr.]])</f>
        <v>-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5" s="14" t="str">
        <f>IFERROR(VLOOKUP(Tabelle3[[#This Row],[Artikelnr.]],Artikel!A:C,3,FALSE),Tabelle3[[#This Row],[Artikelnr.]])</f>
        <v>-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6" s="14" t="str">
        <f>IFERROR(VLOOKUP(Tabelle3[[#This Row],[Artikelnr.]],Artikel!A:C,3,FALSE),Tabelle3[[#This Row],[Artikelnr.]])</f>
        <v>-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7" s="14" t="str">
        <f>IFERROR(VLOOKUP(Tabelle3[[#This Row],[Artikelnr.]],Artikel!A:C,3,FALSE),Tabelle3[[#This Row],[Artikelnr.]])</f>
        <v>-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5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9" s="14" t="str">
        <f>IFERROR(VLOOKUP(Tabelle3[[#This Row],[Artikelnr.]],Artikel!A:C,3,FALSE),Tabelle3[[#This Row],[Artikelnr.]])</f>
        <v>RW SCHI 9,3KG AN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Bodenabfall Abfüllung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5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GRÜN-PESTO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4" s="14" t="str">
        <f>IFERROR(VLOOKUP(Tabelle3[[#This Row],[Artikelnr.]],Artikel!A:C,3,FALSE),Tabelle3[[#This Row],[Artikelnr.]])</f>
        <v>ABS ZIEGE-GOU</v>
      </c>
      <c r="F1114" s="11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5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5" s="14" t="str">
        <f>IFERROR(VLOOKUP(Tabelle3[[#This Row],[Artikelnr.]],Artikel!A:C,3,FALSE),Tabelle3[[#This Row],[Artikelnr.]])</f>
        <v>ABS SAINT ANDRÉ</v>
      </c>
      <c r="F1115" s="11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5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16" s="14" t="str">
        <f>IFERROR(VLOOKUP(Tabelle3[[#This Row],[Artikelnr.]],Artikel!A:C,3,FALSE),Tabelle3[[#This Row],[Artikelnr.]])</f>
        <v>Blöcke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Luftzieher/Folienriss durch Transport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5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9" s="14" t="str">
        <f>IFERROR(VLOOKUP(Tabelle3[[#This Row],[Artikelnr.]],Artikel!A:C,3,FALSE),Tabelle3[[#This Row],[Artikelnr.]])</f>
        <v>VOS VEG-SCH-WÜRZIG-VAKU</v>
      </c>
      <c r="F1119" s="11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5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0" s="14" t="str">
        <f>IFERROR(VLOOKUP(Tabelle3[[#This Row],[Artikelnr.]],Artikel!A:C,3,FALSE),Tabelle3[[#This Row],[Artikelnr.]])</f>
        <v>ABS ALL-EMM-VAKU</v>
      </c>
      <c r="F1120" s="11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5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1" s="14" t="str">
        <f>IFERROR(VLOOKUP(Tabelle3[[#This Row],[Artikelnr.]],Artikel!A:C,3,FALSE),Tabelle3[[#This Row],[Artikelnr.]])</f>
        <v>ABS Edamer 40% OGT</v>
      </c>
      <c r="F1121" s="11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5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2" s="14" t="str">
        <f>IFERROR(VLOOKUP(Tabelle3[[#This Row],[Artikelnr.]],Artikel!A:C,3,FALSE),Tabelle3[[#This Row],[Artikelnr.]])</f>
        <v>Bergkäse 45% Fett i. Tr</v>
      </c>
      <c r="F1122" s="11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5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4" s="14" t="str">
        <f>IFERROR(VLOOKUP(Tabelle3[[#This Row],[Artikelnr.]],Artikel!A:C,3,FALSE),Tabelle3[[#This Row],[Artikelnr.]])</f>
        <v>-</v>
      </c>
      <c r="F1124" s="11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5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5" s="14" t="str">
        <f>IFERROR(VLOOKUP(Tabelle3[[#This Row],[Artikelnr.]],Artikel!A:C,3,FALSE),Tabelle3[[#This Row],[Artikelnr.]])</f>
        <v>VOS-ABS ENTSORGUNG</v>
      </c>
      <c r="F1125" s="11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5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6" s="14" t="str">
        <f>IFERROR(VLOOKUP(Tabelle3[[#This Row],[Artikelnr.]],Artikel!A:C,3,FALSE),Tabelle3[[#This Row],[Artikelnr.]])</f>
        <v>VOS-ABS ENTSORGUNG</v>
      </c>
      <c r="F1126" s="11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5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7" s="14" t="str">
        <f>IFERROR(VLOOKUP(Tabelle3[[#This Row],[Artikelnr.]],Artikel!A:C,3,FALSE),Tabelle3[[#This Row],[Artikelnr.]])</f>
        <v>VOS-ABS ENTSORGUNG</v>
      </c>
      <c r="F1127" s="11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5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RW-NATUR-EXTRA-VAKU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GRW-NATUR-VAKU / Er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Verkauf</v>
      </c>
      <c r="B1130" s="12">
        <f>Eintragen!C1130</f>
        <v>270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30" s="14" t="str">
        <f>IFERROR(VLOOKUP(Tabelle3[[#This Row],[Artikelnr.]],Artikel!A:C,3,FALSE),Tabelle3[[#This Row],[Artikelnr.]])</f>
        <v>RÄU-END NATUR-NAT ENDST</v>
      </c>
      <c r="F1130" s="11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Verkauf</v>
      </c>
      <c r="O1130" s="16">
        <f>Eintragen!B1130</f>
        <v>49500189</v>
      </c>
      <c r="P1130" s="15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 VEG-SCH MILD</v>
      </c>
      <c r="F1131" s="11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5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32" s="14" t="str">
        <f>IFERROR(VLOOKUP(Tabelle3[[#This Row],[Artikelnr.]],Artikel!A:C,3,FALSE),Tabelle3[[#This Row],[Artikelnr.]])</f>
        <v>WALNUSS GEWOLFT 10MM</v>
      </c>
      <c r="F1132" s="11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5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33" s="14" t="str">
        <f>IFERROR(VLOOKUP(Tabelle3[[#This Row],[Artikelnr.]],Artikel!A:C,3,FALSE),Tabelle3[[#This Row],[Artikelnr.]])</f>
        <v>Creme Noblesse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5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4" s="14" t="str">
        <f>IFERROR(VLOOKUP(Tabelle3[[#This Row],[Artikelnr.]],Artikel!A:C,3,FALSE),Tabelle3[[#This Row],[Artikelnr.]])</f>
        <v>-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5" s="14" t="str">
        <f>IFERROR(VLOOKUP(Tabelle3[[#This Row],[Artikelnr.]],Artikel!A:C,3,FALSE),Tabelle3[[#This Row],[Artikelnr.]])</f>
        <v>-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36" s="14" t="str">
        <f>IFERROR(VLOOKUP(Tabelle3[[#This Row],[Artikelnr.]],Artikel!A:C,3,FALSE),Tabelle3[[#This Row],[Artikelnr.]])</f>
        <v>Brie</v>
      </c>
      <c r="F1136" s="11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5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7" s="14" t="str">
        <f>IFERROR(VLOOKUP(Tabelle3[[#This Row],[Artikelnr.]],Artikel!A:C,3,FALSE),Tabelle3[[#This Row],[Artikelnr.]])</f>
        <v>ABS CHED-ROT MIT ß-CARO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8" s="14" t="str">
        <f>IFERROR(VLOOKUP(Tabelle3[[#This Row],[Artikelnr.]],Artikel!A:C,3,FALSE),Tabelle3[[#This Row],[Artikelnr.]])</f>
        <v>-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9" s="14" t="str">
        <f>IFERROR(VLOOKUP(Tabelle3[[#This Row],[Artikelnr.]],Artikel!A:C,3,FALSE),Tabelle3[[#This Row],[Artikelnr.]])</f>
        <v>-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0" s="14" t="str">
        <f>IFERROR(VLOOKUP(Tabelle3[[#This Row],[Artikelnr.]],Artikel!A:C,3,FALSE),Tabelle3[[#This Row],[Artikelnr.]])</f>
        <v>-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5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41" s="14" t="str">
        <f>IFERROR(VLOOKUP(Tabelle3[[#This Row],[Artikelnr.]],Artikel!A:C,3,FALSE),Tabelle3[[#This Row],[Artikelnr.]])</f>
        <v>Fertigpackung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2" s="14" t="str">
        <f>IFERROR(VLOOKUP(Tabelle3[[#This Row],[Artikelnr.]],Artikel!A:C,3,FALSE),Tabelle3[[#This Row],[Artikelnr.]])</f>
        <v>ABS CHED-PF-KRÄUK gemis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3" s="14" t="str">
        <f>IFERROR(VLOOKUP(Tabelle3[[#This Row],[Artikelnr.]],Artikel!A:C,3,FALSE),Tabelle3[[#This Row],[Artikelnr.]])</f>
        <v>VOS RW-NATUR-EXTRA ENDS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4" s="14" t="str">
        <f>IFERROR(VLOOKUP(Tabelle3[[#This Row],[Artikelnr.]],Artikel!A:C,3,FALSE),Tabelle3[[#This Row],[Artikelnr.]])</f>
        <v>VOS GRW-NATUR-VAKU / Er</v>
      </c>
      <c r="F1144" s="11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5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5" s="14" t="str">
        <f>IFERROR(VLOOKUP(Tabelle3[[#This Row],[Artikelnr.]],Artikel!A:C,3,FALSE),Tabelle3[[#This Row],[Artikelnr.]])</f>
        <v>VOS Räucher Natur Natri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6" s="14" t="str">
        <f>IFERROR(VLOOKUP(Tabelle3[[#This Row],[Artikelnr.]],Artikel!A:C,3,FALSE),Tabelle3[[#This Row],[Artikelnr.]])</f>
        <v>VOS RW-SCHI-NAT ENDSTÜC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keinen Abnehmer/kein Schälpersonal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7" s="14" t="str">
        <f>IFERROR(VLOOKUP(Tabelle3[[#This Row],[Artikelnr.]],Artikel!A:C,3,FALSE),Tabelle3[[#This Row],[Artikelnr.]])</f>
        <v>VOS RW-NATUR-EXTRA ENDS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8" s="14" t="str">
        <f>IFERROR(VLOOKUP(Tabelle3[[#This Row],[Artikelnr.]],Artikel!A:C,3,FALSE),Tabelle3[[#This Row],[Artikelnr.]])</f>
        <v>VOS Räucher Chili Vorsc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9" s="14" t="str">
        <f>IFERROR(VLOOKUP(Tabelle3[[#This Row],[Artikelnr.]],Artikel!A:C,3,FALSE),Tabelle3[[#This Row],[Artikelnr.]])</f>
        <v>VOS VS-NATUR ZIPFEL</v>
      </c>
      <c r="F1149" s="11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keinen Abnehmer/kein Schälpersonal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5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50" s="14" t="str">
        <f>IFERROR(VLOOKUP(Tabelle3[[#This Row],[Artikelnr.]],Artikel!A:C,3,FALSE),Tabelle3[[#This Row],[Artikelnr.]])</f>
        <v>VOS VS-CHILI ZIPFEL</v>
      </c>
      <c r="F1150" s="11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keinen Abnehmer/kein Schälpersonal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5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51" s="14" t="str">
        <f>IFERROR(VLOOKUP(Tabelle3[[#This Row],[Artikelnr.]],Artikel!A:C,3,FALSE),Tabelle3[[#This Row],[Artikelnr.]])</f>
        <v>VOS VS-CHILI ENDSTÜCK</v>
      </c>
      <c r="F1151" s="11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keinen Abnehmer/kein Schälpersonal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5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2" s="14" t="str">
        <f>IFERROR(VLOOKUP(Tabelle3[[#This Row],[Artikelnr.]],Artikel!A:C,3,FALSE),Tabelle3[[#This Row],[Artikelnr.]])</f>
        <v>VOS-ABS ENTSORGUNG</v>
      </c>
      <c r="F1152" s="11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5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5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54" s="14" t="str">
        <f>IFERROR(VLOOKUP(Tabelle3[[#This Row],[Artikelnr.]],Artikel!A:C,3,FALSE),Tabelle3[[#This Row],[Artikelnr.]])</f>
        <v>RW Natur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5" s="14" t="str">
        <f>IFERROR(VLOOKUP(Tabelle3[[#This Row],[Artikelnr.]],Artikel!A:C,3,FALSE),Tabelle3[[#This Row],[Artikelnr.]])</f>
        <v>VOS RW-NATUR ENDSTÜCK 3</v>
      </c>
      <c r="F1155" s="11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5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7" s="14" t="str">
        <f>IFERROR(VLOOKUP(Tabelle3[[#This Row],[Artikelnr.]],Artikel!A:C,3,FALSE),Tabelle3[[#This Row],[Artikelnr.]])</f>
        <v>VOS RW-NATUR-NAT ZIPFEL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5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8" s="14" t="str">
        <f>IFERROR(VLOOKUP(Tabelle3[[#This Row],[Artikelnr.]],Artikel!A:C,3,FALSE),Tabelle3[[#This Row],[Artikelnr.]])</f>
        <v>VOS-ABS ENTSORGUNG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5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9" s="14" t="str">
        <f>IFERROR(VLOOKUP(Tabelle3[[#This Row],[Artikelnr.]],Artikel!A:C,3,FALSE),Tabelle3[[#This Row],[Artikelnr.]])</f>
        <v>VOS-ABS ENTSORGUNG</v>
      </c>
      <c r="F1159" s="11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5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0" s="14" t="str">
        <f>IFERROR(VLOOKUP(Tabelle3[[#This Row],[Artikelnr.]],Artikel!A:C,3,FALSE),Tabelle3[[#This Row],[Artikelnr.]])</f>
        <v>VS SKZ Premium Würfel</v>
      </c>
      <c r="F1160" s="11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5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1" s="14" t="str">
        <f>IFERROR(VLOOKUP(Tabelle3[[#This Row],[Artikelnr.]],Artikel!A:C,3,FALSE),Tabelle3[[#This Row],[Artikelnr.]])</f>
        <v>ABS PROV-VAKU</v>
      </c>
      <c r="F1161" s="11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5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2" s="14" t="str">
        <f>IFERROR(VLOOKUP(Tabelle3[[#This Row],[Artikelnr.]],Artikel!A:C,3,FALSE),Tabelle3[[#This Row],[Artikelnr.]])</f>
        <v>VOS VEG-SCH WÜRZIG</v>
      </c>
      <c r="F1162" s="11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5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VEG-SCH MILD</v>
      </c>
      <c r="F1163" s="11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5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4" s="14" t="str">
        <f>IFERROR(VLOOKUP(Tabelle3[[#This Row],[Artikelnr.]],Artikel!A:C,3,FALSE),Tabelle3[[#This Row],[Artikelnr.]])</f>
        <v>VOS VEG-SCH MILD</v>
      </c>
      <c r="F1164" s="11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5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5" s="14" t="str">
        <f>IFERROR(VLOOKUP(Tabelle3[[#This Row],[Artikelnr.]],Artikel!A:C,3,FALSE),Tabelle3[[#This Row],[Artikelnr.]])</f>
        <v>-</v>
      </c>
      <c r="F1165" s="11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5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6" s="14" t="str">
        <f>IFERROR(VLOOKUP(Tabelle3[[#This Row],[Artikelnr.]],Artikel!A:C,3,FALSE),Tabelle3[[#This Row],[Artikelnr.]])</f>
        <v>-</v>
      </c>
      <c r="F1166" s="11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5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7" s="14" t="str">
        <f>IFERROR(VLOOKUP(Tabelle3[[#This Row],[Artikelnr.]],Artikel!A:C,3,FALSE),Tabelle3[[#This Row],[Artikelnr.]])</f>
        <v>-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8" s="14" t="str">
        <f>IFERROR(VLOOKUP(Tabelle3[[#This Row],[Artikelnr.]],Artikel!A:C,3,FALSE),Tabelle3[[#This Row],[Artikelnr.]])</f>
        <v>-</v>
      </c>
      <c r="F1168" s="11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5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9" s="14" t="str">
        <f>IFERROR(VLOOKUP(Tabelle3[[#This Row],[Artikelnr.]],Artikel!A:C,3,FALSE),Tabelle3[[#This Row],[Artikelnr.]])</f>
        <v>VOS GRW-NATUR ZIPFEL 35</v>
      </c>
      <c r="F1169" s="11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5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0" s="14" t="str">
        <f>IFERROR(VLOOKUP(Tabelle3[[#This Row],[Artikelnr.]],Artikel!A:C,3,FALSE),Tabelle3[[#This Row],[Artikelnr.]])</f>
        <v>-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1" s="14" t="str">
        <f>IFERROR(VLOOKUP(Tabelle3[[#This Row],[Artikelnr.]],Artikel!A:C,3,FALSE),Tabelle3[[#This Row],[Artikelnr.]])</f>
        <v>-</v>
      </c>
      <c r="F1171" s="11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5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2" s="14" t="str">
        <f>IFERROR(VLOOKUP(Tabelle3[[#This Row],[Artikelnr.]],Artikel!A:C,3,FALSE),Tabelle3[[#This Row],[Artikelnr.]])</f>
        <v>-</v>
      </c>
      <c r="F1172" s="11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5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45-48% Konventionel</v>
      </c>
      <c r="F1173" s="11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 Verarbeitung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5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4" s="14" t="str">
        <f>IFERROR(VLOOKUP(Tabelle3[[#This Row],[Artikelnr.]],Artikel!A:C,3,FALSE),Tabelle3[[#This Row],[Artikelnr.]])</f>
        <v>-</v>
      </c>
      <c r="F1174" s="11" t="str">
        <f>VLOOKUP(Eintragen!D1174,'Liste Gründe'!A:D,2,FALSE)</f>
        <v>Rest</v>
      </c>
      <c r="G1174" s="13" t="str">
        <f>IF(ISBLANK(Eintragen!F1174),VLOOKUP(Tabelle3[[#This Row],[Grund Ziffer]],'Liste Gründe'!A:D,3,FALSE),Eintragen!F1174)</f>
        <v>geschälte Rinde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5">
        <f>Eintragen!D1174</f>
        <v>60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5" s="14" t="str">
        <f>IFERROR(VLOOKUP(Tabelle3[[#This Row],[Artikelnr.]],Artikel!A:C,3,FALSE),Tabelle3[[#This Row],[Artikelnr.]])</f>
        <v>-</v>
      </c>
      <c r="F1175" s="11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5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76" s="14" t="str">
        <f>IFERROR(VLOOKUP(Tabelle3[[#This Row],[Artikelnr.]],Artikel!A:C,3,FALSE),Tabelle3[[#This Row],[Artikelnr.]])</f>
        <v>VOS Räucher Natur Natri</v>
      </c>
      <c r="F1176" s="11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5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7" s="14" t="str">
        <f>IFERROR(VLOOKUP(Tabelle3[[#This Row],[Artikelnr.]],Artikel!A:C,3,FALSE),Tabelle3[[#This Row],[Artikelnr.]])</f>
        <v>-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8" s="14" t="str">
        <f>IFERROR(VLOOKUP(Tabelle3[[#This Row],[Artikelnr.]],Artikel!A:C,3,FALSE),Tabelle3[[#This Row],[Artikelnr.]])</f>
        <v>ABS Gouda Mittelalt 45%</v>
      </c>
      <c r="F1178" s="11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5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79" s="14" t="str">
        <f>IFERROR(VLOOKUP(Tabelle3[[#This Row],[Artikelnr.]],Artikel!A:C,3,FALSE),Tabelle3[[#This Row],[Artikelnr.]])</f>
        <v>VOS Bergkäse 10kg Beute</v>
      </c>
      <c r="F1179" s="11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5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80" s="14" t="str">
        <f>IFERROR(VLOOKUP(Tabelle3[[#This Row],[Artikelnr.]],Artikel!A:C,3,FALSE),Tabelle3[[#This Row],[Artikelnr.]])</f>
        <v>Räucher Retoure</v>
      </c>
      <c r="F1180" s="11" t="str">
        <f>VLOOKUP(Eintragen!D1180,'Liste Gründe'!A:D,2,FALSE)</f>
        <v>Rest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5">
        <f>Eintragen!D1180</f>
        <v>22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81" s="14" t="str">
        <f>IFERROR(VLOOKUP(Tabelle3[[#This Row],[Artikelnr.]],Artikel!A:C,3,FALSE),Tabelle3[[#This Row],[Artikelnr.]])</f>
        <v>-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5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82" s="14" t="str">
        <f>IFERROR(VLOOKUP(Tabelle3[[#This Row],[Artikelnr.]],Artikel!A:C,3,FALSE),Tabelle3[[#This Row],[Artikelnr.]])</f>
        <v>-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84" s="14" t="str">
        <f>IFERROR(VLOOKUP(Tabelle3[[#This Row],[Artikelnr.]],Artikel!A:C,3,FALSE),Tabelle3[[#This Row],[Artikelnr.]])</f>
        <v>-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5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5" s="14" t="str">
        <f>IFERROR(VLOOKUP(Tabelle3[[#This Row],[Artikelnr.]],Artikel!A:C,3,FALSE),Tabelle3[[#This Row],[Artikelnr.]])</f>
        <v>ABS MEDI-KRÄUK</v>
      </c>
      <c r="F1185" s="11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5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6" s="14" t="str">
        <f>IFERROR(VLOOKUP(Tabelle3[[#This Row],[Artikelnr.]],Artikel!A:C,3,FALSE),Tabelle3[[#This Row],[Artikelnr.]])</f>
        <v>ABS PECO</v>
      </c>
      <c r="F1186" s="11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5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7" s="14" t="str">
        <f>IFERROR(VLOOKUP(Tabelle3[[#This Row],[Artikelnr.]],Artikel!A:C,3,FALSE),Tabelle3[[#This Row],[Artikelnr.]])</f>
        <v>ABS BLU-FOU</v>
      </c>
      <c r="F1187" s="11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5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8" s="14" t="str">
        <f>IFERROR(VLOOKUP(Tabelle3[[#This Row],[Artikelnr.]],Artikel!A:C,3,FALSE),Tabelle3[[#This Row],[Artikelnr.]])</f>
        <v>ABS REBLOCH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BRIE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ROVIN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SCH-PAUL</v>
      </c>
      <c r="F1191" s="11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5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GRUY</v>
      </c>
      <c r="F1192" s="11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5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Unser Blütenkäse</v>
      </c>
      <c r="F1193" s="11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5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28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94" s="14">
        <f>IFERROR(VLOOKUP(Tabelle3[[#This Row],[Artikelnr.]],Artikel!A:C,3,FALSE),Tabelle3[[#This Row],[Artikelnr.]])</f>
        <v>295000913</v>
      </c>
      <c r="F1194" s="11" t="str">
        <f>VLOOKUP(Eintragen!D1194,'Liste Gründe'!A:D,2,FALSE)</f>
        <v>Schimmel</v>
      </c>
      <c r="G1194" s="13" t="str">
        <f>IF(ISBLANK(Eintragen!F1194),VLOOKUP(Tabelle3[[#This Row],[Grund Ziffer]],'Liste Gründe'!A:D,3,FALSE),Eintragen!F1194)</f>
        <v>Schimmel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RWV</v>
      </c>
      <c r="O1194" s="16">
        <f>Eintragen!B1194</f>
        <v>295000913</v>
      </c>
      <c r="P1194" s="15">
        <f>Eintragen!D1194</f>
        <v>12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Eintragen!C1195</f>
        <v>66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5" s="14" t="str">
        <f>IFERROR(VLOOKUP(Tabelle3[[#This Row],[Artikelnr.]],Artikel!A:C,3,FALSE),Tabelle3[[#This Row],[Artikelnr.]])</f>
        <v>VOS-ABS ENTSORGUNG</v>
      </c>
      <c r="F1195" s="11" t="str">
        <f>VLOOKUP(Eintragen!D1195,'Liste Gründe'!A:D,2,FALSE)</f>
        <v>Schimmel</v>
      </c>
      <c r="G1195" s="13" t="str">
        <f>IF(ISBLANK(Eintragen!F1195),VLOOKUP(Tabelle3[[#This Row],[Grund Ziffer]],'Liste Gründe'!A:D,3,FALSE),Eintragen!F1195)</f>
        <v>Schimmel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0.66</v>
      </c>
      <c r="N1195" s="14" t="str">
        <f>Eintragen!A1195</f>
        <v>BU4</v>
      </c>
      <c r="O1195" s="16">
        <f>Eintragen!B1195</f>
        <v>29500917</v>
      </c>
      <c r="P1195" s="15">
        <f>Eintragen!D1195</f>
        <v>12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Crémeux</v>
      </c>
      <c r="F1196" s="11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5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Eintragen!C1197</f>
        <v>13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7" s="14" t="str">
        <f>IFERROR(VLOOKUP(Tabelle3[[#This Row],[Artikelnr.]],Artikel!A:C,3,FALSE),Tabelle3[[#This Row],[Artikelnr.]])</f>
        <v>VOS Schwarzer Pfeffer R</v>
      </c>
      <c r="F1197" s="11" t="str">
        <f>VLOOKUP(Eintragen!D1197,'Liste Gründe'!A:D,2,FALSE)</f>
        <v>Schimmel</v>
      </c>
      <c r="G1197" s="13" t="str">
        <f>IF(ISBLANK(Eintragen!F1197),VLOOKUP(Tabelle3[[#This Row],[Grund Ziffer]],'Liste Gründe'!A:D,3,FALSE),Eintragen!F1197)</f>
        <v>Schimmel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6.5</v>
      </c>
      <c r="N1197" s="14" t="str">
        <f>Eintragen!A1197</f>
        <v>BU4</v>
      </c>
      <c r="O1197" s="16">
        <f>Eintragen!B1197</f>
        <v>29500482</v>
      </c>
      <c r="P1197" s="15">
        <f>Eintragen!D1197</f>
        <v>12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HEUBL</v>
      </c>
      <c r="F1198" s="11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5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9" s="14" t="str">
        <f>IFERROR(VLOOKUP(Tabelle3[[#This Row],[Artikelnr.]],Artikel!A:C,3,FALSE),Tabelle3[[#This Row],[Artikelnr.]])</f>
        <v>ABS BLU-FOU</v>
      </c>
      <c r="F1199" s="11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5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REBLOCH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BRIE</v>
      </c>
      <c r="F1201" s="11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5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2" s="14" t="str">
        <f>IFERROR(VLOOKUP(Tabelle3[[#This Row],[Artikelnr.]],Artikel!A:C,3,FALSE),Tabelle3[[#This Row],[Artikelnr.]])</f>
        <v>ABS ROVIN</v>
      </c>
      <c r="F1202" s="11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5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3" s="14" t="str">
        <f>IFERROR(VLOOKUP(Tabelle3[[#This Row],[Artikelnr.]],Artikel!A:C,3,FALSE),Tabelle3[[#This Row],[Artikelnr.]])</f>
        <v>ABS GRUY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BU4</v>
      </c>
      <c r="B1204" s="12">
        <f>Eintragen!C1204</f>
        <v>21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4" s="14" t="str">
        <f>IFERROR(VLOOKUP(Tabelle3[[#This Row],[Artikelnr.]],Artikel!A:C,3,FALSE),Tabelle3[[#This Row],[Artikelnr.]])</f>
        <v>VOS-ABS ENTSORGUNG</v>
      </c>
      <c r="F1204" s="11" t="str">
        <f>VLOOKUP(Eintragen!D1204,'Liste Gründe'!A:D,2,FALSE)</f>
        <v>keinen Verwendungszweck</v>
      </c>
      <c r="G1204" s="13" t="str">
        <f>IF(ISBLANK(Eintragen!F1204),VLOOKUP(Tabelle3[[#This Row],[Grund Ziffer]],'Liste Gründe'!A:D,3,FALSE),Eintragen!F1204)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0.21</v>
      </c>
      <c r="N1204" s="14" t="str">
        <f>Eintragen!A1204</f>
        <v>BU4</v>
      </c>
      <c r="O1204" s="16">
        <f>Eintragen!B1204</f>
        <v>29500917</v>
      </c>
      <c r="P1204" s="15">
        <f>Eintragen!D1204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5" s="14" t="str">
        <f>IFERROR(VLOOKUP(Tabelle3[[#This Row],[Artikelnr.]],Artikel!A:C,3,FALSE),Tabelle3[[#This Row],[Artikelnr.]])</f>
        <v>ABS Crémeux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6" s="14" t="str">
        <f>IFERROR(VLOOKUP(Tabelle3[[#This Row],[Artikelnr.]],Artikel!A:C,3,FALSE),Tabelle3[[#This Row],[Artikelnr.]])</f>
        <v>ganze Wurst Gourme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7" s="14" t="str">
        <f>IFERROR(VLOOKUP(Tabelle3[[#This Row],[Artikelnr.]],Artikel!A:C,3,FALSE),Tabelle3[[#This Row],[Artikelnr.]])</f>
        <v>ganze Wurst Gourme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41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8" s="14" t="str">
        <f>IFERROR(VLOOKUP(Tabelle3[[#This Row],[Artikelnr.]],Artikel!A:C,3,FALSE),Tabelle3[[#This Row],[Artikelnr.]])</f>
        <v>ganze Wurst Gourme Natur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Bodenabfall Abfüllung</v>
      </c>
      <c r="H1208" s="11" t="str">
        <f>IF(ISBLANK(Tabelle1[[#This Row],[noch genauer]]),"-",Tabelle1[[#This Row],[noch genauer]])</f>
        <v>-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5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9" s="14" t="str">
        <f>IFERROR(VLOOKUP(Tabelle3[[#This Row],[Artikelnr.]],Artikel!A:C,3,FALSE),Tabelle3[[#This Row],[Artikelnr.]])</f>
        <v>ABS TI-AD</v>
      </c>
      <c r="F1209" s="11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5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0" s="14" t="str">
        <f>IFERROR(VLOOKUP(Tabelle3[[#This Row],[Artikelnr.]],Artikel!A:C,3,FALSE),Tabelle3[[#This Row],[Artikelnr.]])</f>
        <v>ABS Whisky-Nuts</v>
      </c>
      <c r="F1210" s="11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5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1" s="14" t="str">
        <f>IFERROR(VLOOKUP(Tabelle3[[#This Row],[Artikelnr.]],Artikel!A:C,3,FALSE),Tabelle3[[#This Row],[Artikelnr.]])</f>
        <v>ABS AT-ROTWEIN</v>
      </c>
      <c r="F1211" s="11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5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2" s="14" t="str">
        <f>IFERROR(VLOOKUP(Tabelle3[[#This Row],[Artikelnr.]],Artikel!A:C,3,FALSE),Tabelle3[[#This Row],[Artikelnr.]])</f>
        <v>ABS Pfeffer-Bruch</v>
      </c>
      <c r="F1212" s="11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5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3" s="14" t="str">
        <f>IFERROR(VLOOKUP(Tabelle3[[#This Row],[Artikelnr.]],Artikel!A:C,3,FALSE),Tabelle3[[#This Row],[Artikelnr.]])</f>
        <v>ABS CAMBOZOLA</v>
      </c>
      <c r="F1213" s="11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5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4" s="14" t="str">
        <f>IFERROR(VLOOKUP(Tabelle3[[#This Row],[Artikelnr.]],Artikel!A:C,3,FALSE),Tabelle3[[#This Row],[Artikelnr.]])</f>
        <v>ABS KELLERGEIST</v>
      </c>
      <c r="F1214" s="11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5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5" s="14" t="str">
        <f>IFERROR(VLOOKUP(Tabelle3[[#This Row],[Artikelnr.]],Artikel!A:C,3,FALSE),Tabelle3[[#This Row],[Artikelnr.]])</f>
        <v>ABS BRUSCHETTA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6" s="14" t="str">
        <f>IFERROR(VLOOKUP(Tabelle3[[#This Row],[Artikelnr.]],Artikel!A:C,3,FALSE),Tabelle3[[#This Row],[Artikelnr.]])</f>
        <v>ABS BRUSCHETTA</v>
      </c>
      <c r="F1216" s="11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5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7" s="14" t="str">
        <f>IFERROR(VLOOKUP(Tabelle3[[#This Row],[Artikelnr.]],Artikel!A:C,3,FALSE),Tabelle3[[#This Row],[Artikelnr.]])</f>
        <v>ABS OLD-AMSTERDAM</v>
      </c>
      <c r="F1217" s="11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5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8" s="14" t="str">
        <f>IFERROR(VLOOKUP(Tabelle3[[#This Row],[Artikelnr.]],Artikel!A:C,3,FALSE),Tabelle3[[#This Row],[Artikelnr.]])</f>
        <v>ABS MUNSTER</v>
      </c>
      <c r="F1218" s="11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5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9" s="14" t="str">
        <f>IFERROR(VLOOKUP(Tabelle3[[#This Row],[Artikelnr.]],Artikel!A:C,3,FALSE),Tabelle3[[#This Row],[Artikelnr.]])</f>
        <v>ABS Simmentaler</v>
      </c>
      <c r="F1219" s="11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5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Verkauf</v>
      </c>
      <c r="B1220" s="12">
        <f>Eintragen!C1220</f>
        <v>1500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20" s="14" t="str">
        <f>IFERROR(VLOOKUP(Tabelle3[[#This Row],[Artikelnr.]],Artikel!A:C,3,FALSE),Tabelle3[[#This Row],[Artikelnr.]])</f>
        <v>Räucher-Endstücke 3kg S</v>
      </c>
      <c r="F1220" s="11" t="str">
        <f>VLOOKUP(Eintragen!D1220,'Liste Gründe'!A:D,2,FALSE)</f>
        <v>Schimmel</v>
      </c>
      <c r="G1220" s="13" t="str">
        <f>IF(ISBLANK(Eintragen!F1220),VLOOKUP(Tabelle3[[#This Row],[Grund Ziffer]],'Liste Gründe'!A:D,3,FALSE),Eintragen!F1220)</f>
        <v>keinen Abnehmer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>
        <f>IFERROR(VLOOKUP(Tabelle3[[#This Row],[Artikelnr.]],Kennzahlen!S:U,3,FALSE)*Tabelle3[[#This Row],[Menge]],"0")</f>
        <v>3952.65</v>
      </c>
      <c r="N1220" s="14" t="str">
        <f>Eintragen!A1220</f>
        <v>Verkauf</v>
      </c>
      <c r="O1220" s="16">
        <f>Eintragen!B1220</f>
        <v>59500021</v>
      </c>
      <c r="P1220" s="15">
        <f>Eintragen!D1220</f>
        <v>11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525</v>
      </c>
      <c r="C1221" s="13">
        <f>Tabelle1[[#This Row],[Datum]]</f>
        <v>44491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21" s="14" t="str">
        <f>IFERROR(VLOOKUP(Tabelle3[[#This Row],[Artikelnr.]],Artikel!A:C,3,FALSE),Tabelle3[[#This Row],[Artikelnr.]])</f>
        <v>Außenmasse FK-Röllchen</v>
      </c>
      <c r="F1221" s="11" t="str">
        <f>VLOOKUP(Eintragen!D1221,'Liste Gründe'!A:D,2,FALSE)</f>
        <v>Schimmel</v>
      </c>
      <c r="G1221" s="13" t="str">
        <f>IF(ISBLANK(Eintragen!F1221),VLOOKUP(Tabelle3[[#This Row],[Grund Ziffer]],'Liste Gründe'!A:D,3,FALSE),Eintragen!F1221)</f>
        <v>zu hohe Produktion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>
        <f>IFERROR(VLOOKUP(Tabelle3[[#This Row],[Artikelnr.]],Kennzahlen!S:U,3,FALSE)*Tabelle3[[#This Row],[Menge]],"0")</f>
        <v>1863.75</v>
      </c>
      <c r="N1221" s="14" t="str">
        <f>Eintragen!A1221</f>
        <v>Weisenhorn</v>
      </c>
      <c r="O1221" s="16">
        <f>Eintragen!B1221</f>
        <v>50000275</v>
      </c>
      <c r="P1221" s="15">
        <f>Eintragen!D1221</f>
        <v>11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5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5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4" s="14" t="str">
        <f>IFERROR(VLOOKUP(Tabelle3[[#This Row],[Artikelnr.]],Artikel!A:C,3,FALSE),Tabelle3[[#This Row],[Artikelnr.]])</f>
        <v>VOS SKZ Camembert</v>
      </c>
      <c r="F1224" s="11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5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5" s="14" t="str">
        <f>IFERROR(VLOOKUP(Tabelle3[[#This Row],[Artikelnr.]],Artikel!A:C,3,FALSE),Tabelle3[[#This Row],[Artikelnr.]])</f>
        <v>VOS URW-SCHI-NAT</v>
      </c>
      <c r="F1225" s="11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5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6" s="14" t="str">
        <f>IFERROR(VLOOKUP(Tabelle3[[#This Row],[Artikelnr.]],Artikel!A:C,3,FALSE),Tabelle3[[#This Row],[Artikelnr.]])</f>
        <v>VOS URW-VS-SCHI</v>
      </c>
      <c r="F1226" s="11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5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7" s="14" t="str">
        <f>IFERROR(VLOOKUP(Tabelle3[[#This Row],[Artikelnr.]],Artikel!A:C,3,FALSE),Tabelle3[[#This Row],[Artikelnr.]])</f>
        <v>VS Chili geschält</v>
      </c>
      <c r="F1227" s="11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5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8" s="14" t="str">
        <f>IFERROR(VLOOKUP(Tabelle3[[#This Row],[Artikelnr.]],Artikel!A:C,3,FALSE),Tabelle3[[#This Row],[Artikelnr.]])</f>
        <v>VOS URW-GRS-KRÄU OGT</v>
      </c>
      <c r="F1228" s="11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5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9" s="14" t="str">
        <f>IFERROR(VLOOKUP(Tabelle3[[#This Row],[Artikelnr.]],Artikel!A:C,3,FALSE),Tabelle3[[#This Row],[Artikelnr.]])</f>
        <v>VOS SKZ-GOU</v>
      </c>
      <c r="F1229" s="11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5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0" s="14" t="str">
        <f>IFERROR(VLOOKUP(Tabelle3[[#This Row],[Artikelnr.]],Artikel!A:C,3,FALSE),Tabelle3[[#This Row],[Artikelnr.]])</f>
        <v>VOS SKZ Mozzarella 40%</v>
      </c>
      <c r="F1230" s="11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5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1" s="14" t="str">
        <f>IFERROR(VLOOKUP(Tabelle3[[#This Row],[Artikelnr.]],Artikel!A:C,3,FALSE),Tabelle3[[#This Row],[Artikelnr.]])</f>
        <v>VOS SKZ mit Pfeffer</v>
      </c>
      <c r="F1231" s="11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5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2" s="14" t="str">
        <f>IFERROR(VLOOKUP(Tabelle3[[#This Row],[Artikelnr.]],Artikel!A:C,3,FALSE),Tabelle3[[#This Row],[Artikelnr.]])</f>
        <v>VOS SKZ-GOU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3" s="14" t="str">
        <f>IFERROR(VLOOKUP(Tabelle3[[#This Row],[Artikelnr.]],Artikel!A:C,3,FALSE),Tabelle3[[#This Row],[Artikelnr.]])</f>
        <v>VS RW Schinken mit Rind</v>
      </c>
      <c r="F1233" s="11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 Verarbeitung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5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34" s="14" t="str">
        <f>IFERROR(VLOOKUP(Tabelle3[[#This Row],[Artikelnr.]],Artikel!A:C,3,FALSE),Tabelle3[[#This Row],[Artikelnr.]])</f>
        <v>VOS RW-NATUR ZIPFEL 350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Abnehmer/kein Schälpersonal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5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CHED-PF-KRÄUK gemis</v>
      </c>
      <c r="F1235" s="11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5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6" s="14" t="str">
        <f>IFERROR(VLOOKUP(Tabelle3[[#This Row],[Artikelnr.]],Artikel!A:C,3,FALSE),Tabelle3[[#This Row],[Artikelnr.]])</f>
        <v>Blöcke</v>
      </c>
      <c r="F1236" s="11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Luftzieher/Folienriss durch Transport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5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37" s="14" t="str">
        <f>IFERROR(VLOOKUP(Tabelle3[[#This Row],[Artikelnr.]],Artikel!A:C,3,FALSE),Tabelle3[[#This Row],[Artikelnr.]])</f>
        <v>-</v>
      </c>
      <c r="F1237" s="11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5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38" s="14" t="str">
        <f>IFERROR(VLOOKUP(Tabelle3[[#This Row],[Artikelnr.]],Artikel!A:C,3,FALSE),Tabelle3[[#This Row],[Artikelnr.]])</f>
        <v>-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5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Würfel</v>
      </c>
      <c r="F1239" s="11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5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0" s="14" t="str">
        <f>IFERROR(VLOOKUP(Tabelle3[[#This Row],[Artikelnr.]],Artikel!A:C,3,FALSE),Tabelle3[[#This Row],[Artikelnr.]])</f>
        <v>-</v>
      </c>
      <c r="F1240" s="11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5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Verkauf</v>
      </c>
      <c r="B1241" s="12">
        <f>Eintragen!C1241</f>
        <v>9</v>
      </c>
      <c r="C1241" s="13">
        <f>Tabelle1[[#This Row],[Datum]]</f>
        <v>44491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41" s="14" t="str">
        <f>IFERROR(VLOOKUP(Tabelle3[[#This Row],[Artikelnr.]],Artikel!A:C,3,FALSE),Tabelle3[[#This Row],[Artikelnr.]])</f>
        <v>Räu-End</v>
      </c>
      <c r="F1241" s="11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Verkauf</v>
      </c>
      <c r="O1241" s="16" t="str">
        <f>Eintragen!B1241</f>
        <v>Räu-End</v>
      </c>
      <c r="P1241" s="15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2" s="14" t="str">
        <f>IFERROR(VLOOKUP(Tabelle3[[#This Row],[Artikelnr.]],Artikel!A:C,3,FALSE),Tabelle3[[#This Row],[Artikelnr.]])</f>
        <v>ABS CHED-ROT MIT ß-CARO</v>
      </c>
      <c r="F1242" s="11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5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3" s="14" t="str">
        <f>IFERROR(VLOOKUP(Tabelle3[[#This Row],[Artikelnr.]],Artikel!A:C,3,FALSE),Tabelle3[[#This Row],[Artikelnr.]])</f>
        <v>-</v>
      </c>
      <c r="F1243" s="11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5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BU3</v>
      </c>
      <c r="B1244" s="12">
        <f>Eintragen!C1244</f>
        <v>70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4" s="14" t="str">
        <f>IFERROR(VLOOKUP(Tabelle3[[#This Row],[Artikelnr.]],Artikel!A:C,3,FALSE),Tabelle3[[#This Row],[Artikelnr.]])</f>
        <v>VOS VEG-SCH WÜRZIG</v>
      </c>
      <c r="F1244" s="11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BU3</v>
      </c>
      <c r="O1244" s="16">
        <f>Eintragen!B1244</f>
        <v>29900003</v>
      </c>
      <c r="P1244" s="15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BU3</v>
      </c>
      <c r="B1245" s="12">
        <f>Eintragen!C1245</f>
        <v>138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5" s="14" t="str">
        <f>IFERROR(VLOOKUP(Tabelle3[[#This Row],[Artikelnr.]],Artikel!A:C,3,FALSE),Tabelle3[[#This Row],[Artikelnr.]])</f>
        <v>VOS VEG-SCH MILD</v>
      </c>
      <c r="F1245" s="11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BU3</v>
      </c>
      <c r="O1245" s="16">
        <f>Eintragen!B1245</f>
        <v>29900002</v>
      </c>
      <c r="P1245" s="15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6" s="14" t="str">
        <f>IFERROR(VLOOKUP(Tabelle3[[#This Row],[Artikelnr.]],Artikel!A:C,3,FALSE),Tabelle3[[#This Row],[Artikelnr.]])</f>
        <v>ABS MEDI-KRÄUK</v>
      </c>
      <c r="F1246" s="11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5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BU2</v>
      </c>
      <c r="B1247" s="12">
        <f>Eintragen!C1247</f>
        <v>60</v>
      </c>
      <c r="C1247" s="13">
        <f>Tabelle1[[#This Row],[Datum]]</f>
        <v>44489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7" s="14">
        <f>IFERROR(VLOOKUP(Tabelle3[[#This Row],[Artikelnr.]],Artikel!A:C,3,FALSE),Tabelle3[[#This Row],[Artikelnr.]])</f>
        <v>29500631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Schimmel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BU2</v>
      </c>
      <c r="O1247" s="16">
        <f>Eintragen!B1247</f>
        <v>29500631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8" s="14" t="str">
        <f>IFERROR(VLOOKUP(Tabelle3[[#This Row],[Artikelnr.]],Artikel!A:C,3,FALSE),Tabelle3[[#This Row],[Artikelnr.]])</f>
        <v>-</v>
      </c>
      <c r="F1248" s="11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5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BU3</v>
      </c>
      <c r="B1249" s="12">
        <f>Eintragen!C1249</f>
        <v>15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49" s="14" t="str">
        <f>IFERROR(VLOOKUP(Tabelle3[[#This Row],[Artikelnr.]],Artikel!A:C,3,FALSE),Tabelle3[[#This Row],[Artikelnr.]])</f>
        <v>Edamer 45% Fett i.Tr. O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Maschinenabfall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L35</v>
      </c>
      <c r="O1249" s="16">
        <f>Eintragen!B1249</f>
        <v>23000198</v>
      </c>
      <c r="P1249" s="15">
        <f>Eintragen!D1249</f>
        <v>30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BU3</v>
      </c>
      <c r="B1250" s="12">
        <f>Eintragen!C1250</f>
        <v>10</v>
      </c>
      <c r="C1250" s="13">
        <f>Tabelle1[[#This Row],[Datum]]</f>
        <v>44489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50" s="14" t="str">
        <f>IFERROR(VLOOKUP(Tabelle3[[#This Row],[Artikelnr.]],Artikel!A:C,3,FALSE),Tabelle3[[#This Row],[Artikelnr.]])</f>
        <v>Butterkäse 45 % F.i.Tr.</v>
      </c>
      <c r="F1250" s="11" t="str">
        <f>VLOOKUP(Eintragen!D1250,'Liste Gründe'!A:D,2,FALSE)</f>
        <v>Linienbezogen</v>
      </c>
      <c r="G1250" s="13" t="str">
        <f>IF(ISBLANK(Eintragen!F1250),VLOOKUP(Tabelle3[[#This Row],[Grund Ziffer]],'Liste Gründe'!A:D,3,FALSE),Eintragen!F1250)</f>
        <v>Maschinenabfall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L35</v>
      </c>
      <c r="O1250" s="16">
        <f>Eintragen!B1250</f>
        <v>23000188</v>
      </c>
      <c r="P1250" s="15">
        <f>Eintragen!D1250</f>
        <v>30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51" s="14" t="str">
        <f>IFERROR(VLOOKUP(Tabelle3[[#This Row],[Artikelnr.]],Artikel!A:C,3,FALSE),Tabelle3[[#This Row],[Artikelnr.]])</f>
        <v>VOS-ABS ENTSORGUNG</v>
      </c>
      <c r="F1251" s="11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5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2" s="14" t="str">
        <f>IFERROR(VLOOKUP(Tabelle3[[#This Row],[Artikelnr.]],Artikel!A:C,3,FALSE),Tabelle3[[#This Row],[Artikelnr.]])</f>
        <v>ABS Butterkäse 45% OGT</v>
      </c>
      <c r="F1252" s="11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keine Verarbeitung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5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3" s="14" t="str">
        <f>IFERROR(VLOOKUP(Tabelle3[[#This Row],[Artikelnr.]],Artikel!A:C,3,FALSE),Tabelle3[[#This Row],[Artikelnr.]])</f>
        <v>ABS CHED-PF-KRÄUK gemis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5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54" s="14" t="str">
        <f>IFERROR(VLOOKUP(Tabelle3[[#This Row],[Artikelnr.]],Artikel!A:C,3,FALSE),Tabelle3[[#This Row],[Artikelnr.]])</f>
        <v>Blöcke</v>
      </c>
      <c r="F1254" s="11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Luftzieher/Folienriss durch Transport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5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5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BU1</v>
      </c>
      <c r="B1256" s="12">
        <f>Eintragen!C1256</f>
        <v>24.8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Schimmel</v>
      </c>
      <c r="G1256" s="13" t="str">
        <f>IF(ISBLANK(Eintragen!F1256),VLOOKUP(Tabelle3[[#This Row],[Grund Ziffer]],'Liste Gründe'!A:D,3,FALSE),Eintragen!F1256)</f>
        <v>Schimmel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>
        <f>Eintragen!A1256</f>
        <v>3020</v>
      </c>
      <c r="O1256" s="16" t="str">
        <f>Eintragen!B1256</f>
        <v>-</v>
      </c>
      <c r="P1256" s="15">
        <f>Eintragen!D1256</f>
        <v>12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Eintragen!C1257</f>
        <v>123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Schimmel</v>
      </c>
      <c r="G1257" s="13" t="str">
        <f>IF(ISBLANK(Eintragen!F1257),VLOOKUP(Tabelle3[[#This Row],[Grund Ziffer]],'Liste Gründe'!A:D,3,FALSE),Eintragen!F1257)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>
        <f>Eintragen!A1257</f>
        <v>3020</v>
      </c>
      <c r="O1257" s="16" t="str">
        <f>Eintragen!B1257</f>
        <v>-</v>
      </c>
      <c r="P1257" s="15">
        <f>Eintragen!D1257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BU1</v>
      </c>
      <c r="B1258" s="12">
        <f>Eintragen!C1258</f>
        <v>80.400000000000006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Reinigung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>
        <f>Eintragen!A1258</f>
        <v>3020</v>
      </c>
      <c r="O1258" s="16" t="str">
        <f>Eintragen!B1258</f>
        <v>-</v>
      </c>
      <c r="P1258" s="15">
        <f>Eintragen!D1258</f>
        <v>10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BU1</v>
      </c>
      <c r="B1259" s="12">
        <f>Eintragen!C1259</f>
        <v>84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Schimmel</v>
      </c>
      <c r="G1259" s="13" t="str">
        <f>IF(ISBLANK(Eintragen!F1259),VLOOKUP(Tabelle3[[#This Row],[Grund Ziffer]],'Liste Gründe'!A:D,3,FALSE),Eintragen!F1259)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>
        <f>Eintragen!A1259</f>
        <v>3020</v>
      </c>
      <c r="O1259" s="16" t="str">
        <f>Eintragen!B1259</f>
        <v>-</v>
      </c>
      <c r="P1259" s="15">
        <f>Eintragen!D1259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BU1</v>
      </c>
      <c r="B1260" s="12">
        <f>Eintragen!C1260</f>
        <v>29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Bodenabfall Abfüllung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>
        <f>Eintragen!A1260</f>
        <v>3020</v>
      </c>
      <c r="O1260" s="16" t="str">
        <f>Eintragen!B1260</f>
        <v>-</v>
      </c>
      <c r="P1260" s="15">
        <f>Eintragen!D1260</f>
        <v>31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1" s="14" t="str">
        <f>IFERROR(VLOOKUP(Tabelle3[[#This Row],[Artikelnr.]],Artikel!A:C,3,FALSE),Tabelle3[[#This Row],[Artikelnr.]])</f>
        <v>-</v>
      </c>
      <c r="F1261" s="11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5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Eintragen!C1262</f>
        <v>50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-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Reinigung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-</v>
      </c>
      <c r="P1262" s="15">
        <f>Eintragen!D1262</f>
        <v>10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63" s="14" t="str">
        <f>IFERROR(VLOOKUP(Tabelle3[[#This Row],[Artikelnr.]],Artikel!A:C,3,FALSE),Tabelle3[[#This Row],[Artikelnr.]])</f>
        <v>RW NUSS 9,3KG AN</v>
      </c>
      <c r="F1263" s="11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5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5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Reste Zipfel</v>
      </c>
      <c r="F1265" s="11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5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6" s="14" t="str">
        <f>IFERROR(VLOOKUP(Tabelle3[[#This Row],[Artikelnr.]],Artikel!A:C,3,FALSE),Tabelle3[[#This Row],[Artikelnr.]])</f>
        <v>VOS-ABS ENTSORGUNG</v>
      </c>
      <c r="F1266" s="11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5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7" s="14" t="str">
        <f>IFERROR(VLOOKUP(Tabelle3[[#This Row],[Artikelnr.]],Artikel!A:C,3,FALSE),Tabelle3[[#This Row],[Artikelnr.]])</f>
        <v>VOS-ABS ENTSORGUNG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5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8" s="14" t="str">
        <f>IFERROR(VLOOKUP(Tabelle3[[#This Row],[Artikelnr.]],Artikel!A:C,3,FALSE),Tabelle3[[#This Row],[Artikelnr.]])</f>
        <v>-</v>
      </c>
      <c r="F1268" s="11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5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9" s="14" t="str">
        <f>IFERROR(VLOOKUP(Tabelle3[[#This Row],[Artikelnr.]],Artikel!A:C,3,FALSE),Tabelle3[[#This Row],[Artikelnr.]])</f>
        <v>-</v>
      </c>
      <c r="F1269" s="11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5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0" s="14" t="str">
        <f>IFERROR(VLOOKUP(Tabelle3[[#This Row],[Artikelnr.]],Artikel!A:C,3,FALSE),Tabelle3[[#This Row],[Artikelnr.]])</f>
        <v>-</v>
      </c>
      <c r="F1270" s="11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5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1" s="14" t="str">
        <f>IFERROR(VLOOKUP(Tabelle3[[#This Row],[Artikelnr.]],Artikel!A:C,3,FALSE),Tabelle3[[#This Row],[Artikelnr.]])</f>
        <v>-</v>
      </c>
      <c r="F1271" s="11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5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BU3</v>
      </c>
      <c r="B1272" s="12">
        <f>Eintragen!C1272</f>
        <v>40</v>
      </c>
      <c r="C1272" s="13">
        <f>Tabelle1[[#This Row],[Datum]]</f>
        <v>44488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72" s="14" t="str">
        <f>IFERROR(VLOOKUP(Tabelle3[[#This Row],[Artikelnr.]],Artikel!A:C,3,FALSE),Tabelle3[[#This Row],[Artikelnr.]])</f>
        <v>Provolla Fertigware</v>
      </c>
      <c r="F1272" s="11" t="str">
        <f>VLOOKUP(Eintragen!D1272,'Liste Gründe'!A:D,2,FALSE)</f>
        <v>Linienbezogen</v>
      </c>
      <c r="G1272" s="13" t="str">
        <f>IF(ISBLANK(Eintragen!F1272),VLOOKUP(Tabelle3[[#This Row],[Grund Ziffer]],'Liste Gründe'!A:D,3,FALSE),Eintragen!F1272)</f>
        <v>Maschinenabfall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L4</v>
      </c>
      <c r="O1272" s="16" t="str">
        <f>Eintragen!B1272</f>
        <v>Provolla Fertigware</v>
      </c>
      <c r="P1272" s="15">
        <f>Eintragen!D1272</f>
        <v>30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BU1</v>
      </c>
      <c r="B1273" s="12">
        <f>Eintragen!C1273</f>
        <v>29</v>
      </c>
      <c r="C1273" s="13">
        <f>Tabelle1[[#This Row],[Datum]]</f>
        <v>44488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3" s="14" t="str">
        <f>IFERROR(VLOOKUP(Tabelle3[[#This Row],[Artikelnr.]],Artikel!A:C,3,FALSE),Tabelle3[[#This Row],[Artikelnr.]])</f>
        <v>Rinde</v>
      </c>
      <c r="F1273" s="11" t="str">
        <f>VLOOKUP(Eintragen!D1273,'Liste Gründe'!A:D,2,FALSE)</f>
        <v>Linienbezogen</v>
      </c>
      <c r="G1273" s="13" t="str">
        <f>IF(ISBLANK(Eintragen!F1273),VLOOKUP(Tabelle3[[#This Row],[Grund Ziffer]],'Liste Gründe'!A:D,3,FALSE),Eintragen!F1273)</f>
        <v>Maschinenabfall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Strudelline</v>
      </c>
      <c r="O1273" s="16" t="str">
        <f>Eintragen!B1273</f>
        <v>Rinde</v>
      </c>
      <c r="P1273" s="15">
        <f>Eintragen!D1273</f>
        <v>30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14.5</v>
      </c>
      <c r="C1274" s="13">
        <f>Tabelle1[[#This Row],[Datum]]</f>
        <v>44489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4" s="14" t="str">
        <f>IFERROR(VLOOKUP(Tabelle3[[#This Row],[Artikelnr.]],Artikel!A:C,3,FALSE),Tabelle3[[#This Row],[Artikelnr.]])</f>
        <v>-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Sensorik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QM</v>
      </c>
      <c r="O1274" s="16" t="str">
        <f>Eintragen!B1274</f>
        <v>-</v>
      </c>
      <c r="P1274" s="15">
        <f>Eintragen!D1274</f>
        <v>74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BU1</v>
      </c>
      <c r="B1275" s="12">
        <f>Eintragen!C1275</f>
        <v>21</v>
      </c>
      <c r="C1275" s="13">
        <f>Tabelle1[[#This Row],[Datum]]</f>
        <v>44489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VOS-ABS ENTSORGUNG</v>
      </c>
      <c r="F1275" s="11" t="str">
        <f>VLOOKUP(Eintragen!D1275,'Liste Gründe'!A:D,2,FALSE)</f>
        <v>Rest</v>
      </c>
      <c r="G1275" s="13" t="str">
        <f>IF(ISBLANK(Eintragen!F1275),VLOOKUP(Tabelle3[[#This Row],[Grund Ziffer]],'Liste Gründe'!A:D,3,FALSE),Eintragen!F1275)</f>
        <v>geschälte Rinde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>
        <f>IFERROR(VLOOKUP(Tabelle3[[#This Row],[Artikelnr.]],Kennzahlen!S:U,3,FALSE)*Tabelle3[[#This Row],[Menge]],"0")</f>
        <v>0.21</v>
      </c>
      <c r="N1275" s="14" t="str">
        <f>Eintragen!A1275</f>
        <v>RWV</v>
      </c>
      <c r="O1275" s="16">
        <f>Eintragen!B1275</f>
        <v>29500917</v>
      </c>
      <c r="P1275" s="15">
        <f>Eintragen!D1275</f>
        <v>60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4.0999999999999996</v>
      </c>
      <c r="C1276" s="13">
        <f>Tabelle1[[#This Row],[Datum]]</f>
        <v>44489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6" s="14" t="str">
        <f>IFERROR(VLOOKUP(Tabelle3[[#This Row],[Artikelnr.]],Artikel!A:C,3,FALSE),Tabelle3[[#This Row],[Artikelnr.]])</f>
        <v>-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Sensorik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-</v>
      </c>
      <c r="P1276" s="15">
        <f>Eintragen!D1276</f>
        <v>74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BU1</v>
      </c>
      <c r="B1277" s="12">
        <f>Eintragen!C1277</f>
        <v>173</v>
      </c>
      <c r="C1277" s="13">
        <f>Tabelle1[[#This Row],[Datum]]</f>
        <v>44489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7" s="14" t="str">
        <f>IFERROR(VLOOKUP(Tabelle3[[#This Row],[Artikelnr.]],Artikel!A:C,3,FALSE),Tabelle3[[#This Row],[Artikelnr.]])</f>
        <v>-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Reinigung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Schmelze</v>
      </c>
      <c r="O1277" s="16" t="str">
        <f>Eintragen!B1277</f>
        <v>-</v>
      </c>
      <c r="P1277" s="15">
        <f>Eintragen!D1277</f>
        <v>10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BU1</v>
      </c>
      <c r="B1278" s="12">
        <f>Eintragen!C1278</f>
        <v>230</v>
      </c>
      <c r="C1278" s="13">
        <f>Tabelle1[[#This Row],[Datum]]</f>
        <v>44489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78" s="14" t="str">
        <f>IFERROR(VLOOKUP(Tabelle3[[#This Row],[Artikelnr.]],Artikel!A:C,3,FALSE),Tabelle3[[#This Row],[Artikelnr.]])</f>
        <v>SKZ PF 10KG</v>
      </c>
      <c r="F1278" s="11" t="str">
        <f>VLOOKUP(Eintragen!D1278,'Liste Gründe'!A:D,2,FALSE)</f>
        <v>Qualitätsprobleme</v>
      </c>
      <c r="G1278" s="13" t="str">
        <f>IF(ISBLANK(Eintragen!F1278),VLOOKUP(Tabelle3[[#This Row],[Grund Ziffer]],'Liste Gründe'!A:D,3,FALSE),Eintragen!F1278)</f>
        <v>zu fest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>
        <f>IFERROR(VLOOKUP(Tabelle3[[#This Row],[Artikelnr.]],Kennzahlen!S:U,3,FALSE)*Tabelle3[[#This Row],[Menge]],"0")</f>
        <v>5421.33</v>
      </c>
      <c r="N1278" s="14" t="str">
        <f>Eintragen!A1278</f>
        <v>Schmelze</v>
      </c>
      <c r="O1278" s="16">
        <f>Eintragen!B1278</f>
        <v>31000161</v>
      </c>
      <c r="P1278" s="15">
        <f>Eintragen!D1278</f>
        <v>54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BU3</v>
      </c>
      <c r="B1279" s="12">
        <f>Eintragen!C1279</f>
        <v>31</v>
      </c>
      <c r="C1279" s="13">
        <f>Tabelle1[[#This Row],[Datum]]</f>
        <v>44489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9" s="14" t="str">
        <f>IFERROR(VLOOKUP(Tabelle3[[#This Row],[Artikelnr.]],Artikel!A:C,3,FALSE),Tabelle3[[#This Row],[Artikelnr.]])</f>
        <v>ABS Pfeffer-Bruch</v>
      </c>
      <c r="F1279" s="11" t="str">
        <f>VLOOKUP(Eintragen!D1279,'Liste Gründe'!A:D,2,FALSE)</f>
        <v>keinen Verwendungszweck</v>
      </c>
      <c r="G1279" s="13" t="str">
        <f>IF(ISBLANK(Eintragen!F1279),VLOOKUP(Tabelle3[[#This Row],[Grund Ziffer]],'Liste Gründe'!A:D,3,FALSE),Eintragen!F1279)</f>
        <v>keinen Verwendungszweck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3.1000000000000003E-3</v>
      </c>
      <c r="N1279" s="14" t="str">
        <f>Eintragen!A1279</f>
        <v>Spezialitäten</v>
      </c>
      <c r="O1279" s="16">
        <f>Eintragen!B1279</f>
        <v>29501017</v>
      </c>
      <c r="P1279" s="15">
        <f>Eintragen!D1279</f>
        <v>61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BU3</v>
      </c>
      <c r="B1280" s="12">
        <f>Eintragen!C1280</f>
        <v>2.2000000000000002</v>
      </c>
      <c r="C1280" s="13">
        <f>Tabelle1[[#This Row],[Datum]]</f>
        <v>44489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0" s="14" t="str">
        <f>IFERROR(VLOOKUP(Tabelle3[[#This Row],[Artikelnr.]],Artikel!A:C,3,FALSE),Tabelle3[[#This Row],[Artikelnr.]])</f>
        <v>-</v>
      </c>
      <c r="F1280" s="11" t="str">
        <f>VLOOKUP(Eintragen!D1280,'Liste Gründe'!A:D,2,FALSE)</f>
        <v>Linienbezogen</v>
      </c>
      <c r="G1280" s="13" t="str">
        <f>IF(ISBLANK(Eintragen!F1280),VLOOKUP(Tabelle3[[#This Row],[Grund Ziffer]],'Liste Gründe'!A:D,3,FALSE),Eintragen!F1280)</f>
        <v>Maschinenabfall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Spezialitäten</v>
      </c>
      <c r="O1280" s="16" t="str">
        <f>Eintragen!B1280</f>
        <v>-</v>
      </c>
      <c r="P1280" s="15">
        <f>Eintragen!D1280</f>
        <v>30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BU3</v>
      </c>
      <c r="B1281" s="12">
        <f>Eintragen!C1281</f>
        <v>8</v>
      </c>
      <c r="C1281" s="13">
        <f>Tabelle1[[#This Row],[Datum]]</f>
        <v>44489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1" s="14" t="str">
        <f>IFERROR(VLOOKUP(Tabelle3[[#This Row],[Artikelnr.]],Artikel!A:C,3,FALSE),Tabelle3[[#This Row],[Artikelnr.]])</f>
        <v>-</v>
      </c>
      <c r="F1281" s="11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L33</v>
      </c>
      <c r="O1281" s="16" t="str">
        <f>Eintragen!B1281</f>
        <v>-</v>
      </c>
      <c r="P1281" s="15">
        <f>Eintragen!D1281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BU3</v>
      </c>
      <c r="B1282" s="12">
        <f>Eintragen!C1282</f>
        <v>7.6</v>
      </c>
      <c r="C1282" s="13">
        <f>Tabelle1[[#This Row],[Datum]]</f>
        <v>44489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2" s="14" t="str">
        <f>IFERROR(VLOOKUP(Tabelle3[[#This Row],[Artikelnr.]],Artikel!A:C,3,FALSE),Tabelle3[[#This Row],[Artikelnr.]])</f>
        <v>-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39" si="80">_xlfn.ISOWEEKNUM(C1282)</f>
        <v>42</v>
      </c>
      <c r="J1282" s="11" t="str">
        <f t="shared" ref="J1282:J1339" si="81">"Produkte"</f>
        <v>Produkte</v>
      </c>
      <c r="K1282" s="11" t="str">
        <f t="shared" ref="K1282:K1339" si="82">"BUs"</f>
        <v>BUs</v>
      </c>
      <c r="L1282" s="11" t="str">
        <f t="shared" ref="L1282:L1339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Bu3</v>
      </c>
      <c r="O1282" s="16" t="str">
        <f>Eintragen!B1282</f>
        <v>-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2.5</v>
      </c>
      <c r="C1283" s="13">
        <f>Tabelle1[[#This Row],[Datum]]</f>
        <v>44490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3" s="14" t="str">
        <f>IFERROR(VLOOKUP(Tabelle3[[#This Row],[Artikelnr.]],Artikel!A:C,3,FALSE),Tabelle3[[#This Row],[Artikelnr.]])</f>
        <v>-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-</v>
      </c>
      <c r="P1283" s="15">
        <f>Eintragen!D1283</f>
        <v>74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MHD abgelaufen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BU3</v>
      </c>
      <c r="B1285" s="12">
        <f>Eintragen!C1285</f>
        <v>249</v>
      </c>
      <c r="C1285" s="13">
        <f>Tabelle1[[#This Row],[Datum]]</f>
        <v>44489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85" s="14" t="str">
        <f>IFERROR(VLOOKUP(Tabelle3[[#This Row],[Artikelnr.]],Artikel!A:C,3,FALSE),Tabelle3[[#This Row],[Artikelnr.]])</f>
        <v>VOS RW-NUSS-ENDSTÜCK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keinen Abnehmer/kein Schälpersonal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124.5</v>
      </c>
      <c r="N1285" s="14" t="str">
        <f>Eintragen!A1285</f>
        <v>BU3</v>
      </c>
      <c r="O1285" s="16">
        <f>Eintragen!B1285</f>
        <v>29501076</v>
      </c>
      <c r="P1285" s="15">
        <f>Eintragen!D1285</f>
        <v>12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BU3</v>
      </c>
      <c r="B1286" s="12">
        <f>Eintragen!C1286</f>
        <v>24</v>
      </c>
      <c r="C1286" s="13">
        <f>Tabelle1[[#This Row],[Datum]]</f>
        <v>44489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6" s="14" t="str">
        <f>IFERROR(VLOOKUP(Tabelle3[[#This Row],[Artikelnr.]],Artikel!A:C,3,FALSE),Tabelle3[[#This Row],[Artikelnr.]])</f>
        <v>ABS Unser Blütenkäse</v>
      </c>
      <c r="F1286" s="11" t="str">
        <f>VLOOKUP(Eintragen!D1286,'Liste Gründe'!A:D,2,FALSE)</f>
        <v>keinen Verwendungszweck</v>
      </c>
      <c r="G1286" s="13" t="str">
        <f>IF(ISBLANK(Eintragen!F1286),VLOOKUP(Tabelle3[[#This Row],[Grund Ziffer]],'Liste Gründe'!A:D,3,FALSE),Eintragen!F1286)</f>
        <v>keinen Verwendungszweck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>
        <f>IFERROR(VLOOKUP(Tabelle3[[#This Row],[Artikelnr.]],Kennzahlen!S:U,3,FALSE)*Tabelle3[[#This Row],[Menge]],"0")</f>
        <v>0.24</v>
      </c>
      <c r="N1286" s="14" t="str">
        <f>Eintragen!A1286</f>
        <v>BU3</v>
      </c>
      <c r="O1286" s="16">
        <f>Eintragen!B1286</f>
        <v>29500910</v>
      </c>
      <c r="P1286" s="15">
        <f>Eintragen!D1286</f>
        <v>61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BU3</v>
      </c>
      <c r="B1287" s="12">
        <f>Eintragen!C1287</f>
        <v>15</v>
      </c>
      <c r="C1287" s="13">
        <f>Tabelle1[[#This Row],[Datum]]</f>
        <v>44489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7" s="14" t="str">
        <f>IFERROR(VLOOKUP(Tabelle3[[#This Row],[Artikelnr.]],Artikel!A:C,3,FALSE),Tabelle3[[#This Row],[Artikelnr.]])</f>
        <v>ABS HEUBL</v>
      </c>
      <c r="F1287" s="11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>
        <f>IFERROR(VLOOKUP(Tabelle3[[#This Row],[Artikelnr.]],Kennzahlen!S:U,3,FALSE)*Tabelle3[[#This Row],[Menge]],"0")</f>
        <v>0.15</v>
      </c>
      <c r="N1287" s="14" t="str">
        <f>Eintragen!A1287</f>
        <v>BU3</v>
      </c>
      <c r="O1287" s="16">
        <f>Eintragen!B1287</f>
        <v>29500885</v>
      </c>
      <c r="P1287" s="15">
        <f>Eintragen!D1287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7.5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Sensorik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QM</v>
      </c>
      <c r="O1288" s="16" t="str">
        <f>Eintragen!B1288</f>
        <v>-</v>
      </c>
      <c r="P1288" s="15">
        <f>Eintragen!D1288</f>
        <v>74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170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Laborproben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-</v>
      </c>
      <c r="P1289" s="15">
        <f>Eintragen!D1289</f>
        <v>73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BU1</v>
      </c>
      <c r="B1290" s="12">
        <f>Eintragen!C1290</f>
        <v>10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0" s="14" t="str">
        <f>IFERROR(VLOOKUP(Tabelle3[[#This Row],[Artikelnr.]],Artikel!A:C,3,FALSE),Tabelle3[[#This Row],[Artikelnr.]])</f>
        <v>ABS Bunter Pfeffer 50%</v>
      </c>
      <c r="F1290" s="11" t="str">
        <f>VLOOKUP(Eintragen!D1290,'Liste Gründe'!A:D,2,FALSE)</f>
        <v>Schimmel</v>
      </c>
      <c r="G1290" s="13" t="str">
        <f>IF(ISBLANK(Eintragen!F1290),VLOOKUP(Tabelle3[[#This Row],[Grund Ziffer]],'Liste Gründe'!A:D,3,FALSE),Eintragen!F1290)</f>
        <v>Schimmel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>
        <f>IFERROR(VLOOKUP(Tabelle3[[#This Row],[Artikelnr.]],Kennzahlen!S:U,3,FALSE)*Tabelle3[[#This Row],[Menge]],"0")</f>
        <v>10</v>
      </c>
      <c r="N1290" s="14" t="str">
        <f>Eintragen!A1290</f>
        <v>RWV</v>
      </c>
      <c r="O1290" s="16">
        <f>Eintragen!B1290</f>
        <v>29501002</v>
      </c>
      <c r="P1290" s="15">
        <f>Eintragen!D1290</f>
        <v>12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53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Rückstellproben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BU1</v>
      </c>
      <c r="B1292" s="12">
        <f>Eintragen!C1292</f>
        <v>29.5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92" s="14" t="str">
        <f>IFERROR(VLOOKUP(Tabelle3[[#This Row],[Artikelnr.]],Artikel!A:C,3,FALSE),Tabelle3[[#This Row],[Artikelnr.]])</f>
        <v>GRW SCHI-NAT 7,2GK NEUE</v>
      </c>
      <c r="F1292" s="11" t="str">
        <f>VLOOKUP(Eintragen!D1292,'Liste Gründe'!A:D,2,FALSE)</f>
        <v>Linienbezogen</v>
      </c>
      <c r="G1292" s="13" t="str">
        <f>IF(ISBLANK(Eintragen!F1292),VLOOKUP(Tabelle3[[#This Row],[Grund Ziffer]],'Liste Gründe'!A:D,3,FALSE),Eintragen!F1292)</f>
        <v>Maschinenabfall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>
        <f>Eintragen!A1292</f>
        <v>3020</v>
      </c>
      <c r="O1292" s="16">
        <f>Eintragen!B1292</f>
        <v>32000106</v>
      </c>
      <c r="P1292" s="15">
        <f>Eintragen!D1292</f>
        <v>30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Eintragen!C1293</f>
        <v>30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3" s="14" t="str">
        <f>IFERROR(VLOOKUP(Tabelle3[[#This Row],[Artikelnr.]],Artikel!A:C,3,FALSE),Tabelle3[[#This Row],[Artikelnr.]])</f>
        <v>Konzentrat in Würsten 1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>
        <f>Eintragen!A1293</f>
        <v>3010</v>
      </c>
      <c r="O1293" s="16">
        <f>Eintragen!B1293</f>
        <v>24000493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Eintragen!C1294</f>
        <v>40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4" s="14" t="str">
        <f>IFERROR(VLOOKUP(Tabelle3[[#This Row],[Artikelnr.]],Artikel!A:C,3,FALSE),Tabelle3[[#This Row],[Artikelnr.]])</f>
        <v>Konzentrat in Würsten 1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3010</v>
      </c>
      <c r="O1294" s="16">
        <f>Eintragen!B1294</f>
        <v>24000493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BU1</v>
      </c>
      <c r="B1295" s="12">
        <f>Eintragen!C1295</f>
        <v>39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Abfüllung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Eintragen!C1296</f>
        <v>46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6" s="14" t="str">
        <f>IFERROR(VLOOKUP(Tabelle3[[#This Row],[Artikelnr.]],Artikel!A:C,3,FALSE),Tabelle3[[#This Row],[Artikelnr.]])</f>
        <v>-</v>
      </c>
      <c r="F1296" s="11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Bodenabfall Abfüllung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>
        <f>Eintragen!A1296</f>
        <v>3020</v>
      </c>
      <c r="O1296" s="16" t="str">
        <f>Eintragen!B1296</f>
        <v>-</v>
      </c>
      <c r="P1296" s="15">
        <f>Eintragen!D1296</f>
        <v>34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BU1</v>
      </c>
      <c r="B1297" s="12">
        <f>Eintragen!C1297</f>
        <v>60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97" s="14" t="str">
        <f>IFERROR(VLOOKUP(Tabelle3[[#This Row],[Artikelnr.]],Artikel!A:C,3,FALSE),Tabelle3[[#This Row],[Artikelnr.]])</f>
        <v>GRW SCHI-NAT 7,2GK NEUE</v>
      </c>
      <c r="F1297" s="11" t="str">
        <f>VLOOKUP(Eintragen!D1297,'Liste Gründe'!A:D,2,FALSE)</f>
        <v>Linienbezogen</v>
      </c>
      <c r="G1297" s="13" t="str">
        <f>IF(ISBLANK(Eintragen!F1297),VLOOKUP(Tabelle3[[#This Row],[Grund Ziffer]],'Liste Gründe'!A:D,3,FALSE),Eintragen!F1297)</f>
        <v>Bodenabfall Abfüllung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>
        <f>Eintragen!A1297</f>
        <v>3020</v>
      </c>
      <c r="O1297" s="16">
        <f>Eintragen!B1297</f>
        <v>32000106</v>
      </c>
      <c r="P1297" s="15">
        <f>Eintragen!D1297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BU1</v>
      </c>
      <c r="B1298" s="12">
        <f>Eintragen!C1298</f>
        <v>10.8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8" s="14" t="str">
        <f>IFERROR(VLOOKUP(Tabelle3[[#This Row],[Artikelnr.]],Artikel!A:C,3,FALSE),Tabelle3[[#This Row],[Artikelnr.]])</f>
        <v>Becher</v>
      </c>
      <c r="F1298" s="11" t="str">
        <f>VLOOKUP(Eintragen!D1298,'Liste Gründe'!A:D,2,FALSE)</f>
        <v>Rest</v>
      </c>
      <c r="G1298" s="13" t="str">
        <f>IF(ISBLANK(Eintragen!F1298),VLOOKUP(Tabelle3[[#This Row],[Grund Ziffer]],'Liste Gründe'!A:D,3,FALSE),Eintragen!F1298)</f>
        <v>Metall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Abfüllung</v>
      </c>
      <c r="O1298" s="16" t="str">
        <f>Eintragen!B1298</f>
        <v>Becher</v>
      </c>
      <c r="P1298" s="15">
        <f>Eintragen!D1298</f>
        <v>40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BU4</v>
      </c>
      <c r="B1299" s="12">
        <f>Eintragen!C1299</f>
        <v>35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9" s="14" t="str">
        <f>IFERROR(VLOOKUP(Tabelle3[[#This Row],[Artikelnr.]],Artikel!A:C,3,FALSE),Tabelle3[[#This Row],[Artikelnr.]])</f>
        <v>-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Bu4</v>
      </c>
      <c r="O1299" s="16" t="str">
        <f>Eintragen!B1299</f>
        <v>-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0"/>
        <v>43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BU4</v>
      </c>
      <c r="B1301" s="12">
        <f>Eintragen!C1301</f>
        <v>20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1" s="14" t="str">
        <f>IFERROR(VLOOKUP(Tabelle3[[#This Row],[Artikelnr.]],Artikel!A:C,3,FALSE),Tabelle3[[#This Row],[Artikelnr.]])</f>
        <v>ABS AT-ROTWEIN</v>
      </c>
      <c r="F1301" s="11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2E-3</v>
      </c>
      <c r="N1301" s="14" t="str">
        <f>Eintragen!A1301</f>
        <v>BU4</v>
      </c>
      <c r="O1301" s="16">
        <f>Eintragen!B1301</f>
        <v>29501013</v>
      </c>
      <c r="P1301" s="15">
        <f>Eintragen!D1301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2" s="14" t="str">
        <f>IFERROR(VLOOKUP(Tabelle3[[#This Row],[Artikelnr.]],Artikel!A:C,3,FALSE),Tabelle3[[#This Row],[Artikelnr.]])</f>
        <v>ABS OLD-AMSTERDAM</v>
      </c>
      <c r="F1302" s="11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Eintragen!A1302</f>
        <v>BU4</v>
      </c>
      <c r="O1302" s="16">
        <f>Eintragen!B1302</f>
        <v>29501039</v>
      </c>
      <c r="P1302" s="15">
        <f>Eintragen!D1302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BU4</v>
      </c>
      <c r="B1303" s="12">
        <f>Eintragen!C1303</f>
        <v>204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3" s="14" t="str">
        <f>IFERROR(VLOOKUP(Tabelle3[[#This Row],[Artikelnr.]],Artikel!A:C,3,FALSE),Tabelle3[[#This Row],[Artikelnr.]])</f>
        <v>ABS MEDI-KRÄUK</v>
      </c>
      <c r="F1303" s="11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306</v>
      </c>
      <c r="N1303" s="14" t="str">
        <f>Eintragen!A1303</f>
        <v>BU4</v>
      </c>
      <c r="O1303" s="16">
        <f>Eintragen!B1303</f>
        <v>29500886</v>
      </c>
      <c r="P1303" s="15">
        <f>Eintragen!D1303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BU4</v>
      </c>
      <c r="B1304" s="12">
        <f>Eintragen!C1304</f>
        <v>11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4" s="14" t="str">
        <f>IFERROR(VLOOKUP(Tabelle3[[#This Row],[Artikelnr.]],Artikel!A:C,3,FALSE),Tabelle3[[#This Row],[Artikelnr.]])</f>
        <v>ABS SCH-PAUL</v>
      </c>
      <c r="F1304" s="11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0.11</v>
      </c>
      <c r="N1304" s="14" t="str">
        <f>Eintragen!A1304</f>
        <v>BU4</v>
      </c>
      <c r="O1304" s="16">
        <f>Eintragen!B1304</f>
        <v>29500906</v>
      </c>
      <c r="P1304" s="15">
        <f>Eintragen!D1304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BU4</v>
      </c>
      <c r="B1305" s="12">
        <f>Eintragen!C1305</f>
        <v>12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5" s="14" t="str">
        <f>IFERROR(VLOOKUP(Tabelle3[[#This Row],[Artikelnr.]],Artikel!A:C,3,FALSE),Tabelle3[[#This Row],[Artikelnr.]])</f>
        <v>ABS Unser Blütenkäse</v>
      </c>
      <c r="F1305" s="11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0.12</v>
      </c>
      <c r="N1305" s="14" t="str">
        <f>Eintragen!A1305</f>
        <v>BU4</v>
      </c>
      <c r="O1305" s="16">
        <f>Eintragen!B1305</f>
        <v>29500910</v>
      </c>
      <c r="P1305" s="15">
        <f>Eintragen!D1305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Eintragen!C1306</f>
        <v>3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GRÜN-PESTO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4.5</v>
      </c>
      <c r="N1306" s="14" t="str">
        <f>Eintragen!A1306</f>
        <v>BU4</v>
      </c>
      <c r="O1306" s="16">
        <f>Eintragen!B1306</f>
        <v>29500952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Eintragen!C1307</f>
        <v>4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7" s="14" t="str">
        <f>IFERROR(VLOOKUP(Tabelle3[[#This Row],[Artikelnr.]],Artikel!A:C,3,FALSE),Tabelle3[[#This Row],[Artikelnr.]])</f>
        <v>VOS WAL-THEKE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2</v>
      </c>
      <c r="N1307" s="14" t="str">
        <f>Eintragen!A1307</f>
        <v>BU4</v>
      </c>
      <c r="O1307" s="16">
        <f>Eintragen!B1307</f>
        <v>29501020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Eintragen!C1308</f>
        <v>16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8" s="14" t="str">
        <f>IFERROR(VLOOKUP(Tabelle3[[#This Row],[Artikelnr.]],Artikel!A:C,3,FALSE),Tabelle3[[#This Row],[Artikelnr.]])</f>
        <v>VOS WAL-THEKE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8</v>
      </c>
      <c r="N1308" s="14" t="str">
        <f>Eintragen!A1308</f>
        <v>BU4</v>
      </c>
      <c r="O1308" s="16">
        <f>Eintragen!B1308</f>
        <v>29501020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BU4</v>
      </c>
      <c r="B1309" s="12">
        <f>Eintragen!C1309</f>
        <v>17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9" s="14" t="str">
        <f>IFERROR(VLOOKUP(Tabelle3[[#This Row],[Artikelnr.]],Artikel!A:C,3,FALSE),Tabelle3[[#This Row],[Artikelnr.]])</f>
        <v>ABS KELLERGEIST</v>
      </c>
      <c r="F1309" s="11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1.7000000000000001E-3</v>
      </c>
      <c r="N1309" s="14" t="str">
        <f>Eintragen!A1309</f>
        <v>BU4</v>
      </c>
      <c r="O1309" s="16">
        <f>Eintragen!B1309</f>
        <v>29501028</v>
      </c>
      <c r="P1309" s="15">
        <f>Eintragen!D1309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Eintragen!C1310</f>
        <v>20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KELLERGEIST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2E-3</v>
      </c>
      <c r="N1310" s="14" t="str">
        <f>Eintragen!A1310</f>
        <v>BU4</v>
      </c>
      <c r="O1310" s="16">
        <f>Eintragen!B1310</f>
        <v>29501028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Eintragen!C1311</f>
        <v>12</v>
      </c>
      <c r="C1311" s="13">
        <f>Tabelle1[[#This Row],[Datum]]</f>
        <v>44494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1" s="14" t="str">
        <f>IFERROR(VLOOKUP(Tabelle3[[#This Row],[Artikelnr.]],Artikel!A:C,3,FALSE),Tabelle3[[#This Row],[Artikelnr.]])</f>
        <v>ABS BRUSCHETTA</v>
      </c>
      <c r="F1311" s="11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0"/>
        <v>43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18</v>
      </c>
      <c r="N1311" s="14" t="str">
        <f>Eintragen!A1311</f>
        <v>BU4</v>
      </c>
      <c r="O1311" s="16">
        <f>Eintragen!B1311</f>
        <v>29501029</v>
      </c>
      <c r="P1311" s="15">
        <f>Eintragen!D1311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Eintragen!C1312</f>
        <v>27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CHED-ROT MIT ß-CARO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27</v>
      </c>
      <c r="N1312" s="14" t="str">
        <f>Eintragen!A1312</f>
        <v>BU4</v>
      </c>
      <c r="O1312" s="16">
        <f>Eintragen!B1312</f>
        <v>29501032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Eintragen!C1313</f>
        <v>17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3" s="14" t="str">
        <f>IFERROR(VLOOKUP(Tabelle3[[#This Row],[Artikelnr.]],Artikel!A:C,3,FALSE),Tabelle3[[#This Row],[Artikelnr.]])</f>
        <v>ABS OLD-AMSTERDAM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1.7000000000000001E-3</v>
      </c>
      <c r="N1313" s="14" t="str">
        <f>Eintragen!A1313</f>
        <v>BU4</v>
      </c>
      <c r="O1313" s="16">
        <f>Eintragen!B1313</f>
        <v>29501039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30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VOS-ABS ENTSORGUNG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geschälte Rinde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0.3</v>
      </c>
      <c r="N1314" s="14" t="str">
        <f>Eintragen!A1314</f>
        <v>RWV</v>
      </c>
      <c r="O1314" s="16">
        <f>Eintragen!B1314</f>
        <v>29500917</v>
      </c>
      <c r="P1314" s="15">
        <f>Eintragen!D1314</f>
        <v>60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65.400000000000006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-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Rückstellproben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-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3.5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-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Sensorik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5">
        <f>Eintragen!D1316</f>
        <v>74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BU3</v>
      </c>
      <c r="B1317" s="12">
        <f>Eintragen!C1317</f>
        <v>126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7" s="14" t="str">
        <f>IFERROR(VLOOKUP(Tabelle3[[#This Row],[Artikelnr.]],Artikel!A:C,3,FALSE),Tabelle3[[#This Row],[Artikelnr.]])</f>
        <v>RW Natur</v>
      </c>
      <c r="F1317" s="11" t="str">
        <f>VLOOKUP(Eintragen!D1317,'Liste Gründe'!A:D,2,FALSE)</f>
        <v>Linienbezogen</v>
      </c>
      <c r="G1317" s="13" t="str">
        <f>IF(ISBLANK(Eintragen!F1317),VLOOKUP(Tabelle3[[#This Row],[Grund Ziffer]],'Liste Gründe'!A:D,3,FALSE),Eintragen!F1317)</f>
        <v>Maschinenabfall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L9</v>
      </c>
      <c r="O1317" s="16" t="str">
        <f>Eintragen!B1317</f>
        <v>RW Natur</v>
      </c>
      <c r="P1317" s="15">
        <f>Eintragen!D1317</f>
        <v>30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Rest</v>
      </c>
      <c r="B1318" s="12">
        <f>Eintragen!C1318</f>
        <v>20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8" s="14" t="str">
        <f>IFERROR(VLOOKUP(Tabelle3[[#This Row],[Artikelnr.]],Artikel!A:C,3,FALSE),Tabelle3[[#This Row],[Artikelnr.]])</f>
        <v>-</v>
      </c>
      <c r="F1318" s="11" t="str">
        <f>VLOOKUP(Eintragen!D1318,'Liste Gründe'!A:D,2,FALSE)</f>
        <v>Qualitätssicherung</v>
      </c>
      <c r="G1318" s="13" t="str">
        <f>IF(ISBLANK(Eintragen!F1318),VLOOKUP(Tabelle3[[#This Row],[Grund Ziffer]],'Liste Gründe'!A:D,3,FALSE),Eintragen!F1318)</f>
        <v>Muster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Labor</v>
      </c>
      <c r="O1318" s="16" t="str">
        <f>Eintragen!B1318</f>
        <v>-</v>
      </c>
      <c r="P1318" s="15">
        <f>Eintragen!D1318</f>
        <v>72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452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19" s="14" t="str">
        <f>IFERROR(VLOOKUP(Tabelle3[[#This Row],[Artikelnr.]],Artikel!A:C,3,FALSE),Tabelle3[[#This Row],[Artikelnr.]])</f>
        <v>VOS GRW-NATUR ENDSTÜCK</v>
      </c>
      <c r="F1319" s="11" t="str">
        <f>VLOOKUP(Eintragen!D1319,'Liste Gründe'!A:D,2,FALSE)</f>
        <v>Schimmel</v>
      </c>
      <c r="G1319" s="13" t="str">
        <f>IF(ISBLANK(Eintragen!F1319),VLOOKUP(Tabelle3[[#This Row],[Grund Ziffer]],'Liste Gründe'!A:D,3,FALSE),Eintragen!F1319)</f>
        <v>keinen Abnehmer/kein Schälpersonal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>
        <f>IFERROR(VLOOKUP(Tabelle3[[#This Row],[Artikelnr.]],Kennzahlen!S:U,3,FALSE)*Tabelle3[[#This Row],[Menge]],"0")</f>
        <v>226</v>
      </c>
      <c r="N1319" s="14" t="str">
        <f>Eintragen!A1319</f>
        <v>BU3</v>
      </c>
      <c r="O1319" s="16">
        <f>Eintragen!B1319</f>
        <v>29501069</v>
      </c>
      <c r="P1319" s="15">
        <f>Eintragen!D1319</f>
        <v>12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75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0" s="14" t="str">
        <f>IFERROR(VLOOKUP(Tabelle3[[#This Row],[Artikelnr.]],Artikel!A:C,3,FALSE),Tabelle3[[#This Row],[Artikelnr.]])</f>
        <v>VOS RW-NATUR-NAT ENDSTÜ</v>
      </c>
      <c r="F1320" s="11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keinen Abnehmer/kein Schälpersonal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37.5</v>
      </c>
      <c r="N1320" s="14" t="str">
        <f>Eintragen!A1320</f>
        <v>BU3</v>
      </c>
      <c r="O1320" s="16">
        <f>Eintragen!B1320</f>
        <v>29501071</v>
      </c>
      <c r="P1320" s="15">
        <f>Eintragen!D1320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BU3</v>
      </c>
      <c r="B1321" s="12">
        <f>Eintragen!C1321</f>
        <v>246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1" s="14" t="str">
        <f>IFERROR(VLOOKUP(Tabelle3[[#This Row],[Artikelnr.]],Artikel!A:C,3,FALSE),Tabelle3[[#This Row],[Artikelnr.]])</f>
        <v>VOS Räucher Chili Vorsc</v>
      </c>
      <c r="F1321" s="11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123</v>
      </c>
      <c r="N1321" s="14" t="str">
        <f>Eintragen!A1321</f>
        <v>Bu3</v>
      </c>
      <c r="O1321" s="16">
        <f>Eintragen!B1321</f>
        <v>29500527</v>
      </c>
      <c r="P1321" s="15">
        <f>Eintragen!D1321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26.5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GRW NATUR 7,2KG</v>
      </c>
      <c r="F1322" s="11" t="str">
        <f>VLOOKUP(Eintragen!D1322,'Liste Gründe'!A:D,2,FALSE)</f>
        <v>Linienbezogen</v>
      </c>
      <c r="G1322" s="13" t="str">
        <f>IF(ISBLANK(Eintragen!F1322),VLOOKUP(Tabelle3[[#This Row],[Grund Ziffer]],'Liste Gründe'!A:D,3,FALSE),Eintragen!F1322)</f>
        <v>Bodenabfall Abfüllung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Abfüllung</v>
      </c>
      <c r="O1322" s="16">
        <f>Eintragen!B1322</f>
        <v>32000049</v>
      </c>
      <c r="P1322" s="15">
        <f>Eintragen!D1322</f>
        <v>33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23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3" s="14" t="str">
        <f>IFERROR(VLOOKUP(Tabelle3[[#This Row],[Artikelnr.]],Artikel!A:C,3,FALSE),Tabelle3[[#This Row],[Artikelnr.]])</f>
        <v>-</v>
      </c>
      <c r="F1323" s="11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Bodenabfall Abfüllung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>
        <f>Eintragen!A1323</f>
        <v>3010</v>
      </c>
      <c r="O1323" s="16" t="str">
        <f>Eintragen!B1323</f>
        <v>-</v>
      </c>
      <c r="P1323" s="15">
        <f>Eintragen!D1323</f>
        <v>31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BU1</v>
      </c>
      <c r="B1324" s="12">
        <f>Eintragen!C1324</f>
        <v>20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4" s="14" t="str">
        <f>IFERROR(VLOOKUP(Tabelle3[[#This Row],[Artikelnr.]],Artikel!A:C,3,FALSE),Tabelle3[[#This Row],[Artikelnr.]])</f>
        <v>Creme Noblesse 250g Cha</v>
      </c>
      <c r="F1324" s="11" t="str">
        <f>VLOOKUP(Eintragen!D1324,'Liste Gründe'!A:D,2,FALSE)</f>
        <v>Rest</v>
      </c>
      <c r="G1324" s="13" t="str">
        <f>IF(ISBLANK(Eintragen!F1324),VLOOKUP(Tabelle3[[#This Row],[Grund Ziffer]],'Liste Gründe'!A:D,3,FALSE),Eintragen!F1324)</f>
        <v>Metall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>
        <f>Eintragen!A1324</f>
        <v>3110</v>
      </c>
      <c r="O1324" s="16">
        <f>Eintragen!B1324</f>
        <v>47000260</v>
      </c>
      <c r="P1324" s="15">
        <f>Eintragen!D1324</f>
        <v>40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Eintragen!C1325</f>
        <v>227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5" s="14" t="str">
        <f>IFERROR(VLOOKUP(Tabelle3[[#This Row],[Artikelnr.]],Artikel!A:C,3,FALSE),Tabelle3[[#This Row],[Artikelnr.]])</f>
        <v>-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Maschinenabfall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 t="str">
        <f>Eintragen!B1325</f>
        <v>-</v>
      </c>
      <c r="P1325" s="15">
        <f>Eintragen!D1325</f>
        <v>30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35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6" s="14" t="str">
        <f>IFERROR(VLOOKUP(Tabelle3[[#This Row],[Artikelnr.]],Artikel!A:C,3,FALSE),Tabelle3[[#This Row],[Artikelnr.]])</f>
        <v>VOS RW-NATUR ENDSTÜCK 3</v>
      </c>
      <c r="F1326" s="11" t="str">
        <f>VLOOKUP(Eintragen!D1326,'Liste Gründe'!A:D,2,FALSE)</f>
        <v>Schimmel</v>
      </c>
      <c r="G1326" s="13" t="str">
        <f>IF(ISBLANK(Eintragen!F1326),VLOOKUP(Tabelle3[[#This Row],[Grund Ziffer]],'Liste Gründe'!A:D,3,FALSE),Eintragen!F1326)</f>
        <v>keinen Abnehmer/kein Schälpersonal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>
        <f>IFERROR(VLOOKUP(Tabelle3[[#This Row],[Artikelnr.]],Kennzahlen!S:U,3,FALSE)*Tabelle3[[#This Row],[Menge]],"0")</f>
        <v>17.5</v>
      </c>
      <c r="N1326" s="14" t="str">
        <f>Eintragen!A1326</f>
        <v>BU3</v>
      </c>
      <c r="O1326" s="16">
        <f>Eintragen!B1326</f>
        <v>29501066</v>
      </c>
      <c r="P1326" s="15">
        <f>Eintragen!D1326</f>
        <v>12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Eintragen!C1327</f>
        <v>27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7" s="14" t="str">
        <f>IFERROR(VLOOKUP(Tabelle3[[#This Row],[Artikelnr.]],Artikel!A:C,3,FALSE),Tabelle3[[#This Row],[Artikelnr.]])</f>
        <v>ABS CHED-ROT MIT ß-CARO</v>
      </c>
      <c r="F1327" s="11" t="str">
        <f>VLOOKUP(Eintragen!D1327,'Liste Gründe'!A:D,2,FALSE)</f>
        <v>Rest</v>
      </c>
      <c r="G1327" s="13" t="str">
        <f>IF(ISBLANK(Eintragen!F1327),VLOOKUP(Tabelle3[[#This Row],[Grund Ziffer]],'Liste Gründe'!A:D,3,FALSE),Eintragen!F1327)</f>
        <v>Schmutz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27</v>
      </c>
      <c r="N1327" s="14" t="str">
        <f>Eintragen!A1327</f>
        <v>L33</v>
      </c>
      <c r="O1327" s="16">
        <f>Eintragen!B1327</f>
        <v>29501032</v>
      </c>
      <c r="P1327" s="15">
        <f>Eintragen!D1327</f>
        <v>42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BU3</v>
      </c>
      <c r="B1328" s="12">
        <f>Eintragen!C1328</f>
        <v>94.4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Linienbezogen</v>
      </c>
      <c r="G1328" s="13" t="str">
        <f>IF(ISBLANK(Eintragen!F1328),VLOOKUP(Tabelle3[[#This Row],[Grund Ziffer]],'Liste Gründe'!A:D,3,FALSE),Eintragen!F1328)</f>
        <v>Maschinenabfall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L33</v>
      </c>
      <c r="O1328" s="16" t="str">
        <f>Eintragen!B1328</f>
        <v>-</v>
      </c>
      <c r="P1328" s="15">
        <f>Eintragen!D1328</f>
        <v>30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BU4</v>
      </c>
      <c r="B1329" s="12">
        <f>Eintragen!C1329</f>
        <v>15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Bu4</v>
      </c>
      <c r="O1329" s="16" t="str">
        <f>Eintragen!B1329</f>
        <v>-</v>
      </c>
      <c r="P1329" s="15">
        <f>Eintragen!D1329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44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Spezialitäten</v>
      </c>
      <c r="O1330" s="16" t="str">
        <f>Eintragen!B1330</f>
        <v>-</v>
      </c>
      <c r="P1330" s="15">
        <f>Eintragen!D1330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BU1</v>
      </c>
      <c r="B1331" s="12">
        <f>Eintragen!C1331</f>
        <v>345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Reinigung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Schmelze</v>
      </c>
      <c r="O1331" s="16" t="str">
        <f>Eintragen!B1331</f>
        <v>-</v>
      </c>
      <c r="P1331" s="15">
        <f>Eintragen!D1331</f>
        <v>10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BU2</v>
      </c>
      <c r="B1332" s="12">
        <f>Eintragen!C1332</f>
        <v>79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BU2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11.2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33" s="14" t="str">
        <f>IFERROR(VLOOKUP(Tabelle3[[#This Row],[Artikelnr.]],Artikel!A:C,3,FALSE),Tabelle3[[#This Row],[Artikelnr.]])</f>
        <v>ABS Bergkräuterkäse 50%</v>
      </c>
      <c r="F1333" s="11" t="str">
        <f>VLOOKUP(Eintragen!D1333,'Liste Gründe'!A:D,2,FALSE)</f>
        <v>Schimmel</v>
      </c>
      <c r="G1333" s="13" t="str">
        <f>IF(ISBLANK(Eintragen!F1333),VLOOKUP(Tabelle3[[#This Row],[Grund Ziffer]],'Liste Gründe'!A:D,3,FALSE),Eintragen!F1333)</f>
        <v>Schimmel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>
        <f>IFERROR(VLOOKUP(Tabelle3[[#This Row],[Artikelnr.]],Kennzahlen!S:U,3,FALSE)*Tabelle3[[#This Row],[Menge]],"0")</f>
        <v>11.2</v>
      </c>
      <c r="N1333" s="14" t="str">
        <f>Eintragen!A1333</f>
        <v>L33</v>
      </c>
      <c r="O1333" s="16">
        <f>Eintragen!B1333</f>
        <v>29501000</v>
      </c>
      <c r="P1333" s="15">
        <f>Eintragen!D1333</f>
        <v>12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26.2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L35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188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5" s="14" t="str">
        <f>IFERROR(VLOOKUP(Tabelle3[[#This Row],[Artikelnr.]],Artikel!A:C,3,FALSE),Tabelle3[[#This Row],[Artikelnr.]])</f>
        <v>VOS GRW-SCHI-NAT-VAKU</v>
      </c>
      <c r="F1335" s="11" t="str">
        <f>VLOOKUP(Eintragen!D1335,'Liste Gründe'!A:D,2,FALSE)</f>
        <v>Schimmel</v>
      </c>
      <c r="G1335" s="13" t="str">
        <f>IF(ISBLANK(Eintragen!F1335),VLOOKUP(Tabelle3[[#This Row],[Grund Ziffer]],'Liste Gründe'!A:D,3,FALSE),Eintragen!F1335)</f>
        <v>Schimmel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>
        <f>IFERROR(VLOOKUP(Tabelle3[[#This Row],[Artikelnr.]],Kennzahlen!S:U,3,FALSE)*Tabelle3[[#This Row],[Menge]],"0")</f>
        <v>96.632000000000005</v>
      </c>
      <c r="N1335" s="14" t="str">
        <f>Eintragen!A1335</f>
        <v>BU3</v>
      </c>
      <c r="O1335" s="16">
        <f>Eintragen!B1335</f>
        <v>49500204</v>
      </c>
      <c r="P1335" s="15">
        <f>Eintragen!D1335</f>
        <v>12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309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6" s="14" t="str">
        <f>IFERROR(VLOOKUP(Tabelle3[[#This Row],[Artikelnr.]],Artikel!A:C,3,FALSE),Tabelle3[[#This Row],[Artikelnr.]])</f>
        <v>VOS Räucher Natur Natri</v>
      </c>
      <c r="F1336" s="11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>
        <f>IFERROR(VLOOKUP(Tabelle3[[#This Row],[Artikelnr.]],Kennzahlen!S:U,3,FALSE)*Tabelle3[[#This Row],[Menge]],"0")</f>
        <v>154.5</v>
      </c>
      <c r="N1336" s="14" t="str">
        <f>Eintragen!A1336</f>
        <v>BU3</v>
      </c>
      <c r="O1336" s="16">
        <f>Eintragen!B1336</f>
        <v>29500498</v>
      </c>
      <c r="P1336" s="15">
        <f>Eintragen!D1336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BU3</v>
      </c>
      <c r="B1337" s="12">
        <f>Eintragen!C1337</f>
        <v>321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7" s="14" t="str">
        <f>IFERROR(VLOOKUP(Tabelle3[[#This Row],[Artikelnr.]],Artikel!A:C,3,FALSE),Tabelle3[[#This Row],[Artikelnr.]])</f>
        <v>VOS Räucher Natur Natri</v>
      </c>
      <c r="F1337" s="11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>
        <f>IFERROR(VLOOKUP(Tabelle3[[#This Row],[Artikelnr.]],Kennzahlen!S:U,3,FALSE)*Tabelle3[[#This Row],[Menge]],"0")</f>
        <v>160.5</v>
      </c>
      <c r="N1337" s="14" t="str">
        <f>Eintragen!A1337</f>
        <v>BU3</v>
      </c>
      <c r="O1337" s="16">
        <f>Eintragen!B1337</f>
        <v>29500498</v>
      </c>
      <c r="P1337" s="15">
        <f>Eintragen!D1337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Eintragen!C1338</f>
        <v>245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8" s="14" t="str">
        <f>IFERROR(VLOOKUP(Tabelle3[[#This Row],[Artikelnr.]],Artikel!A:C,3,FALSE),Tabelle3[[#This Row],[Artikelnr.]])</f>
        <v>VOS Würste Jalapeno nat</v>
      </c>
      <c r="F1338" s="11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>
        <f>IFERROR(VLOOKUP(Tabelle3[[#This Row],[Artikelnr.]],Kennzahlen!S:U,3,FALSE)*Tabelle3[[#This Row],[Menge]],"0")</f>
        <v>122.5</v>
      </c>
      <c r="N1338" s="14" t="str">
        <f>Eintragen!A1338</f>
        <v>BU3</v>
      </c>
      <c r="O1338" s="16">
        <f>Eintragen!B1338</f>
        <v>29500606</v>
      </c>
      <c r="P1338" s="15">
        <f>Eintragen!D1338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101.8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39" s="14" t="str">
        <f>IFERROR(VLOOKUP(Tabelle3[[#This Row],[Artikelnr.]],Artikel!A:C,3,FALSE),Tabelle3[[#This Row],[Artikelnr.]])</f>
        <v>VOS mit Lachskonzentrat</v>
      </c>
      <c r="F1339" s="11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nicht vakuumiert von Schmelze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>
        <f>IFERROR(VLOOKUP(Tabelle3[[#This Row],[Artikelnr.]],Kennzahlen!S:U,3,FALSE)*Tabelle3[[#This Row],[Menge]],"0")</f>
        <v>50.9</v>
      </c>
      <c r="N1339" s="14" t="str">
        <f>Eintragen!A1339</f>
        <v>schmelze</v>
      </c>
      <c r="O1339" s="16">
        <f>Eintragen!B1339</f>
        <v>29500532</v>
      </c>
      <c r="P1339" s="15">
        <f>Eintragen!D1339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C328" sqref="C32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381</v>
      </c>
      <c r="B1" t="s">
        <v>30</v>
      </c>
    </row>
    <row r="2" spans="1:5" hidden="1" x14ac:dyDescent="0.25">
      <c r="A2" t="s">
        <v>44</v>
      </c>
      <c r="B2" t="s">
        <v>15151</v>
      </c>
      <c r="E2" s="24"/>
    </row>
    <row r="3" spans="1:5" hidden="1" x14ac:dyDescent="0.25">
      <c r="A3" t="s">
        <v>65</v>
      </c>
      <c r="B3" t="s">
        <v>15151</v>
      </c>
      <c r="E3" s="23"/>
    </row>
    <row r="4" spans="1:5" hidden="1" x14ac:dyDescent="0.25">
      <c r="A4" t="s">
        <v>78</v>
      </c>
      <c r="B4" t="s">
        <v>15151</v>
      </c>
      <c r="E4" s="24"/>
    </row>
    <row r="5" spans="1:5" hidden="1" x14ac:dyDescent="0.25">
      <c r="A5" t="s">
        <v>92</v>
      </c>
      <c r="B5" t="s">
        <v>15151</v>
      </c>
      <c r="E5" s="23"/>
    </row>
    <row r="6" spans="1:5" hidden="1" x14ac:dyDescent="0.25">
      <c r="A6" t="s">
        <v>110</v>
      </c>
      <c r="B6" t="s">
        <v>15151</v>
      </c>
      <c r="E6" s="24"/>
    </row>
    <row r="7" spans="1:5" hidden="1" x14ac:dyDescent="0.25">
      <c r="A7" t="s">
        <v>114</v>
      </c>
      <c r="B7" t="s">
        <v>15151</v>
      </c>
      <c r="E7" s="23"/>
    </row>
    <row r="8" spans="1:5" hidden="1" x14ac:dyDescent="0.25">
      <c r="A8" t="s">
        <v>137</v>
      </c>
      <c r="B8" t="s">
        <v>15151</v>
      </c>
      <c r="E8" s="24"/>
    </row>
    <row r="9" spans="1:5" hidden="1" x14ac:dyDescent="0.25">
      <c r="A9" t="s">
        <v>144</v>
      </c>
      <c r="B9" t="s">
        <v>15151</v>
      </c>
      <c r="E9" s="23"/>
    </row>
    <row r="10" spans="1:5" hidden="1" x14ac:dyDescent="0.25">
      <c r="A10" t="s">
        <v>147</v>
      </c>
      <c r="B10" t="s">
        <v>15151</v>
      </c>
      <c r="E10" s="24"/>
    </row>
    <row r="11" spans="1:5" hidden="1" x14ac:dyDescent="0.25">
      <c r="A11" t="s">
        <v>150</v>
      </c>
      <c r="B11" t="s">
        <v>15151</v>
      </c>
      <c r="E11" s="23"/>
    </row>
    <row r="12" spans="1:5" hidden="1" x14ac:dyDescent="0.25">
      <c r="A12" t="s">
        <v>152</v>
      </c>
      <c r="B12" t="s">
        <v>15151</v>
      </c>
      <c r="E12" s="24"/>
    </row>
    <row r="13" spans="1:5" hidden="1" x14ac:dyDescent="0.25">
      <c r="A13" t="s">
        <v>153</v>
      </c>
      <c r="B13" t="s">
        <v>15151</v>
      </c>
      <c r="E13" s="23"/>
    </row>
    <row r="14" spans="1:5" hidden="1" x14ac:dyDescent="0.25">
      <c r="A14" t="s">
        <v>154</v>
      </c>
      <c r="B14" t="s">
        <v>15151</v>
      </c>
      <c r="E14" s="24"/>
    </row>
    <row r="15" spans="1:5" hidden="1" x14ac:dyDescent="0.25">
      <c r="A15" t="s">
        <v>156</v>
      </c>
      <c r="B15" t="s">
        <v>15151</v>
      </c>
      <c r="E15" s="23"/>
    </row>
    <row r="16" spans="1:5" hidden="1" x14ac:dyDescent="0.25">
      <c r="A16" t="s">
        <v>157</v>
      </c>
      <c r="B16" t="s">
        <v>15151</v>
      </c>
      <c r="E16" s="24"/>
    </row>
    <row r="17" spans="1:5" hidden="1" x14ac:dyDescent="0.25">
      <c r="A17" t="s">
        <v>158</v>
      </c>
      <c r="B17" t="s">
        <v>15151</v>
      </c>
      <c r="E17" s="23"/>
    </row>
    <row r="18" spans="1:5" hidden="1" x14ac:dyDescent="0.25">
      <c r="A18" t="s">
        <v>159</v>
      </c>
      <c r="B18" t="s">
        <v>15151</v>
      </c>
      <c r="E18" s="24"/>
    </row>
    <row r="19" spans="1:5" hidden="1" x14ac:dyDescent="0.25">
      <c r="A19" t="s">
        <v>161</v>
      </c>
      <c r="B19" t="s">
        <v>15151</v>
      </c>
      <c r="E19" s="23"/>
    </row>
    <row r="20" spans="1:5" hidden="1" x14ac:dyDescent="0.25">
      <c r="A20" t="s">
        <v>162</v>
      </c>
      <c r="B20" t="s">
        <v>15151</v>
      </c>
      <c r="E20" s="24"/>
    </row>
    <row r="21" spans="1:5" hidden="1" x14ac:dyDescent="0.25">
      <c r="A21" t="s">
        <v>163</v>
      </c>
      <c r="B21" t="s">
        <v>15151</v>
      </c>
      <c r="E21" s="23"/>
    </row>
    <row r="22" spans="1:5" hidden="1" x14ac:dyDescent="0.25">
      <c r="A22" t="s">
        <v>164</v>
      </c>
      <c r="B22" t="s">
        <v>15151</v>
      </c>
      <c r="E22" s="24"/>
    </row>
    <row r="23" spans="1:5" hidden="1" x14ac:dyDescent="0.25">
      <c r="A23" t="s">
        <v>165</v>
      </c>
      <c r="B23" t="s">
        <v>15151</v>
      </c>
      <c r="E23" s="23"/>
    </row>
    <row r="24" spans="1:5" hidden="1" x14ac:dyDescent="0.25">
      <c r="A24" t="s">
        <v>166</v>
      </c>
      <c r="B24" t="s">
        <v>15151</v>
      </c>
      <c r="E24" s="24"/>
    </row>
    <row r="25" spans="1:5" hidden="1" x14ac:dyDescent="0.25">
      <c r="A25" t="s">
        <v>167</v>
      </c>
      <c r="B25" t="s">
        <v>15151</v>
      </c>
      <c r="E25" s="23"/>
    </row>
    <row r="26" spans="1:5" hidden="1" x14ac:dyDescent="0.25">
      <c r="A26" t="s">
        <v>174</v>
      </c>
      <c r="B26" t="s">
        <v>15151</v>
      </c>
      <c r="E26" s="24"/>
    </row>
    <row r="27" spans="1:5" hidden="1" x14ac:dyDescent="0.25">
      <c r="A27" t="s">
        <v>180</v>
      </c>
      <c r="B27" t="s">
        <v>15151</v>
      </c>
      <c r="E27" s="23"/>
    </row>
    <row r="28" spans="1:5" hidden="1" x14ac:dyDescent="0.25">
      <c r="A28" t="s">
        <v>191</v>
      </c>
      <c r="B28" t="s">
        <v>15151</v>
      </c>
      <c r="E28" s="24"/>
    </row>
    <row r="29" spans="1:5" hidden="1" x14ac:dyDescent="0.25">
      <c r="A29" t="s">
        <v>201</v>
      </c>
      <c r="B29" t="s">
        <v>15151</v>
      </c>
      <c r="E29" s="23"/>
    </row>
    <row r="30" spans="1:5" hidden="1" x14ac:dyDescent="0.25">
      <c r="A30" t="s">
        <v>211</v>
      </c>
      <c r="B30" t="s">
        <v>15151</v>
      </c>
      <c r="E30" s="24"/>
    </row>
    <row r="31" spans="1:5" hidden="1" x14ac:dyDescent="0.25">
      <c r="A31" t="s">
        <v>212</v>
      </c>
      <c r="B31" t="s">
        <v>15151</v>
      </c>
      <c r="E31" s="24"/>
    </row>
    <row r="32" spans="1:5" hidden="1" x14ac:dyDescent="0.25">
      <c r="A32" t="s">
        <v>213</v>
      </c>
      <c r="B32" t="s">
        <v>15151</v>
      </c>
      <c r="E32" s="23"/>
    </row>
    <row r="33" spans="1:5" hidden="1" x14ac:dyDescent="0.25">
      <c r="A33" t="s">
        <v>223</v>
      </c>
      <c r="B33" t="s">
        <v>15151</v>
      </c>
      <c r="E33" s="24"/>
    </row>
    <row r="34" spans="1:5" hidden="1" x14ac:dyDescent="0.25">
      <c r="A34" t="s">
        <v>271</v>
      </c>
      <c r="B34" t="s">
        <v>15151</v>
      </c>
      <c r="E34" s="23"/>
    </row>
    <row r="35" spans="1:5" hidden="1" x14ac:dyDescent="0.25">
      <c r="A35" t="s">
        <v>224</v>
      </c>
      <c r="B35" t="s">
        <v>15151</v>
      </c>
      <c r="E35" s="24"/>
    </row>
    <row r="36" spans="1:5" hidden="1" x14ac:dyDescent="0.25">
      <c r="A36" t="s">
        <v>230</v>
      </c>
      <c r="B36" t="s">
        <v>15151</v>
      </c>
      <c r="E36" s="23"/>
    </row>
    <row r="37" spans="1:5" hidden="1" x14ac:dyDescent="0.25">
      <c r="A37" t="s">
        <v>231</v>
      </c>
      <c r="B37" t="s">
        <v>15151</v>
      </c>
      <c r="E37" s="24"/>
    </row>
    <row r="38" spans="1:5" hidden="1" x14ac:dyDescent="0.25">
      <c r="A38" t="s">
        <v>232</v>
      </c>
      <c r="B38" t="s">
        <v>15151</v>
      </c>
      <c r="E38" s="23"/>
    </row>
    <row r="39" spans="1:5" hidden="1" x14ac:dyDescent="0.25">
      <c r="A39" t="s">
        <v>233</v>
      </c>
      <c r="B39" t="s">
        <v>15151</v>
      </c>
      <c r="E39" s="24"/>
    </row>
    <row r="40" spans="1:5" hidden="1" x14ac:dyDescent="0.25">
      <c r="A40" t="s">
        <v>234</v>
      </c>
      <c r="B40" t="s">
        <v>15151</v>
      </c>
      <c r="E40" s="23"/>
    </row>
    <row r="41" spans="1:5" hidden="1" x14ac:dyDescent="0.25">
      <c r="A41" t="s">
        <v>235</v>
      </c>
      <c r="B41" t="s">
        <v>15151</v>
      </c>
      <c r="E41" s="24"/>
    </row>
    <row r="42" spans="1:5" hidden="1" x14ac:dyDescent="0.25">
      <c r="A42" t="s">
        <v>247</v>
      </c>
      <c r="B42" t="s">
        <v>15151</v>
      </c>
      <c r="E42" s="23"/>
    </row>
    <row r="43" spans="1:5" hidden="1" x14ac:dyDescent="0.25">
      <c r="A43" t="s">
        <v>253</v>
      </c>
      <c r="B43" t="s">
        <v>15151</v>
      </c>
      <c r="E43" s="24"/>
    </row>
    <row r="44" spans="1:5" hidden="1" x14ac:dyDescent="0.25">
      <c r="A44" t="s">
        <v>283</v>
      </c>
      <c r="B44" t="s">
        <v>15151</v>
      </c>
      <c r="E44" s="23"/>
    </row>
    <row r="45" spans="1:5" hidden="1" x14ac:dyDescent="0.25">
      <c r="A45" t="s">
        <v>289</v>
      </c>
      <c r="B45" t="s">
        <v>15151</v>
      </c>
      <c r="E45" s="24"/>
    </row>
    <row r="46" spans="1:5" hidden="1" x14ac:dyDescent="0.25">
      <c r="A46" t="s">
        <v>291</v>
      </c>
      <c r="B46" t="s">
        <v>15151</v>
      </c>
      <c r="E46" s="23"/>
    </row>
    <row r="47" spans="1:5" hidden="1" x14ac:dyDescent="0.25">
      <c r="A47" t="s">
        <v>296</v>
      </c>
      <c r="B47" t="s">
        <v>15151</v>
      </c>
      <c r="E47" s="24"/>
    </row>
    <row r="48" spans="1:5" hidden="1" x14ac:dyDescent="0.25">
      <c r="A48" t="s">
        <v>304</v>
      </c>
      <c r="B48" t="s">
        <v>15151</v>
      </c>
      <c r="E48" s="23"/>
    </row>
    <row r="49" spans="1:5" hidden="1" x14ac:dyDescent="0.25">
      <c r="A49" t="s">
        <v>319</v>
      </c>
      <c r="B49" t="s">
        <v>15151</v>
      </c>
      <c r="E49" s="24"/>
    </row>
    <row r="50" spans="1:5" hidden="1" x14ac:dyDescent="0.25">
      <c r="A50" t="s">
        <v>321</v>
      </c>
      <c r="B50" t="s">
        <v>15151</v>
      </c>
      <c r="E50" s="23"/>
    </row>
    <row r="51" spans="1:5" hidden="1" x14ac:dyDescent="0.25">
      <c r="A51" t="s">
        <v>324</v>
      </c>
      <c r="B51" t="s">
        <v>15151</v>
      </c>
      <c r="E51" s="24"/>
    </row>
    <row r="52" spans="1:5" hidden="1" x14ac:dyDescent="0.25">
      <c r="A52" t="s">
        <v>337</v>
      </c>
      <c r="B52" t="s">
        <v>15151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382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383</v>
      </c>
      <c r="E61" s="24"/>
    </row>
    <row r="62" spans="1:5" hidden="1" x14ac:dyDescent="0.25">
      <c r="A62" t="s">
        <v>278</v>
      </c>
      <c r="B62" t="s">
        <v>383</v>
      </c>
      <c r="E62" s="23"/>
    </row>
    <row r="63" spans="1:5" hidden="1" x14ac:dyDescent="0.25">
      <c r="A63" t="s">
        <v>280</v>
      </c>
      <c r="B63" t="s">
        <v>383</v>
      </c>
      <c r="E63" s="24"/>
    </row>
    <row r="64" spans="1:5" hidden="1" x14ac:dyDescent="0.25">
      <c r="A64" t="s">
        <v>217</v>
      </c>
      <c r="B64" t="s">
        <v>383</v>
      </c>
      <c r="E64" s="23"/>
    </row>
    <row r="65" spans="1:5" hidden="1" x14ac:dyDescent="0.25">
      <c r="A65" t="s">
        <v>218</v>
      </c>
      <c r="B65" t="s">
        <v>383</v>
      </c>
      <c r="E65" s="24"/>
    </row>
    <row r="66" spans="1:5" hidden="1" x14ac:dyDescent="0.25">
      <c r="A66" t="s">
        <v>279</v>
      </c>
      <c r="B66" t="s">
        <v>383</v>
      </c>
      <c r="E66" s="23"/>
    </row>
    <row r="67" spans="1:5" hidden="1" x14ac:dyDescent="0.25">
      <c r="A67" t="s">
        <v>277</v>
      </c>
      <c r="B67" t="s">
        <v>383</v>
      </c>
      <c r="E67" s="24"/>
    </row>
    <row r="68" spans="1:5" hidden="1" x14ac:dyDescent="0.25">
      <c r="A68" t="s">
        <v>276</v>
      </c>
      <c r="B68" t="s">
        <v>383</v>
      </c>
      <c r="E68" s="23"/>
    </row>
    <row r="69" spans="1:5" hidden="1" x14ac:dyDescent="0.25">
      <c r="A69" t="s">
        <v>210</v>
      </c>
      <c r="B69" t="s">
        <v>383</v>
      </c>
      <c r="E69" s="24"/>
    </row>
    <row r="70" spans="1:5" hidden="1" x14ac:dyDescent="0.25">
      <c r="A70" t="s">
        <v>199</v>
      </c>
      <c r="B70" t="s">
        <v>383</v>
      </c>
      <c r="E70" s="23"/>
    </row>
    <row r="71" spans="1:5" hidden="1" x14ac:dyDescent="0.25">
      <c r="A71" t="s">
        <v>262</v>
      </c>
      <c r="B71" t="s">
        <v>384</v>
      </c>
      <c r="E71" s="24"/>
    </row>
    <row r="72" spans="1:5" hidden="1" x14ac:dyDescent="0.25">
      <c r="A72" t="s">
        <v>186</v>
      </c>
      <c r="B72" t="s">
        <v>384</v>
      </c>
      <c r="E72" s="23"/>
    </row>
    <row r="73" spans="1:5" hidden="1" x14ac:dyDescent="0.25">
      <c r="A73" t="s">
        <v>331</v>
      </c>
      <c r="B73" t="s">
        <v>384</v>
      </c>
      <c r="E73" s="24"/>
    </row>
    <row r="74" spans="1:5" hidden="1" x14ac:dyDescent="0.25">
      <c r="A74" t="s">
        <v>249</v>
      </c>
      <c r="B74" t="s">
        <v>384</v>
      </c>
      <c r="E74" s="23"/>
    </row>
    <row r="75" spans="1:5" hidden="1" x14ac:dyDescent="0.25">
      <c r="A75" t="s">
        <v>204</v>
      </c>
      <c r="B75" t="s">
        <v>384</v>
      </c>
      <c r="E75" s="24"/>
    </row>
    <row r="76" spans="1:5" hidden="1" x14ac:dyDescent="0.25">
      <c r="A76" t="s">
        <v>207</v>
      </c>
      <c r="B76" t="s">
        <v>384</v>
      </c>
      <c r="E76" s="23"/>
    </row>
    <row r="77" spans="1:5" hidden="1" x14ac:dyDescent="0.25">
      <c r="A77" t="s">
        <v>258</v>
      </c>
      <c r="B77" t="s">
        <v>385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345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383</v>
      </c>
    </row>
    <row r="92" spans="1:5" hidden="1" x14ac:dyDescent="0.25">
      <c r="A92" t="s">
        <v>335</v>
      </c>
      <c r="B92" t="s">
        <v>10</v>
      </c>
    </row>
    <row r="93" spans="1:5" hidden="1" x14ac:dyDescent="0.25">
      <c r="A93" t="s">
        <v>329</v>
      </c>
      <c r="B93" t="s">
        <v>10</v>
      </c>
    </row>
    <row r="94" spans="1:5" hidden="1" x14ac:dyDescent="0.25">
      <c r="A94" t="s">
        <v>206</v>
      </c>
      <c r="B94" t="s">
        <v>386</v>
      </c>
    </row>
    <row r="95" spans="1:5" hidden="1" x14ac:dyDescent="0.25">
      <c r="A95" t="s">
        <v>214</v>
      </c>
      <c r="B95" t="s">
        <v>386</v>
      </c>
    </row>
    <row r="96" spans="1:5" hidden="1" x14ac:dyDescent="0.25">
      <c r="A96" t="s">
        <v>64</v>
      </c>
      <c r="B96" t="s">
        <v>387</v>
      </c>
    </row>
    <row r="97" spans="1:2" hidden="1" x14ac:dyDescent="0.25">
      <c r="A97" t="s">
        <v>239</v>
      </c>
      <c r="B97" t="s">
        <v>387</v>
      </c>
    </row>
    <row r="98" spans="1:2" hidden="1" x14ac:dyDescent="0.25">
      <c r="A98" t="s">
        <v>340</v>
      </c>
      <c r="B98" t="s">
        <v>387</v>
      </c>
    </row>
    <row r="99" spans="1:2" hidden="1" x14ac:dyDescent="0.25">
      <c r="A99" t="s">
        <v>172</v>
      </c>
      <c r="B99" t="s">
        <v>387</v>
      </c>
    </row>
    <row r="100" spans="1:2" hidden="1" x14ac:dyDescent="0.25">
      <c r="A100" t="s">
        <v>228</v>
      </c>
      <c r="B100" t="s">
        <v>387</v>
      </c>
    </row>
    <row r="101" spans="1:2" hidden="1" x14ac:dyDescent="0.25">
      <c r="A101" t="s">
        <v>290</v>
      </c>
      <c r="B101" t="s">
        <v>387</v>
      </c>
    </row>
    <row r="102" spans="1:2" hidden="1" x14ac:dyDescent="0.25">
      <c r="A102" t="s">
        <v>252</v>
      </c>
      <c r="B102" t="s">
        <v>383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326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343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370</v>
      </c>
      <c r="B128" t="s">
        <v>388</v>
      </c>
    </row>
    <row r="129" spans="1:2" hidden="1" x14ac:dyDescent="0.25">
      <c r="A129" t="s">
        <v>38</v>
      </c>
      <c r="B129" t="s">
        <v>388</v>
      </c>
    </row>
    <row r="130" spans="1:2" hidden="1" x14ac:dyDescent="0.25">
      <c r="A130" t="s">
        <v>42</v>
      </c>
      <c r="B130" t="s">
        <v>388</v>
      </c>
    </row>
    <row r="131" spans="1:2" hidden="1" x14ac:dyDescent="0.25">
      <c r="A131" t="s">
        <v>43</v>
      </c>
      <c r="B131" t="s">
        <v>388</v>
      </c>
    </row>
    <row r="132" spans="1:2" hidden="1" x14ac:dyDescent="0.25">
      <c r="A132" t="s">
        <v>48</v>
      </c>
      <c r="B132" t="s">
        <v>388</v>
      </c>
    </row>
    <row r="133" spans="1:2" hidden="1" x14ac:dyDescent="0.25">
      <c r="A133" t="s">
        <v>51</v>
      </c>
      <c r="B133" t="s">
        <v>388</v>
      </c>
    </row>
    <row r="134" spans="1:2" hidden="1" x14ac:dyDescent="0.25">
      <c r="A134" t="s">
        <v>53</v>
      </c>
      <c r="B134" t="s">
        <v>388</v>
      </c>
    </row>
    <row r="135" spans="1:2" hidden="1" x14ac:dyDescent="0.25">
      <c r="A135" t="s">
        <v>357</v>
      </c>
      <c r="B135" t="s">
        <v>388</v>
      </c>
    </row>
    <row r="136" spans="1:2" hidden="1" x14ac:dyDescent="0.25">
      <c r="A136" t="s">
        <v>69</v>
      </c>
      <c r="B136" t="s">
        <v>388</v>
      </c>
    </row>
    <row r="137" spans="1:2" hidden="1" x14ac:dyDescent="0.25">
      <c r="A137" t="s">
        <v>82</v>
      </c>
      <c r="B137" t="s">
        <v>388</v>
      </c>
    </row>
    <row r="138" spans="1:2" hidden="1" x14ac:dyDescent="0.25">
      <c r="A138" t="s">
        <v>96</v>
      </c>
      <c r="B138" t="s">
        <v>388</v>
      </c>
    </row>
    <row r="139" spans="1:2" hidden="1" x14ac:dyDescent="0.25">
      <c r="A139" t="s">
        <v>97</v>
      </c>
      <c r="B139" t="s">
        <v>388</v>
      </c>
    </row>
    <row r="140" spans="1:2" hidden="1" x14ac:dyDescent="0.25">
      <c r="A140" t="s">
        <v>98</v>
      </c>
      <c r="B140" t="s">
        <v>388</v>
      </c>
    </row>
    <row r="141" spans="1:2" hidden="1" x14ac:dyDescent="0.25">
      <c r="A141" t="s">
        <v>99</v>
      </c>
      <c r="B141" t="s">
        <v>388</v>
      </c>
    </row>
    <row r="142" spans="1:2" hidden="1" x14ac:dyDescent="0.25">
      <c r="A142" t="s">
        <v>100</v>
      </c>
      <c r="B142" t="s">
        <v>388</v>
      </c>
    </row>
    <row r="143" spans="1:2" hidden="1" x14ac:dyDescent="0.25">
      <c r="A143" t="s">
        <v>102</v>
      </c>
      <c r="B143" t="s">
        <v>388</v>
      </c>
    </row>
    <row r="144" spans="1:2" hidden="1" x14ac:dyDescent="0.25">
      <c r="A144" t="s">
        <v>104</v>
      </c>
      <c r="B144" t="s">
        <v>388</v>
      </c>
    </row>
    <row r="145" spans="1:2" hidden="1" x14ac:dyDescent="0.25">
      <c r="A145" t="s">
        <v>105</v>
      </c>
      <c r="B145" t="s">
        <v>388</v>
      </c>
    </row>
    <row r="146" spans="1:2" hidden="1" x14ac:dyDescent="0.25">
      <c r="A146" t="s">
        <v>106</v>
      </c>
      <c r="B146" t="s">
        <v>388</v>
      </c>
    </row>
    <row r="147" spans="1:2" hidden="1" x14ac:dyDescent="0.25">
      <c r="A147" t="s">
        <v>107</v>
      </c>
      <c r="B147" t="s">
        <v>388</v>
      </c>
    </row>
    <row r="148" spans="1:2" hidden="1" x14ac:dyDescent="0.25">
      <c r="A148" t="s">
        <v>307</v>
      </c>
      <c r="B148" t="s">
        <v>388</v>
      </c>
    </row>
    <row r="149" spans="1:2" hidden="1" x14ac:dyDescent="0.25">
      <c r="A149" t="s">
        <v>121</v>
      </c>
      <c r="B149" t="s">
        <v>388</v>
      </c>
    </row>
    <row r="150" spans="1:2" hidden="1" x14ac:dyDescent="0.25">
      <c r="A150" t="s">
        <v>122</v>
      </c>
      <c r="B150" t="s">
        <v>388</v>
      </c>
    </row>
    <row r="151" spans="1:2" hidden="1" x14ac:dyDescent="0.25">
      <c r="A151" t="s">
        <v>124</v>
      </c>
      <c r="B151" t="s">
        <v>388</v>
      </c>
    </row>
    <row r="152" spans="1:2" hidden="1" x14ac:dyDescent="0.25">
      <c r="A152" t="s">
        <v>128</v>
      </c>
      <c r="B152" t="s">
        <v>388</v>
      </c>
    </row>
    <row r="153" spans="1:2" hidden="1" x14ac:dyDescent="0.25">
      <c r="A153" t="s">
        <v>132</v>
      </c>
      <c r="B153" t="s">
        <v>388</v>
      </c>
    </row>
    <row r="154" spans="1:2" hidden="1" x14ac:dyDescent="0.25">
      <c r="A154" t="s">
        <v>134</v>
      </c>
      <c r="B154" t="s">
        <v>388</v>
      </c>
    </row>
    <row r="155" spans="1:2" hidden="1" x14ac:dyDescent="0.25">
      <c r="A155" t="s">
        <v>136</v>
      </c>
      <c r="B155" t="s">
        <v>388</v>
      </c>
    </row>
    <row r="156" spans="1:2" hidden="1" x14ac:dyDescent="0.25">
      <c r="A156" t="s">
        <v>142</v>
      </c>
      <c r="B156" t="s">
        <v>388</v>
      </c>
    </row>
    <row r="157" spans="1:2" hidden="1" x14ac:dyDescent="0.25">
      <c r="A157" t="s">
        <v>169</v>
      </c>
      <c r="B157" t="s">
        <v>388</v>
      </c>
    </row>
    <row r="158" spans="1:2" hidden="1" x14ac:dyDescent="0.25">
      <c r="A158" t="s">
        <v>170</v>
      </c>
      <c r="B158" t="s">
        <v>388</v>
      </c>
    </row>
    <row r="159" spans="1:2" hidden="1" x14ac:dyDescent="0.25">
      <c r="A159" t="s">
        <v>171</v>
      </c>
      <c r="B159" t="s">
        <v>388</v>
      </c>
    </row>
    <row r="160" spans="1:2" hidden="1" x14ac:dyDescent="0.25">
      <c r="A160" t="s">
        <v>179</v>
      </c>
      <c r="B160" t="s">
        <v>388</v>
      </c>
    </row>
    <row r="161" spans="1:2" hidden="1" x14ac:dyDescent="0.25">
      <c r="A161" t="s">
        <v>182</v>
      </c>
      <c r="B161" t="s">
        <v>15146</v>
      </c>
    </row>
    <row r="162" spans="1:2" hidden="1" x14ac:dyDescent="0.25">
      <c r="A162" t="s">
        <v>183</v>
      </c>
      <c r="B162" t="s">
        <v>388</v>
      </c>
    </row>
    <row r="163" spans="1:2" hidden="1" x14ac:dyDescent="0.25">
      <c r="A163" t="s">
        <v>192</v>
      </c>
      <c r="B163" t="s">
        <v>388</v>
      </c>
    </row>
    <row r="164" spans="1:2" hidden="1" x14ac:dyDescent="0.25">
      <c r="A164" t="s">
        <v>195</v>
      </c>
      <c r="B164" t="s">
        <v>388</v>
      </c>
    </row>
    <row r="165" spans="1:2" hidden="1" x14ac:dyDescent="0.25">
      <c r="A165" t="s">
        <v>196</v>
      </c>
      <c r="B165" t="s">
        <v>388</v>
      </c>
    </row>
    <row r="166" spans="1:2" hidden="1" x14ac:dyDescent="0.25">
      <c r="A166" t="s">
        <v>216</v>
      </c>
      <c r="B166" t="s">
        <v>388</v>
      </c>
    </row>
    <row r="167" spans="1:2" hidden="1" x14ac:dyDescent="0.25">
      <c r="A167" t="s">
        <v>219</v>
      </c>
      <c r="B167" t="s">
        <v>388</v>
      </c>
    </row>
    <row r="168" spans="1:2" hidden="1" x14ac:dyDescent="0.25">
      <c r="A168" t="s">
        <v>227</v>
      </c>
      <c r="B168" t="s">
        <v>388</v>
      </c>
    </row>
    <row r="169" spans="1:2" hidden="1" x14ac:dyDescent="0.25">
      <c r="A169" t="s">
        <v>240</v>
      </c>
      <c r="B169" t="s">
        <v>388</v>
      </c>
    </row>
    <row r="170" spans="1:2" hidden="1" x14ac:dyDescent="0.25">
      <c r="A170" t="s">
        <v>241</v>
      </c>
      <c r="B170" t="s">
        <v>388</v>
      </c>
    </row>
    <row r="171" spans="1:2" hidden="1" x14ac:dyDescent="0.25">
      <c r="A171" t="s">
        <v>254</v>
      </c>
      <c r="B171" t="s">
        <v>388</v>
      </c>
    </row>
    <row r="172" spans="1:2" hidden="1" x14ac:dyDescent="0.25">
      <c r="A172" t="s">
        <v>255</v>
      </c>
      <c r="B172" t="s">
        <v>388</v>
      </c>
    </row>
    <row r="173" spans="1:2" hidden="1" x14ac:dyDescent="0.25">
      <c r="A173" t="s">
        <v>260</v>
      </c>
      <c r="B173" t="s">
        <v>388</v>
      </c>
    </row>
    <row r="174" spans="1:2" hidden="1" x14ac:dyDescent="0.25">
      <c r="A174" t="s">
        <v>264</v>
      </c>
      <c r="B174" t="s">
        <v>388</v>
      </c>
    </row>
    <row r="175" spans="1:2" hidden="1" x14ac:dyDescent="0.25">
      <c r="A175" t="s">
        <v>348</v>
      </c>
      <c r="B175" t="s">
        <v>388</v>
      </c>
    </row>
    <row r="176" spans="1:2" hidden="1" x14ac:dyDescent="0.25">
      <c r="A176" t="s">
        <v>265</v>
      </c>
      <c r="B176" t="s">
        <v>388</v>
      </c>
    </row>
    <row r="177" spans="1:2" hidden="1" x14ac:dyDescent="0.25">
      <c r="A177" t="s">
        <v>266</v>
      </c>
      <c r="B177" t="s">
        <v>388</v>
      </c>
    </row>
    <row r="178" spans="1:2" hidden="1" x14ac:dyDescent="0.25">
      <c r="A178" t="s">
        <v>267</v>
      </c>
      <c r="B178" t="s">
        <v>388</v>
      </c>
    </row>
    <row r="179" spans="1:2" hidden="1" x14ac:dyDescent="0.25">
      <c r="A179" t="s">
        <v>268</v>
      </c>
      <c r="B179" t="s">
        <v>388</v>
      </c>
    </row>
    <row r="180" spans="1:2" hidden="1" x14ac:dyDescent="0.25">
      <c r="A180" t="s">
        <v>269</v>
      </c>
      <c r="B180" t="s">
        <v>388</v>
      </c>
    </row>
    <row r="181" spans="1:2" hidden="1" x14ac:dyDescent="0.25">
      <c r="A181" t="s">
        <v>272</v>
      </c>
      <c r="B181" t="s">
        <v>388</v>
      </c>
    </row>
    <row r="182" spans="1:2" hidden="1" x14ac:dyDescent="0.25">
      <c r="A182" t="s">
        <v>281</v>
      </c>
      <c r="B182" t="s">
        <v>388</v>
      </c>
    </row>
    <row r="183" spans="1:2" hidden="1" x14ac:dyDescent="0.25">
      <c r="A183" t="s">
        <v>282</v>
      </c>
      <c r="B183" t="s">
        <v>388</v>
      </c>
    </row>
    <row r="184" spans="1:2" hidden="1" x14ac:dyDescent="0.25">
      <c r="A184" t="s">
        <v>285</v>
      </c>
      <c r="B184" t="s">
        <v>388</v>
      </c>
    </row>
    <row r="185" spans="1:2" hidden="1" x14ac:dyDescent="0.25">
      <c r="A185" t="s">
        <v>287</v>
      </c>
      <c r="B185" t="s">
        <v>388</v>
      </c>
    </row>
    <row r="186" spans="1:2" hidden="1" x14ac:dyDescent="0.25">
      <c r="A186" t="s">
        <v>292</v>
      </c>
      <c r="B186" t="s">
        <v>388</v>
      </c>
    </row>
    <row r="187" spans="1:2" hidden="1" x14ac:dyDescent="0.25">
      <c r="A187" t="s">
        <v>297</v>
      </c>
      <c r="B187" t="s">
        <v>388</v>
      </c>
    </row>
    <row r="188" spans="1:2" hidden="1" x14ac:dyDescent="0.25">
      <c r="A188" t="s">
        <v>300</v>
      </c>
      <c r="B188" t="s">
        <v>388</v>
      </c>
    </row>
    <row r="189" spans="1:2" hidden="1" x14ac:dyDescent="0.25">
      <c r="A189" t="s">
        <v>301</v>
      </c>
      <c r="B189" t="s">
        <v>388</v>
      </c>
    </row>
    <row r="190" spans="1:2" hidden="1" x14ac:dyDescent="0.25">
      <c r="A190" t="s">
        <v>303</v>
      </c>
      <c r="B190" t="s">
        <v>388</v>
      </c>
    </row>
    <row r="191" spans="1:2" hidden="1" x14ac:dyDescent="0.25">
      <c r="A191" t="s">
        <v>108</v>
      </c>
      <c r="B191" t="s">
        <v>388</v>
      </c>
    </row>
    <row r="192" spans="1:2" hidden="1" x14ac:dyDescent="0.25">
      <c r="A192" t="s">
        <v>339</v>
      </c>
      <c r="B192" t="s">
        <v>388</v>
      </c>
    </row>
    <row r="193" spans="1:2" hidden="1" x14ac:dyDescent="0.25">
      <c r="A193" t="s">
        <v>313</v>
      </c>
      <c r="B193" t="s">
        <v>388</v>
      </c>
    </row>
    <row r="194" spans="1:2" hidden="1" x14ac:dyDescent="0.25">
      <c r="A194" t="s">
        <v>314</v>
      </c>
      <c r="B194" t="s">
        <v>388</v>
      </c>
    </row>
    <row r="195" spans="1:2" hidden="1" x14ac:dyDescent="0.25">
      <c r="A195" t="s">
        <v>315</v>
      </c>
      <c r="B195" t="s">
        <v>388</v>
      </c>
    </row>
    <row r="196" spans="1:2" hidden="1" x14ac:dyDescent="0.25">
      <c r="A196" t="s">
        <v>316</v>
      </c>
      <c r="B196" t="s">
        <v>388</v>
      </c>
    </row>
    <row r="197" spans="1:2" hidden="1" x14ac:dyDescent="0.25">
      <c r="A197" t="s">
        <v>317</v>
      </c>
      <c r="B197" t="s">
        <v>388</v>
      </c>
    </row>
    <row r="198" spans="1:2" hidden="1" x14ac:dyDescent="0.25">
      <c r="A198" t="s">
        <v>320</v>
      </c>
      <c r="B198" t="s">
        <v>388</v>
      </c>
    </row>
    <row r="199" spans="1:2" hidden="1" x14ac:dyDescent="0.25">
      <c r="A199" t="s">
        <v>322</v>
      </c>
      <c r="B199" t="s">
        <v>388</v>
      </c>
    </row>
    <row r="200" spans="1:2" hidden="1" x14ac:dyDescent="0.25">
      <c r="A200" t="s">
        <v>323</v>
      </c>
      <c r="B200" t="s">
        <v>388</v>
      </c>
    </row>
    <row r="201" spans="1:2" hidden="1" x14ac:dyDescent="0.25">
      <c r="A201" t="s">
        <v>327</v>
      </c>
      <c r="B201" t="s">
        <v>388</v>
      </c>
    </row>
    <row r="202" spans="1:2" hidden="1" x14ac:dyDescent="0.25">
      <c r="A202" t="s">
        <v>332</v>
      </c>
      <c r="B202" t="s">
        <v>388</v>
      </c>
    </row>
    <row r="203" spans="1:2" hidden="1" x14ac:dyDescent="0.25">
      <c r="A203" t="s">
        <v>334</v>
      </c>
      <c r="B203" t="s">
        <v>388</v>
      </c>
    </row>
    <row r="204" spans="1:2" hidden="1" x14ac:dyDescent="0.25">
      <c r="A204" t="s">
        <v>336</v>
      </c>
      <c r="B204" t="s">
        <v>388</v>
      </c>
    </row>
    <row r="205" spans="1:2" hidden="1" x14ac:dyDescent="0.25">
      <c r="A205" t="s">
        <v>366</v>
      </c>
      <c r="B205" t="s">
        <v>388</v>
      </c>
    </row>
    <row r="206" spans="1:2" hidden="1" x14ac:dyDescent="0.25">
      <c r="A206" t="s">
        <v>338</v>
      </c>
      <c r="B206" t="s">
        <v>388</v>
      </c>
    </row>
    <row r="207" spans="1:2" hidden="1" x14ac:dyDescent="0.25">
      <c r="A207" t="s">
        <v>328</v>
      </c>
      <c r="B207" t="s">
        <v>388</v>
      </c>
    </row>
    <row r="208" spans="1:2" hidden="1" x14ac:dyDescent="0.25">
      <c r="A208" t="s">
        <v>54</v>
      </c>
      <c r="B208" t="s">
        <v>15146</v>
      </c>
    </row>
    <row r="209" spans="1:2" hidden="1" x14ac:dyDescent="0.25">
      <c r="A209" t="s">
        <v>346</v>
      </c>
      <c r="B209" t="s">
        <v>388</v>
      </c>
    </row>
    <row r="210" spans="1:2" hidden="1" x14ac:dyDescent="0.25">
      <c r="A210" t="s">
        <v>347</v>
      </c>
      <c r="B210" t="s">
        <v>388</v>
      </c>
    </row>
    <row r="211" spans="1:2" hidden="1" x14ac:dyDescent="0.25">
      <c r="A211" t="s">
        <v>325</v>
      </c>
      <c r="B211" t="s">
        <v>388</v>
      </c>
    </row>
    <row r="212" spans="1:2" hidden="1" x14ac:dyDescent="0.25">
      <c r="A212" t="s">
        <v>83</v>
      </c>
      <c r="B212" t="s">
        <v>389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353</v>
      </c>
      <c r="B215" t="s">
        <v>15151</v>
      </c>
    </row>
    <row r="216" spans="1:2" hidden="1" x14ac:dyDescent="0.25">
      <c r="A216" s="1" t="s">
        <v>354</v>
      </c>
      <c r="B216" t="s">
        <v>388</v>
      </c>
    </row>
    <row r="217" spans="1:2" hidden="1" x14ac:dyDescent="0.25">
      <c r="A217" s="1" t="s">
        <v>368</v>
      </c>
      <c r="B217" t="s">
        <v>388</v>
      </c>
    </row>
    <row r="218" spans="1:2" hidden="1" x14ac:dyDescent="0.25">
      <c r="A218" s="1" t="s">
        <v>371</v>
      </c>
      <c r="B218" t="s">
        <v>388</v>
      </c>
    </row>
    <row r="219" spans="1:2" hidden="1" x14ac:dyDescent="0.25">
      <c r="A219" s="1" t="s">
        <v>372</v>
      </c>
      <c r="B219" t="s">
        <v>15146</v>
      </c>
    </row>
    <row r="220" spans="1:2" hidden="1" x14ac:dyDescent="0.25">
      <c r="A220" s="1" t="s">
        <v>379</v>
      </c>
      <c r="B220" t="s">
        <v>388</v>
      </c>
    </row>
    <row r="221" spans="1:2" hidden="1" x14ac:dyDescent="0.25">
      <c r="A221" s="1" t="s">
        <v>356</v>
      </c>
      <c r="B221" t="s">
        <v>15151</v>
      </c>
    </row>
    <row r="222" spans="1:2" hidden="1" x14ac:dyDescent="0.25">
      <c r="A222" s="1" t="s">
        <v>363</v>
      </c>
      <c r="B222" t="s">
        <v>15151</v>
      </c>
    </row>
    <row r="223" spans="1:2" hidden="1" x14ac:dyDescent="0.25">
      <c r="A223" s="1" t="s">
        <v>369</v>
      </c>
      <c r="B223" t="s">
        <v>15151</v>
      </c>
    </row>
    <row r="224" spans="1:2" hidden="1" x14ac:dyDescent="0.25">
      <c r="A224" s="1" t="s">
        <v>35</v>
      </c>
      <c r="B224" t="s">
        <v>15151</v>
      </c>
    </row>
    <row r="225" spans="1:2" hidden="1" x14ac:dyDescent="0.25">
      <c r="A225" s="1" t="s">
        <v>365</v>
      </c>
      <c r="B225" t="s">
        <v>388</v>
      </c>
    </row>
    <row r="226" spans="1:2" hidden="1" x14ac:dyDescent="0.25">
      <c r="A226" s="1" t="s">
        <v>360</v>
      </c>
      <c r="B226" t="s">
        <v>383</v>
      </c>
    </row>
    <row r="227" spans="1:2" hidden="1" x14ac:dyDescent="0.25">
      <c r="A227" s="1" t="s">
        <v>361</v>
      </c>
      <c r="B227" t="s">
        <v>15151</v>
      </c>
    </row>
    <row r="228" spans="1:2" hidden="1" x14ac:dyDescent="0.25">
      <c r="A228" s="1" t="s">
        <v>367</v>
      </c>
      <c r="B228" t="s">
        <v>15151</v>
      </c>
    </row>
    <row r="229" spans="1:2" hidden="1" x14ac:dyDescent="0.25">
      <c r="A229" s="1" t="s">
        <v>378</v>
      </c>
      <c r="B229" t="s">
        <v>387</v>
      </c>
    </row>
    <row r="230" spans="1:2" hidden="1" x14ac:dyDescent="0.25">
      <c r="A230" s="1" t="s">
        <v>364</v>
      </c>
      <c r="B230" t="s">
        <v>383</v>
      </c>
    </row>
    <row r="231" spans="1:2" hidden="1" x14ac:dyDescent="0.25">
      <c r="A231" s="1" t="s">
        <v>359</v>
      </c>
      <c r="B231" t="s">
        <v>387</v>
      </c>
    </row>
    <row r="232" spans="1:2" hidden="1" x14ac:dyDescent="0.25">
      <c r="A232" s="1" t="s">
        <v>380</v>
      </c>
      <c r="B232" t="s">
        <v>388</v>
      </c>
    </row>
    <row r="233" spans="1:2" hidden="1" x14ac:dyDescent="0.25">
      <c r="A233" t="s">
        <v>351</v>
      </c>
      <c r="B233" t="s">
        <v>15151</v>
      </c>
    </row>
    <row r="234" spans="1:2" hidden="1" x14ac:dyDescent="0.25">
      <c r="A234" t="s">
        <v>362</v>
      </c>
      <c r="B234" t="s">
        <v>15151</v>
      </c>
    </row>
    <row r="235" spans="1:2" hidden="1" x14ac:dyDescent="0.25">
      <c r="A235" t="s">
        <v>15124</v>
      </c>
      <c r="B235" t="s">
        <v>15151</v>
      </c>
    </row>
    <row r="236" spans="1:2" hidden="1" x14ac:dyDescent="0.25">
      <c r="A236" t="s">
        <v>15125</v>
      </c>
      <c r="B236" t="s">
        <v>15151</v>
      </c>
    </row>
    <row r="237" spans="1:2" hidden="1" x14ac:dyDescent="0.25">
      <c r="A237" s="11" t="s">
        <v>388</v>
      </c>
      <c r="B237" s="11" t="s">
        <v>388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15151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15151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15151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15151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15151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15371</v>
      </c>
    </row>
    <row r="244" spans="1:2" hidden="1" x14ac:dyDescent="0.25">
      <c r="A244" t="s">
        <v>3368</v>
      </c>
      <c r="B244" t="s">
        <v>15151</v>
      </c>
    </row>
    <row r="245" spans="1:2" hidden="1" x14ac:dyDescent="0.25">
      <c r="A245" t="s">
        <v>3367</v>
      </c>
      <c r="B245" t="s">
        <v>15151</v>
      </c>
    </row>
    <row r="246" spans="1:2" hidden="1" x14ac:dyDescent="0.25">
      <c r="A246" t="s">
        <v>7158</v>
      </c>
      <c r="B246" t="s">
        <v>15151</v>
      </c>
    </row>
    <row r="247" spans="1:2" hidden="1" x14ac:dyDescent="0.25">
      <c r="A247" t="s">
        <v>3516</v>
      </c>
      <c r="B247" t="s">
        <v>15151</v>
      </c>
    </row>
    <row r="248" spans="1:2" hidden="1" x14ac:dyDescent="0.25">
      <c r="A248" s="11" t="s">
        <v>3566</v>
      </c>
      <c r="B248" t="s">
        <v>15151</v>
      </c>
    </row>
    <row r="249" spans="1:2" hidden="1" x14ac:dyDescent="0.25">
      <c r="A249" t="s">
        <v>15226</v>
      </c>
      <c r="B249" t="s">
        <v>15226</v>
      </c>
    </row>
    <row r="250" spans="1:2" hidden="1" x14ac:dyDescent="0.25">
      <c r="A250" t="s">
        <v>15227</v>
      </c>
      <c r="B250" t="s">
        <v>15226</v>
      </c>
    </row>
    <row r="251" spans="1:2" hidden="1" x14ac:dyDescent="0.25">
      <c r="A251" t="s">
        <v>15227</v>
      </c>
      <c r="B251" t="s">
        <v>15226</v>
      </c>
    </row>
    <row r="252" spans="1:2" hidden="1" x14ac:dyDescent="0.25">
      <c r="A252" t="s">
        <v>15228</v>
      </c>
      <c r="B252" t="s">
        <v>15226</v>
      </c>
    </row>
    <row r="253" spans="1:2" hidden="1" x14ac:dyDescent="0.25">
      <c r="A253" t="s">
        <v>15228</v>
      </c>
      <c r="B253" t="s">
        <v>15226</v>
      </c>
    </row>
    <row r="254" spans="1:2" hidden="1" x14ac:dyDescent="0.25">
      <c r="A254" t="s">
        <v>15230</v>
      </c>
      <c r="B254" t="s">
        <v>15226</v>
      </c>
    </row>
    <row r="255" spans="1:2" hidden="1" x14ac:dyDescent="0.25">
      <c r="A255" t="s">
        <v>15229</v>
      </c>
      <c r="B255" t="s">
        <v>15226</v>
      </c>
    </row>
    <row r="256" spans="1:2" hidden="1" x14ac:dyDescent="0.25">
      <c r="A256" t="s">
        <v>15231</v>
      </c>
      <c r="B256" t="s">
        <v>15226</v>
      </c>
    </row>
    <row r="257" spans="1:2" hidden="1" x14ac:dyDescent="0.25">
      <c r="A257" t="s">
        <v>15231</v>
      </c>
      <c r="B257" t="s">
        <v>15226</v>
      </c>
    </row>
    <row r="258" spans="1:2" hidden="1" x14ac:dyDescent="0.25">
      <c r="A258" t="s">
        <v>15232</v>
      </c>
      <c r="B258" t="s">
        <v>15226</v>
      </c>
    </row>
    <row r="259" spans="1:2" hidden="1" x14ac:dyDescent="0.25">
      <c r="A259" t="s">
        <v>15231</v>
      </c>
      <c r="B259" t="s">
        <v>15226</v>
      </c>
    </row>
    <row r="260" spans="1:2" hidden="1" x14ac:dyDescent="0.25">
      <c r="A260" t="s">
        <v>15234</v>
      </c>
      <c r="B260" t="s">
        <v>15226</v>
      </c>
    </row>
    <row r="261" spans="1:2" hidden="1" x14ac:dyDescent="0.25">
      <c r="A261" t="s">
        <v>15233</v>
      </c>
      <c r="B261" t="s">
        <v>15226</v>
      </c>
    </row>
    <row r="262" spans="1:2" hidden="1" x14ac:dyDescent="0.25">
      <c r="A262" s="11" t="s">
        <v>723</v>
      </c>
      <c r="B262" t="s">
        <v>387</v>
      </c>
    </row>
    <row r="263" spans="1:2" hidden="1" x14ac:dyDescent="0.25">
      <c r="A263" t="s">
        <v>3160</v>
      </c>
      <c r="B263" t="s">
        <v>388</v>
      </c>
    </row>
    <row r="264" spans="1:2" hidden="1" x14ac:dyDescent="0.25">
      <c r="A264" t="s">
        <v>3146</v>
      </c>
      <c r="B264" t="s">
        <v>388</v>
      </c>
    </row>
    <row r="265" spans="1:2" hidden="1" x14ac:dyDescent="0.25">
      <c r="A265" t="s">
        <v>3014</v>
      </c>
      <c r="B265" t="s">
        <v>388</v>
      </c>
    </row>
    <row r="266" spans="1:2" hidden="1" x14ac:dyDescent="0.25">
      <c r="A266" t="s">
        <v>3599</v>
      </c>
      <c r="B266" t="s">
        <v>388</v>
      </c>
    </row>
    <row r="267" spans="1:2" hidden="1" x14ac:dyDescent="0.25">
      <c r="A267" t="s">
        <v>3158</v>
      </c>
      <c r="B267" t="s">
        <v>388</v>
      </c>
    </row>
    <row r="268" spans="1:2" hidden="1" x14ac:dyDescent="0.25">
      <c r="A268" t="s">
        <v>15251</v>
      </c>
      <c r="B268" t="s">
        <v>383</v>
      </c>
    </row>
    <row r="269" spans="1:2" hidden="1" x14ac:dyDescent="0.25">
      <c r="A269" t="s">
        <v>15243</v>
      </c>
      <c r="B269" t="s">
        <v>388</v>
      </c>
    </row>
    <row r="270" spans="1:2" hidden="1" x14ac:dyDescent="0.25">
      <c r="A270" t="s">
        <v>15253</v>
      </c>
      <c r="B270" t="s">
        <v>388</v>
      </c>
    </row>
    <row r="271" spans="1:2" hidden="1" x14ac:dyDescent="0.25">
      <c r="A271" s="11" t="s">
        <v>3617</v>
      </c>
      <c r="B271" t="s">
        <v>15226</v>
      </c>
    </row>
    <row r="272" spans="1:2" hidden="1" x14ac:dyDescent="0.25">
      <c r="A272" s="11" t="s">
        <v>3572</v>
      </c>
      <c r="B272" t="s">
        <v>15151</v>
      </c>
    </row>
    <row r="273" spans="1:2" hidden="1" x14ac:dyDescent="0.25">
      <c r="A273" s="11" t="s">
        <v>9125</v>
      </c>
      <c r="B273" t="s">
        <v>383</v>
      </c>
    </row>
    <row r="274" spans="1:2" hidden="1" x14ac:dyDescent="0.25">
      <c r="A274" t="s">
        <v>2714</v>
      </c>
      <c r="B274" t="s">
        <v>387</v>
      </c>
    </row>
    <row r="275" spans="1:2" hidden="1" x14ac:dyDescent="0.25">
      <c r="A275" t="s">
        <v>15238</v>
      </c>
      <c r="B275" t="s">
        <v>10</v>
      </c>
    </row>
    <row r="276" spans="1:2" hidden="1" x14ac:dyDescent="0.25">
      <c r="A276" t="s">
        <v>15252</v>
      </c>
      <c r="B276" t="s">
        <v>383</v>
      </c>
    </row>
    <row r="277" spans="1:2" hidden="1" x14ac:dyDescent="0.25">
      <c r="A277" t="s">
        <v>15254</v>
      </c>
      <c r="B277" t="s">
        <v>383</v>
      </c>
    </row>
    <row r="278" spans="1:2" hidden="1" x14ac:dyDescent="0.25">
      <c r="A278" t="s">
        <v>1166</v>
      </c>
      <c r="B278" t="s">
        <v>10</v>
      </c>
    </row>
    <row r="279" spans="1:2" hidden="1" x14ac:dyDescent="0.25">
      <c r="A279" s="11" t="s">
        <v>15241</v>
      </c>
      <c r="B279" t="s">
        <v>387</v>
      </c>
    </row>
    <row r="280" spans="1:2" hidden="1" x14ac:dyDescent="0.25">
      <c r="A280" s="11" t="s">
        <v>15242</v>
      </c>
      <c r="B280" t="s">
        <v>387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15266</v>
      </c>
      <c r="B282" t="s">
        <v>10</v>
      </c>
    </row>
    <row r="283" spans="1:2" hidden="1" x14ac:dyDescent="0.25">
      <c r="A283" t="s">
        <v>7156</v>
      </c>
      <c r="B283" t="s">
        <v>15151</v>
      </c>
    </row>
    <row r="284" spans="1:2" hidden="1" x14ac:dyDescent="0.25">
      <c r="A284" t="s">
        <v>3301</v>
      </c>
      <c r="B284" t="s">
        <v>15151</v>
      </c>
    </row>
    <row r="285" spans="1:2" hidden="1" x14ac:dyDescent="0.25">
      <c r="A285" t="s">
        <v>7154</v>
      </c>
      <c r="B285" t="s">
        <v>383</v>
      </c>
    </row>
    <row r="286" spans="1:2" hidden="1" x14ac:dyDescent="0.25">
      <c r="A286" t="s">
        <v>3548</v>
      </c>
      <c r="B286" t="s">
        <v>388</v>
      </c>
    </row>
    <row r="287" spans="1:2" hidden="1" x14ac:dyDescent="0.25">
      <c r="A287" t="s">
        <v>3551</v>
      </c>
      <c r="B287" t="s">
        <v>388</v>
      </c>
    </row>
    <row r="288" spans="1:2" hidden="1" x14ac:dyDescent="0.25">
      <c r="A288" t="s">
        <v>3548</v>
      </c>
      <c r="B288" t="s">
        <v>388</v>
      </c>
    </row>
    <row r="289" spans="1:2" hidden="1" x14ac:dyDescent="0.25">
      <c r="A289" t="s">
        <v>3531</v>
      </c>
      <c r="B289" t="s">
        <v>388</v>
      </c>
    </row>
    <row r="290" spans="1:2" hidden="1" x14ac:dyDescent="0.25">
      <c r="A290" t="s">
        <v>3554</v>
      </c>
      <c r="B290" t="s">
        <v>388</v>
      </c>
    </row>
    <row r="291" spans="1:2" hidden="1" x14ac:dyDescent="0.25">
      <c r="A291" t="s">
        <v>15268</v>
      </c>
      <c r="B291" t="s">
        <v>387</v>
      </c>
    </row>
    <row r="292" spans="1:2" hidden="1" x14ac:dyDescent="0.25">
      <c r="A292" t="s">
        <v>833</v>
      </c>
      <c r="B292" t="s">
        <v>387</v>
      </c>
    </row>
    <row r="293" spans="1:2" hidden="1" x14ac:dyDescent="0.25">
      <c r="A293" t="s">
        <v>15269</v>
      </c>
      <c r="B293" t="s">
        <v>383</v>
      </c>
    </row>
    <row r="294" spans="1:2" hidden="1" x14ac:dyDescent="0.25">
      <c r="A294" t="s">
        <v>1507</v>
      </c>
      <c r="B294" t="s">
        <v>387</v>
      </c>
    </row>
    <row r="295" spans="1:2" hidden="1" x14ac:dyDescent="0.25">
      <c r="A295" t="s">
        <v>3534</v>
      </c>
      <c r="B295" t="s">
        <v>388</v>
      </c>
    </row>
    <row r="296" spans="1:2" hidden="1" x14ac:dyDescent="0.25">
      <c r="A296" t="s">
        <v>3601</v>
      </c>
      <c r="B296" t="s">
        <v>388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2998</v>
      </c>
      <c r="B319" t="s">
        <v>388</v>
      </c>
    </row>
    <row r="320" spans="1:2" hidden="1" x14ac:dyDescent="0.25">
      <c r="A320" t="s">
        <v>3175</v>
      </c>
      <c r="B320" t="s">
        <v>388</v>
      </c>
    </row>
    <row r="321" spans="1:2" hidden="1" x14ac:dyDescent="0.25">
      <c r="A321" t="s">
        <v>15272</v>
      </c>
      <c r="B321" t="s">
        <v>190</v>
      </c>
    </row>
    <row r="322" spans="1:2" hidden="1" x14ac:dyDescent="0.25">
      <c r="A322" t="s">
        <v>9628</v>
      </c>
      <c r="B322" t="s">
        <v>383</v>
      </c>
    </row>
    <row r="323" spans="1:2" hidden="1" x14ac:dyDescent="0.25">
      <c r="A323" t="s">
        <v>805</v>
      </c>
      <c r="B323" t="s">
        <v>383</v>
      </c>
    </row>
    <row r="324" spans="1:2" hidden="1" x14ac:dyDescent="0.25">
      <c r="A324" t="s">
        <v>1004</v>
      </c>
      <c r="B324" t="s">
        <v>387</v>
      </c>
    </row>
    <row r="325" spans="1:2" hidden="1" x14ac:dyDescent="0.25">
      <c r="A325" t="s">
        <v>839</v>
      </c>
      <c r="B325" t="s">
        <v>387</v>
      </c>
    </row>
    <row r="326" spans="1:2" hidden="1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9"/>
  <sheetViews>
    <sheetView workbookViewId="0">
      <selection activeCell="C42" sqref="C4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15265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15279</v>
      </c>
      <c r="D19" s="39" t="s">
        <v>15279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15267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15130</v>
      </c>
      <c r="D22" s="41" t="s">
        <v>15130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43</v>
      </c>
      <c r="B30" s="39" t="s">
        <v>10</v>
      </c>
      <c r="C30" s="39" t="s">
        <v>2721</v>
      </c>
      <c r="D30" s="39" t="s">
        <v>2721</v>
      </c>
      <c r="F30" s="43"/>
      <c r="G30" s="43"/>
    </row>
    <row r="31" spans="1:8" x14ac:dyDescent="0.25">
      <c r="A31" s="40">
        <v>60</v>
      </c>
      <c r="B31" s="39" t="s">
        <v>10</v>
      </c>
      <c r="C31" s="39" t="s">
        <v>72</v>
      </c>
      <c r="D31" s="39" t="s">
        <v>72</v>
      </c>
      <c r="F31" s="43"/>
      <c r="G31" s="43"/>
    </row>
    <row r="32" spans="1:8" x14ac:dyDescent="0.25">
      <c r="A32" s="40">
        <v>90</v>
      </c>
      <c r="B32" s="39" t="s">
        <v>10</v>
      </c>
      <c r="C32" s="39" t="s">
        <v>341</v>
      </c>
      <c r="D32" s="39" t="s">
        <v>341</v>
      </c>
      <c r="F32" s="43"/>
      <c r="H32" s="43"/>
    </row>
    <row r="33" spans="1:8" x14ac:dyDescent="0.25">
      <c r="A33" s="40">
        <v>101</v>
      </c>
      <c r="B33" s="39" t="s">
        <v>10</v>
      </c>
      <c r="C33" s="39" t="s">
        <v>85</v>
      </c>
      <c r="D33" s="39" t="s">
        <v>85</v>
      </c>
      <c r="F33" s="43"/>
      <c r="H33" s="43"/>
    </row>
    <row r="34" spans="1:8" x14ac:dyDescent="0.25">
      <c r="A34" s="40">
        <v>84</v>
      </c>
      <c r="B34" s="42" t="s">
        <v>10</v>
      </c>
      <c r="C34" s="42" t="s">
        <v>15263</v>
      </c>
      <c r="D34" s="42" t="s">
        <v>15263</v>
      </c>
      <c r="F34" s="43"/>
      <c r="H34" s="43"/>
    </row>
    <row r="35" spans="1:8" x14ac:dyDescent="0.25">
      <c r="A35" s="40">
        <v>11</v>
      </c>
      <c r="B35" s="39" t="s">
        <v>17</v>
      </c>
      <c r="C35" s="39" t="s">
        <v>95</v>
      </c>
      <c r="D35" s="39" t="s">
        <v>95</v>
      </c>
      <c r="F35" s="43"/>
      <c r="H35" s="43"/>
    </row>
    <row r="36" spans="1:8" x14ac:dyDescent="0.25">
      <c r="A36" s="40">
        <v>12</v>
      </c>
      <c r="B36" s="39" t="s">
        <v>17</v>
      </c>
      <c r="C36" s="39" t="s">
        <v>17</v>
      </c>
      <c r="D36" s="39" t="s">
        <v>17</v>
      </c>
      <c r="F36" s="43"/>
      <c r="H36" s="43"/>
    </row>
    <row r="37" spans="1:8" x14ac:dyDescent="0.25">
      <c r="A37" s="40">
        <v>62</v>
      </c>
      <c r="B37" s="39" t="s">
        <v>17</v>
      </c>
      <c r="C37" s="39" t="s">
        <v>18</v>
      </c>
      <c r="D37" s="39" t="s">
        <v>18</v>
      </c>
      <c r="F37" s="43"/>
      <c r="G37" s="43"/>
      <c r="H37" s="43"/>
    </row>
    <row r="38" spans="1:8" x14ac:dyDescent="0.25">
      <c r="A38" s="40">
        <v>120</v>
      </c>
      <c r="B38" s="39" t="s">
        <v>17</v>
      </c>
      <c r="C38" s="39" t="s">
        <v>13</v>
      </c>
      <c r="D38" s="39" t="s">
        <v>13</v>
      </c>
      <c r="F38" s="43"/>
      <c r="G38" s="43"/>
    </row>
    <row r="39" spans="1:8" x14ac:dyDescent="0.25">
      <c r="A39" s="40">
        <v>99</v>
      </c>
      <c r="B39" s="39" t="s">
        <v>17</v>
      </c>
      <c r="C39" s="39" t="s">
        <v>15129</v>
      </c>
      <c r="D39" s="39" t="s">
        <v>15129</v>
      </c>
      <c r="E39" s="44"/>
    </row>
    <row r="40" spans="1:8" x14ac:dyDescent="0.25">
      <c r="A40" s="40">
        <v>80</v>
      </c>
      <c r="B40" s="39" t="s">
        <v>15258</v>
      </c>
      <c r="C40" s="39" t="s">
        <v>45</v>
      </c>
      <c r="D40" s="39" t="s">
        <v>45</v>
      </c>
      <c r="E40" s="44"/>
    </row>
    <row r="41" spans="1:8" x14ac:dyDescent="0.25">
      <c r="A41" s="40">
        <v>98</v>
      </c>
      <c r="B41" s="39" t="s">
        <v>15258</v>
      </c>
      <c r="C41" s="39" t="s">
        <v>305</v>
      </c>
      <c r="D41" s="39" t="s">
        <v>305</v>
      </c>
      <c r="E41" s="44"/>
    </row>
    <row r="42" spans="1:8" x14ac:dyDescent="0.25">
      <c r="A42" s="40">
        <v>82</v>
      </c>
      <c r="B42" s="39" t="s">
        <v>15258</v>
      </c>
      <c r="C42" s="42" t="s">
        <v>306</v>
      </c>
      <c r="D42" s="42" t="s">
        <v>306</v>
      </c>
      <c r="E42" s="44"/>
    </row>
    <row r="43" spans="1:8" x14ac:dyDescent="0.25">
      <c r="A43" s="40">
        <v>83</v>
      </c>
      <c r="B43" s="39" t="s">
        <v>15258</v>
      </c>
      <c r="C43" s="42" t="s">
        <v>15240</v>
      </c>
      <c r="D43" s="42" t="s">
        <v>15240</v>
      </c>
      <c r="E43" s="44"/>
    </row>
    <row r="44" spans="1:8" x14ac:dyDescent="0.25">
      <c r="A44" s="40">
        <v>13</v>
      </c>
      <c r="B44" s="42" t="s">
        <v>15258</v>
      </c>
      <c r="C44" s="42" t="s">
        <v>15240</v>
      </c>
      <c r="D44" s="42" t="s">
        <v>36</v>
      </c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15250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15260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350</v>
      </c>
    </row>
    <row r="132" spans="15:16" x14ac:dyDescent="0.25">
      <c r="O132" s="33">
        <v>29500734</v>
      </c>
      <c r="P132" s="25" t="s">
        <v>377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15284</v>
      </c>
      <c r="T1" t="s">
        <v>15286</v>
      </c>
      <c r="U1" t="s">
        <v>15285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15287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15288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15289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15290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15291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15292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15293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15294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15295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15296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15297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15298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15299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15300</v>
      </c>
      <c r="U45">
        <v>0.5</v>
      </c>
    </row>
    <row r="46" spans="1:21" x14ac:dyDescent="0.25">
      <c r="S46">
        <v>29501070</v>
      </c>
      <c r="T46" s="18" t="s">
        <v>15301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15302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15303</v>
      </c>
      <c r="U66">
        <v>5.5120000000000004E-3</v>
      </c>
    </row>
    <row r="67" spans="19:21" x14ac:dyDescent="0.25">
      <c r="S67">
        <v>70001880</v>
      </c>
      <c r="T67" s="18" t="s">
        <v>15304</v>
      </c>
      <c r="U67">
        <v>5.5490000000000001E-3</v>
      </c>
    </row>
    <row r="68" spans="19:21" x14ac:dyDescent="0.25">
      <c r="S68">
        <v>70001881</v>
      </c>
      <c r="T68" s="18" t="s">
        <v>15305</v>
      </c>
      <c r="U68">
        <v>5.6629999999999996E-3</v>
      </c>
    </row>
    <row r="69" spans="19:21" x14ac:dyDescent="0.25">
      <c r="S69">
        <v>70001882</v>
      </c>
      <c r="T69" s="18" t="s">
        <v>15306</v>
      </c>
      <c r="U69">
        <v>6.1279999999999998E-3</v>
      </c>
    </row>
    <row r="70" spans="19:21" x14ac:dyDescent="0.25">
      <c r="S70">
        <v>71000332</v>
      </c>
      <c r="T70" s="18" t="s">
        <v>15307</v>
      </c>
      <c r="U70">
        <v>0.57404999999999995</v>
      </c>
    </row>
    <row r="71" spans="19:21" x14ac:dyDescent="0.25">
      <c r="S71">
        <v>71000333</v>
      </c>
      <c r="T71" s="18" t="s">
        <v>15308</v>
      </c>
      <c r="U71">
        <v>0.48914800000000003</v>
      </c>
    </row>
    <row r="72" spans="19:21" x14ac:dyDescent="0.25">
      <c r="S72">
        <v>71000335</v>
      </c>
      <c r="T72" s="18" t="s">
        <v>15309</v>
      </c>
      <c r="U72">
        <v>0.488089</v>
      </c>
    </row>
    <row r="73" spans="19:21" x14ac:dyDescent="0.25">
      <c r="S73">
        <v>71000371</v>
      </c>
      <c r="T73" s="18" t="s">
        <v>15310</v>
      </c>
      <c r="U73">
        <v>0.40884199999999998</v>
      </c>
    </row>
    <row r="74" spans="19:21" x14ac:dyDescent="0.25">
      <c r="S74">
        <v>71000372</v>
      </c>
      <c r="T74" s="18" t="s">
        <v>15311</v>
      </c>
      <c r="U74">
        <v>0.41107300000000002</v>
      </c>
    </row>
    <row r="75" spans="19:21" x14ac:dyDescent="0.25">
      <c r="S75">
        <v>29500477</v>
      </c>
      <c r="T75" s="18" t="s">
        <v>15312</v>
      </c>
      <c r="U75">
        <v>0.5</v>
      </c>
    </row>
    <row r="76" spans="19:21" x14ac:dyDescent="0.25">
      <c r="S76">
        <v>29500565</v>
      </c>
      <c r="T76" s="18" t="s">
        <v>15313</v>
      </c>
      <c r="U76">
        <v>0.5</v>
      </c>
    </row>
    <row r="77" spans="19:21" x14ac:dyDescent="0.25">
      <c r="S77">
        <v>29500613</v>
      </c>
      <c r="T77" s="18" t="s">
        <v>15314</v>
      </c>
      <c r="U77">
        <v>0.5</v>
      </c>
    </row>
    <row r="78" spans="19:21" x14ac:dyDescent="0.25">
      <c r="S78">
        <v>29500754</v>
      </c>
      <c r="T78" s="18" t="s">
        <v>15315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15316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15317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15318</v>
      </c>
      <c r="U93">
        <v>0.51400000000000001</v>
      </c>
    </row>
    <row r="94" spans="19:21" x14ac:dyDescent="0.25">
      <c r="S94">
        <v>49500147</v>
      </c>
      <c r="T94" s="18" t="s">
        <v>15319</v>
      </c>
      <c r="U94">
        <v>0.51400000000000001</v>
      </c>
    </row>
    <row r="95" spans="19:21" x14ac:dyDescent="0.25">
      <c r="S95">
        <v>49500166</v>
      </c>
      <c r="T95" s="18" t="s">
        <v>15320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15321</v>
      </c>
      <c r="U99">
        <v>0.5</v>
      </c>
    </row>
    <row r="100" spans="19:21" x14ac:dyDescent="0.25">
      <c r="S100">
        <v>29500527</v>
      </c>
      <c r="T100" s="18" t="s">
        <v>15322</v>
      </c>
      <c r="U100">
        <v>0.5</v>
      </c>
    </row>
    <row r="101" spans="19:21" x14ac:dyDescent="0.25">
      <c r="S101">
        <v>29500528</v>
      </c>
      <c r="T101" s="18" t="s">
        <v>15323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15324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15325</v>
      </c>
      <c r="U110">
        <v>0.5</v>
      </c>
    </row>
    <row r="111" spans="19:21" x14ac:dyDescent="0.25">
      <c r="S111">
        <v>29501066</v>
      </c>
      <c r="T111" s="18" t="s">
        <v>15326</v>
      </c>
      <c r="U111">
        <v>0.5</v>
      </c>
    </row>
    <row r="112" spans="19:21" x14ac:dyDescent="0.25">
      <c r="S112">
        <v>29501067</v>
      </c>
      <c r="T112" s="18" t="s">
        <v>15327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15328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15329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15330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15331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15332</v>
      </c>
      <c r="U140">
        <v>7.4440999999999997</v>
      </c>
    </row>
    <row r="141" spans="19:21" x14ac:dyDescent="0.25">
      <c r="S141">
        <v>29500615</v>
      </c>
      <c r="T141" s="18" t="s">
        <v>15333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15334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15335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15336</v>
      </c>
      <c r="U160">
        <v>23.168299999999999</v>
      </c>
    </row>
    <row r="161" spans="19:21" x14ac:dyDescent="0.25">
      <c r="S161">
        <v>58000555</v>
      </c>
      <c r="T161" s="18" t="s">
        <v>15337</v>
      </c>
      <c r="U161">
        <v>34.017600000000002</v>
      </c>
    </row>
    <row r="162" spans="19:21" x14ac:dyDescent="0.25">
      <c r="S162">
        <v>71000358</v>
      </c>
      <c r="T162" s="18" t="s">
        <v>15338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15339</v>
      </c>
      <c r="U164">
        <v>8.84</v>
      </c>
    </row>
    <row r="165" spans="19:21" x14ac:dyDescent="0.25">
      <c r="S165">
        <v>23000587</v>
      </c>
      <c r="T165" s="18" t="s">
        <v>15340</v>
      </c>
      <c r="U165">
        <v>5.35</v>
      </c>
    </row>
    <row r="166" spans="19:21" x14ac:dyDescent="0.25">
      <c r="S166">
        <v>29500514</v>
      </c>
      <c r="T166" s="18" t="s">
        <v>15341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15342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15343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15344</v>
      </c>
      <c r="U179">
        <v>0.30780000000000002</v>
      </c>
    </row>
    <row r="180" spans="19:21" x14ac:dyDescent="0.25">
      <c r="S180">
        <v>49500125</v>
      </c>
      <c r="T180" s="18" t="s">
        <v>15345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15346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15347</v>
      </c>
      <c r="U186">
        <v>3.05</v>
      </c>
    </row>
    <row r="187" spans="19:21" x14ac:dyDescent="0.25">
      <c r="S187">
        <v>29500532</v>
      </c>
      <c r="T187" s="18" t="s">
        <v>15348</v>
      </c>
      <c r="U187">
        <v>0.5</v>
      </c>
    </row>
    <row r="188" spans="19:21" x14ac:dyDescent="0.25">
      <c r="S188">
        <v>29500534</v>
      </c>
      <c r="T188" s="18" t="s">
        <v>15349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15350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15351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15352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15353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15354</v>
      </c>
      <c r="U211">
        <v>41.058599999999998</v>
      </c>
    </row>
    <row r="212" spans="19:21" x14ac:dyDescent="0.25">
      <c r="S212">
        <v>32000012</v>
      </c>
      <c r="T212" s="18" t="s">
        <v>15355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15356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15357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15358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15359</v>
      </c>
      <c r="U221">
        <v>0.5</v>
      </c>
    </row>
    <row r="222" spans="19:21" x14ac:dyDescent="0.25">
      <c r="S222">
        <v>29500605</v>
      </c>
      <c r="T222" s="18" t="s">
        <v>15360</v>
      </c>
      <c r="U222">
        <v>0.5</v>
      </c>
    </row>
    <row r="223" spans="19:21" x14ac:dyDescent="0.25">
      <c r="S223">
        <v>29500821</v>
      </c>
      <c r="T223" s="18" t="s">
        <v>15361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15362</v>
      </c>
      <c r="U229">
        <v>3.55</v>
      </c>
    </row>
    <row r="230" spans="19:21" x14ac:dyDescent="0.25">
      <c r="S230">
        <v>59500021</v>
      </c>
      <c r="T230" s="18" t="s">
        <v>15363</v>
      </c>
      <c r="U230">
        <v>2.6351</v>
      </c>
    </row>
    <row r="231" spans="19:21" x14ac:dyDescent="0.25">
      <c r="S231">
        <v>59500070</v>
      </c>
      <c r="T231" s="18" t="s">
        <v>15364</v>
      </c>
      <c r="U231">
        <v>1.7988999999999999</v>
      </c>
    </row>
    <row r="232" spans="19:21" x14ac:dyDescent="0.25">
      <c r="S232">
        <v>70002019</v>
      </c>
      <c r="T232" s="18" t="s">
        <v>15365</v>
      </c>
      <c r="U232">
        <v>9.3799999999999994E-3</v>
      </c>
    </row>
    <row r="233" spans="19:21" x14ac:dyDescent="0.25">
      <c r="S233">
        <v>70002021</v>
      </c>
      <c r="T233" s="18" t="s">
        <v>15366</v>
      </c>
      <c r="U233">
        <v>3.6269000000000003E-2</v>
      </c>
    </row>
    <row r="234" spans="19:21" x14ac:dyDescent="0.25">
      <c r="S234">
        <v>70002024</v>
      </c>
      <c r="T234" s="18" t="s">
        <v>15367</v>
      </c>
      <c r="U234">
        <v>5.1617999999999997E-2</v>
      </c>
    </row>
    <row r="235" spans="19:21" x14ac:dyDescent="0.25">
      <c r="S235">
        <v>70002025</v>
      </c>
      <c r="T235" s="18" t="s">
        <v>15368</v>
      </c>
      <c r="U235">
        <v>9.3799999999999994E-3</v>
      </c>
    </row>
    <row r="236" spans="19:21" x14ac:dyDescent="0.25">
      <c r="S236">
        <v>70002026</v>
      </c>
      <c r="T236" s="18" t="s">
        <v>15369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15282</v>
      </c>
      <c r="D1744" t="s">
        <v>15282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15266</v>
      </c>
      <c r="C10513" t="s">
        <v>15266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2021-10-27T08:35:46Z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