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Robin\Documents\GitHub\Infos\Concept\"/>
    </mc:Choice>
  </mc:AlternateContent>
  <xr:revisionPtr revIDLastSave="0" documentId="13_ncr:1_{63176B5B-0199-4B3F-ABE8-7FD599BE6603}" xr6:coauthVersionLast="36" xr6:coauthVersionMax="36" xr10:uidLastSave="{00000000-0000-0000-0000-000000000000}"/>
  <bookViews>
    <workbookView xWindow="0" yWindow="0" windowWidth="21570" windowHeight="8100" activeTab="3" xr2:uid="{7995C8CA-6DF9-4C1A-B712-1F52140F96EF}"/>
  </bookViews>
  <sheets>
    <sheet name="Calculations" sheetId="4" r:id="rId1"/>
    <sheet name="DataSizes" sheetId="2" r:id="rId2"/>
    <sheet name="DataEstimation" sheetId="3" r:id="rId3"/>
    <sheet name="SpeedTesting" sheetId="1" r:id="rId4"/>
    <sheet name="Graph" sheetId="5" r:id="rId5"/>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X10" i="1" l="1"/>
  <c r="W6" i="1"/>
  <c r="W7" i="1"/>
  <c r="W8" i="1"/>
  <c r="W9" i="1"/>
  <c r="W10" i="1"/>
  <c r="W11" i="1"/>
  <c r="W12" i="1"/>
  <c r="W13" i="1"/>
  <c r="W14" i="1"/>
  <c r="W15" i="1"/>
  <c r="W16" i="1"/>
  <c r="W17" i="1"/>
  <c r="W18" i="1"/>
  <c r="W19" i="1"/>
  <c r="W20" i="1"/>
  <c r="W5" i="1"/>
  <c r="S7" i="1"/>
  <c r="T7" i="1" s="1"/>
  <c r="S13" i="1"/>
  <c r="T13" i="1" s="1"/>
  <c r="S14" i="1"/>
  <c r="T14" i="1" s="1"/>
  <c r="P5" i="1"/>
  <c r="Q5" i="1" s="1"/>
  <c r="N6" i="1"/>
  <c r="X6" i="1" s="1"/>
  <c r="N7" i="1"/>
  <c r="X7" i="1" s="1"/>
  <c r="N8" i="1"/>
  <c r="S8" i="1" s="1"/>
  <c r="T8" i="1" s="1"/>
  <c r="N9" i="1"/>
  <c r="S9" i="1" s="1"/>
  <c r="T9" i="1" s="1"/>
  <c r="N10" i="1"/>
  <c r="S10" i="1" s="1"/>
  <c r="T10" i="1" s="1"/>
  <c r="N11" i="1"/>
  <c r="S11" i="1" s="1"/>
  <c r="T11" i="1" s="1"/>
  <c r="N12" i="1"/>
  <c r="X12" i="1" s="1"/>
  <c r="N13" i="1"/>
  <c r="X13" i="1" s="1"/>
  <c r="N14" i="1"/>
  <c r="X14" i="1" s="1"/>
  <c r="N15" i="1"/>
  <c r="S15" i="1" s="1"/>
  <c r="T15" i="1" s="1"/>
  <c r="N16" i="1"/>
  <c r="S16" i="1" s="1"/>
  <c r="T16" i="1" s="1"/>
  <c r="N17" i="1"/>
  <c r="S17" i="1" s="1"/>
  <c r="T17" i="1" s="1"/>
  <c r="N18" i="1"/>
  <c r="S18" i="1" s="1"/>
  <c r="T18" i="1" s="1"/>
  <c r="N19" i="1"/>
  <c r="S19" i="1" s="1"/>
  <c r="T19" i="1" s="1"/>
  <c r="N20" i="1"/>
  <c r="S20" i="1" s="1"/>
  <c r="T20" i="1" s="1"/>
  <c r="N5" i="1"/>
  <c r="X5" i="1" s="1"/>
  <c r="P6" i="1"/>
  <c r="Q6" i="1" s="1"/>
  <c r="P7" i="1"/>
  <c r="Q7" i="1" s="1"/>
  <c r="P8" i="1"/>
  <c r="Q8" i="1" s="1"/>
  <c r="P9" i="1"/>
  <c r="Q9" i="1" s="1"/>
  <c r="P10" i="1"/>
  <c r="Q10" i="1" s="1"/>
  <c r="P11" i="1"/>
  <c r="Q11" i="1" s="1"/>
  <c r="P12" i="1"/>
  <c r="Q12" i="1" s="1"/>
  <c r="P13" i="1"/>
  <c r="Q13" i="1" s="1"/>
  <c r="P14" i="1"/>
  <c r="Q14" i="1" s="1"/>
  <c r="P15" i="1"/>
  <c r="Q15" i="1" s="1"/>
  <c r="P16" i="1"/>
  <c r="Q16" i="1" s="1"/>
  <c r="P17" i="1"/>
  <c r="Q17" i="1" s="1"/>
  <c r="P18" i="1"/>
  <c r="Q18" i="1" s="1"/>
  <c r="P19" i="1"/>
  <c r="Q19" i="1" s="1"/>
  <c r="P20" i="1"/>
  <c r="Q20" i="1" s="1"/>
  <c r="S12" i="1" l="1"/>
  <c r="T12" i="1" s="1"/>
  <c r="S6" i="1"/>
  <c r="T6" i="1" s="1"/>
  <c r="X20" i="1"/>
  <c r="S5" i="1"/>
  <c r="T5" i="1" s="1"/>
  <c r="X18" i="1"/>
  <c r="X19" i="1"/>
  <c r="X11" i="1"/>
  <c r="X17" i="1"/>
  <c r="X16" i="1"/>
  <c r="X9" i="1"/>
  <c r="X15" i="1"/>
  <c r="X8" i="1"/>
  <c r="U282" i="5"/>
  <c r="U283" i="5"/>
  <c r="U284" i="5"/>
  <c r="U285" i="5"/>
  <c r="U286" i="5"/>
  <c r="U287" i="5"/>
  <c r="U288" i="5"/>
  <c r="U289" i="5"/>
  <c r="U290" i="5"/>
  <c r="U291" i="5"/>
  <c r="U292" i="5"/>
  <c r="U293" i="5"/>
  <c r="U294" i="5"/>
  <c r="U295" i="5"/>
  <c r="U296" i="5"/>
  <c r="U297" i="5"/>
  <c r="U298" i="5"/>
  <c r="U299" i="5"/>
  <c r="U300" i="5"/>
  <c r="U301" i="5"/>
  <c r="U302" i="5"/>
  <c r="U303" i="5"/>
  <c r="U304" i="5"/>
  <c r="U305" i="5"/>
  <c r="U306" i="5"/>
  <c r="U307" i="5"/>
  <c r="U308" i="5"/>
  <c r="U309" i="5"/>
  <c r="U310" i="5"/>
  <c r="U311" i="5"/>
  <c r="U16" i="5"/>
  <c r="U17" i="5"/>
  <c r="U18" i="5"/>
  <c r="U19" i="5"/>
  <c r="U20" i="5"/>
  <c r="U21" i="5"/>
  <c r="U22" i="5"/>
  <c r="U23" i="5"/>
  <c r="U24" i="5"/>
  <c r="U25" i="5"/>
  <c r="U26" i="5"/>
  <c r="U27" i="5"/>
  <c r="U28" i="5"/>
  <c r="U29" i="5"/>
  <c r="U30" i="5"/>
  <c r="U31" i="5"/>
  <c r="U32" i="5"/>
  <c r="U33" i="5"/>
  <c r="U34" i="5"/>
  <c r="U35" i="5"/>
  <c r="U36" i="5"/>
  <c r="U37" i="5"/>
  <c r="U38" i="5"/>
  <c r="U39" i="5"/>
  <c r="U40" i="5"/>
  <c r="U41" i="5"/>
  <c r="U42" i="5"/>
  <c r="U43" i="5"/>
  <c r="U44" i="5"/>
  <c r="U45" i="5"/>
  <c r="U46" i="5"/>
  <c r="U47" i="5"/>
  <c r="U48" i="5"/>
  <c r="U49" i="5"/>
  <c r="U50" i="5"/>
  <c r="U51" i="5"/>
  <c r="U52" i="5"/>
  <c r="U53" i="5"/>
  <c r="U54" i="5"/>
  <c r="U55" i="5"/>
  <c r="U56" i="5"/>
  <c r="U57" i="5"/>
  <c r="U58" i="5"/>
  <c r="U59" i="5"/>
  <c r="U60" i="5"/>
  <c r="U61" i="5"/>
  <c r="U62" i="5"/>
  <c r="U63" i="5"/>
  <c r="U64" i="5"/>
  <c r="U65" i="5"/>
  <c r="U66" i="5"/>
  <c r="U67" i="5"/>
  <c r="U68" i="5"/>
  <c r="U69" i="5"/>
  <c r="U70" i="5"/>
  <c r="U71" i="5"/>
  <c r="U72" i="5"/>
  <c r="U73" i="5"/>
  <c r="U74" i="5"/>
  <c r="U75" i="5"/>
  <c r="U76" i="5"/>
  <c r="U77" i="5"/>
  <c r="U78" i="5"/>
  <c r="U79" i="5"/>
  <c r="U80" i="5"/>
  <c r="U81" i="5"/>
  <c r="U82" i="5"/>
  <c r="U83" i="5"/>
  <c r="U84" i="5"/>
  <c r="U85" i="5"/>
  <c r="U86" i="5"/>
  <c r="U87" i="5"/>
  <c r="U88" i="5"/>
  <c r="U89" i="5"/>
  <c r="U90" i="5"/>
  <c r="U91" i="5"/>
  <c r="U92" i="5"/>
  <c r="U93" i="5"/>
  <c r="U94" i="5"/>
  <c r="U95" i="5"/>
  <c r="U96" i="5"/>
  <c r="U97" i="5"/>
  <c r="U98" i="5"/>
  <c r="U99" i="5"/>
  <c r="U100" i="5"/>
  <c r="U101" i="5"/>
  <c r="U102" i="5"/>
  <c r="U103" i="5"/>
  <c r="U104" i="5"/>
  <c r="U105" i="5"/>
  <c r="U106" i="5"/>
  <c r="U107" i="5"/>
  <c r="U108" i="5"/>
  <c r="U109" i="5"/>
  <c r="U110" i="5"/>
  <c r="U111" i="5"/>
  <c r="U112" i="5"/>
  <c r="U113" i="5"/>
  <c r="U114" i="5"/>
  <c r="U115" i="5"/>
  <c r="U116" i="5"/>
  <c r="U117" i="5"/>
  <c r="U118" i="5"/>
  <c r="U119" i="5"/>
  <c r="U120" i="5"/>
  <c r="U121" i="5"/>
  <c r="U122" i="5"/>
  <c r="U123" i="5"/>
  <c r="U124" i="5"/>
  <c r="U125" i="5"/>
  <c r="U126" i="5"/>
  <c r="U127" i="5"/>
  <c r="U128" i="5"/>
  <c r="U129" i="5"/>
  <c r="U130" i="5"/>
  <c r="U131" i="5"/>
  <c r="U132" i="5"/>
  <c r="U133" i="5"/>
  <c r="U134" i="5"/>
  <c r="U135" i="5"/>
  <c r="U136" i="5"/>
  <c r="U137" i="5"/>
  <c r="U138" i="5"/>
  <c r="U139" i="5"/>
  <c r="U140" i="5"/>
  <c r="U141" i="5"/>
  <c r="U142" i="5"/>
  <c r="U143" i="5"/>
  <c r="U144" i="5"/>
  <c r="U145" i="5"/>
  <c r="U146" i="5"/>
  <c r="U147" i="5"/>
  <c r="U148" i="5"/>
  <c r="U149" i="5"/>
  <c r="U150" i="5"/>
  <c r="U151" i="5"/>
  <c r="U152" i="5"/>
  <c r="U153" i="5"/>
  <c r="U154" i="5"/>
  <c r="U155" i="5"/>
  <c r="U156" i="5"/>
  <c r="U157" i="5"/>
  <c r="U158" i="5"/>
  <c r="U159" i="5"/>
  <c r="U160" i="5"/>
  <c r="U161" i="5"/>
  <c r="U162" i="5"/>
  <c r="U163" i="5"/>
  <c r="U164" i="5"/>
  <c r="U165" i="5"/>
  <c r="U166" i="5"/>
  <c r="U167" i="5"/>
  <c r="U168" i="5"/>
  <c r="U169" i="5"/>
  <c r="U170" i="5"/>
  <c r="U171" i="5"/>
  <c r="U172" i="5"/>
  <c r="U173" i="5"/>
  <c r="U174" i="5"/>
  <c r="U175" i="5"/>
  <c r="U176" i="5"/>
  <c r="U177" i="5"/>
  <c r="U178" i="5"/>
  <c r="U179" i="5"/>
  <c r="U180" i="5"/>
  <c r="U181" i="5"/>
  <c r="U182" i="5"/>
  <c r="U183" i="5"/>
  <c r="U184" i="5"/>
  <c r="U185" i="5"/>
  <c r="U186" i="5"/>
  <c r="U187" i="5"/>
  <c r="U188" i="5"/>
  <c r="U189" i="5"/>
  <c r="U190" i="5"/>
  <c r="U191" i="5"/>
  <c r="U192" i="5"/>
  <c r="U193" i="5"/>
  <c r="U194" i="5"/>
  <c r="U195" i="5"/>
  <c r="U196" i="5"/>
  <c r="U197" i="5"/>
  <c r="U198" i="5"/>
  <c r="U199" i="5"/>
  <c r="U200" i="5"/>
  <c r="U201" i="5"/>
  <c r="U202" i="5"/>
  <c r="U203" i="5"/>
  <c r="U204" i="5"/>
  <c r="U205" i="5"/>
  <c r="U206" i="5"/>
  <c r="U207" i="5"/>
  <c r="U208" i="5"/>
  <c r="U209" i="5"/>
  <c r="U210" i="5"/>
  <c r="U211" i="5"/>
  <c r="U212" i="5"/>
  <c r="U213" i="5"/>
  <c r="U214" i="5"/>
  <c r="U215" i="5"/>
  <c r="U216" i="5"/>
  <c r="U217" i="5"/>
  <c r="U218" i="5"/>
  <c r="U219" i="5"/>
  <c r="U220" i="5"/>
  <c r="U221" i="5"/>
  <c r="U222" i="5"/>
  <c r="U223" i="5"/>
  <c r="U224" i="5"/>
  <c r="U225" i="5"/>
  <c r="U226" i="5"/>
  <c r="U227" i="5"/>
  <c r="U228" i="5"/>
  <c r="U229" i="5"/>
  <c r="U230" i="5"/>
  <c r="U231" i="5"/>
  <c r="U232" i="5"/>
  <c r="U233" i="5"/>
  <c r="U234" i="5"/>
  <c r="U235" i="5"/>
  <c r="U236" i="5"/>
  <c r="U237" i="5"/>
  <c r="U238" i="5"/>
  <c r="U239" i="5"/>
  <c r="U240" i="5"/>
  <c r="U241" i="5"/>
  <c r="U242" i="5"/>
  <c r="U243" i="5"/>
  <c r="U244" i="5"/>
  <c r="U245" i="5"/>
  <c r="U246" i="5"/>
  <c r="U247" i="5"/>
  <c r="U248" i="5"/>
  <c r="U249" i="5"/>
  <c r="U250" i="5"/>
  <c r="U251" i="5"/>
  <c r="U252" i="5"/>
  <c r="U253" i="5"/>
  <c r="U254" i="5"/>
  <c r="U255" i="5"/>
  <c r="U256" i="5"/>
  <c r="U257" i="5"/>
  <c r="U258" i="5"/>
  <c r="U259" i="5"/>
  <c r="U260" i="5"/>
  <c r="U261" i="5"/>
  <c r="U262" i="5"/>
  <c r="U263" i="5"/>
  <c r="U264" i="5"/>
  <c r="U265" i="5"/>
  <c r="U266" i="5"/>
  <c r="U267" i="5"/>
  <c r="U268" i="5"/>
  <c r="U269" i="5"/>
  <c r="U270" i="5"/>
  <c r="U271" i="5"/>
  <c r="U272" i="5"/>
  <c r="U273" i="5"/>
  <c r="U274" i="5"/>
  <c r="U275" i="5"/>
  <c r="U276" i="5"/>
  <c r="U277" i="5"/>
  <c r="U278" i="5"/>
  <c r="U279" i="5"/>
  <c r="U280" i="5"/>
  <c r="U281" i="5"/>
  <c r="U13" i="5"/>
  <c r="U14" i="5"/>
  <c r="U15" i="5"/>
  <c r="U12" i="5"/>
  <c r="P12"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A3" i="5"/>
  <c r="G5" i="4"/>
  <c r="G4" i="4"/>
  <c r="B4" i="4"/>
  <c r="B5" i="4"/>
  <c r="G12" i="3"/>
  <c r="H12" i="3" s="1"/>
  <c r="G5" i="3"/>
  <c r="H5" i="3" s="1"/>
  <c r="B10" i="4" l="1"/>
  <c r="G10" i="4" s="1"/>
  <c r="B11" i="4"/>
  <c r="G11" i="4" s="1"/>
  <c r="I12" i="3"/>
  <c r="H13" i="3"/>
  <c r="G13" i="3"/>
  <c r="I5" i="3"/>
  <c r="H6" i="3"/>
  <c r="G6" i="3"/>
  <c r="E6" i="2"/>
  <c r="E5" i="2"/>
  <c r="J12" i="3" l="1"/>
  <c r="I13" i="3"/>
  <c r="J5" i="3"/>
  <c r="I6" i="3"/>
  <c r="K12" i="3" l="1"/>
  <c r="K13" i="3" s="1"/>
  <c r="J13" i="3"/>
  <c r="J6" i="3"/>
  <c r="K5" i="3"/>
  <c r="K6" i="3" s="1"/>
</calcChain>
</file>

<file path=xl/sharedStrings.xml><?xml version="1.0" encoding="utf-8"?>
<sst xmlns="http://schemas.openxmlformats.org/spreadsheetml/2006/main" count="81" uniqueCount="63">
  <si>
    <t>measured Messages/s</t>
  </si>
  <si>
    <t>amountOfData [Messages]</t>
  </si>
  <si>
    <t>endingInterval [s]</t>
  </si>
  <si>
    <t>WITH NO ANTENNAS CONNECTED TO BOTH TRANSMITTERS AND 0,7m DISTANCE</t>
  </si>
  <si>
    <t>deltaInterval [ms]</t>
  </si>
  <si>
    <t>DIESE WERTE DIENEN NUR DER ORIENTIERUNG UND SIND NOCH NICHT 100% SO FESTGELEGT</t>
  </si>
  <si>
    <t>Data package received from radio module:</t>
  </si>
  <si>
    <t>ID</t>
  </si>
  <si>
    <t>Value</t>
  </si>
  <si>
    <t>Timestamp</t>
  </si>
  <si>
    <t>number of bytes min:</t>
  </si>
  <si>
    <t>number of bytes max:</t>
  </si>
  <si>
    <t>Timestamp calculation:</t>
  </si>
  <si>
    <t>In 30min you have 1.800.00 milliseconds: You need 21 bits =&gt; 3 bytes to display that</t>
  </si>
  <si>
    <t>In 2h you have 7.200.000 milliseconds: You need 23 bits =&gt; 3 bytes to display that</t>
  </si>
  <si>
    <t>With the 3 bytes you can count up to 16.777.216 milliseconds, that are 4.66 hours</t>
  </si>
  <si>
    <t>Value calculation:</t>
  </si>
  <si>
    <t>Your value sizes range from  8 bits =&gt; 1 byte to 32 bits =&gt; 4 bytes</t>
  </si>
  <si>
    <t>ID calculation:</t>
  </si>
  <si>
    <t>Your ID is a number between 0 and 1000 so you would need 10 bits =&gt; 2 bytes</t>
  </si>
  <si>
    <t>package size</t>
  </si>
  <si>
    <t>Speicherplatz einer Zeile in Textfile in Byte:</t>
  </si>
  <si>
    <t>Benötigter Speicherplatz in MB:</t>
  </si>
  <si>
    <t>Anzahl der entstandenen Datenpakete nach:</t>
  </si>
  <si>
    <t>60min</t>
  </si>
  <si>
    <t>30min</t>
  </si>
  <si>
    <t>10min</t>
  </si>
  <si>
    <t>1min</t>
  </si>
  <si>
    <t>1s</t>
  </si>
  <si>
    <t>Lograte in ms</t>
  </si>
  <si>
    <t xml:space="preserve">Anzahl der Variablen </t>
  </si>
  <si>
    <t>OFFLINE:</t>
  </si>
  <si>
    <t>ONILNE:</t>
  </si>
  <si>
    <t>MIN</t>
  </si>
  <si>
    <t>MAX</t>
  </si>
  <si>
    <t>Needed transfer rate for online data [bytes/s]:</t>
  </si>
  <si>
    <t>Needed transfer rate for offline data [bytes/s]:</t>
  </si>
  <si>
    <t>Number of messages/second (With a full message usage of 128bytes/message):</t>
  </si>
  <si>
    <t>Number of variables:</t>
  </si>
  <si>
    <t>Average Message size [bytes]:</t>
  </si>
  <si>
    <t>Lograte[ms]:</t>
  </si>
  <si>
    <t>FOR UPPER GRAPH</t>
  </si>
  <si>
    <t>FOR LOWER GRAPH</t>
  </si>
  <si>
    <t>Number of variables</t>
  </si>
  <si>
    <t>(1000/O12*$A$8*$A$3)/128</t>
  </si>
  <si>
    <t>Lograte [ms]</t>
  </si>
  <si>
    <t>Just for testing, no meaning</t>
  </si>
  <si>
    <t>number of packages:</t>
  </si>
  <si>
    <t>ms from start to stop:</t>
  </si>
  <si>
    <t>payload [bytes]:</t>
  </si>
  <si>
    <t>sleep between sending and receiving[ms]:</t>
  </si>
  <si>
    <t>constant overhead:</t>
  </si>
  <si>
    <t>payload + overhead [bytes]</t>
  </si>
  <si>
    <t>WITHOUT OVERHEAD</t>
  </si>
  <si>
    <t>WITH OVERHEAD</t>
  </si>
  <si>
    <t>5 bytes</t>
  </si>
  <si>
    <t>payload / sleep</t>
  </si>
  <si>
    <t>payload + overhead / sleep</t>
  </si>
  <si>
    <t>calculated bit/s NO OH</t>
  </si>
  <si>
    <t>calculated byte/s NO OH</t>
  </si>
  <si>
    <t>calculated bit/s OH</t>
  </si>
  <si>
    <t>calculated byte/s OH</t>
  </si>
  <si>
    <t>CONCLUSION: You can directly see the overhead having an effect on the transmit datarate. But it is not the factor that pushes the datarate down with smaller payloads. So NOT bacause of the overhead but because of another unknown factor it is smarter to have full sized payloads (128 bytes) for the best data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</si>
</sst>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3"/>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theme="0" tint="-0.34998626667073579"/>
      <name val="Calibri"/>
      <family val="2"/>
      <scheme val="minor"/>
    </font>
    <font>
      <sz val="11"/>
      <color theme="1" tint="4.9989318521683403E-2"/>
      <name val="Calibri"/>
      <family val="2"/>
      <scheme val="minor"/>
    </font>
    <font>
      <i/>
      <sz val="11"/>
      <color rgb="FF7F7F7F"/>
      <name val="Calibri"/>
      <family val="2"/>
      <scheme val="minor"/>
    </font>
  </fonts>
  <fills count="6">
    <fill>
      <patternFill patternType="none"/>
    </fill>
    <fill>
      <patternFill patternType="gray125"/>
    </fill>
    <fill>
      <patternFill patternType="solid">
        <fgColor rgb="FFFFC7CE"/>
      </patternFill>
    </fill>
    <fill>
      <patternFill patternType="solid">
        <fgColor rgb="FFFFCC99"/>
      </patternFill>
    </fill>
    <fill>
      <patternFill patternType="solid">
        <fgColor rgb="FFF2F2F2"/>
      </patternFill>
    </fill>
    <fill>
      <patternFill patternType="solid">
        <fgColor theme="5" tint="0.39997558519241921"/>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right/>
      <top style="thin">
        <color rgb="FF3F3F3F"/>
      </top>
      <bottom/>
      <diagonal/>
    </border>
    <border>
      <left style="thin">
        <color rgb="FF3F3F3F"/>
      </left>
      <right/>
      <top style="thin">
        <color rgb="FF3F3F3F"/>
      </top>
      <bottom style="thin">
        <color rgb="FF3F3F3F"/>
      </bottom>
      <diagonal/>
    </border>
    <border>
      <left/>
      <right/>
      <top style="thin">
        <color rgb="FF3F3F3F"/>
      </top>
      <bottom style="thin">
        <color rgb="FF3F3F3F"/>
      </bottom>
      <diagonal/>
    </border>
    <border>
      <left/>
      <right style="thin">
        <color rgb="FF3F3F3F"/>
      </right>
      <top style="thin">
        <color rgb="FF3F3F3F"/>
      </top>
      <bottom style="thin">
        <color rgb="FF3F3F3F"/>
      </bottom>
      <diagonal/>
    </border>
    <border>
      <left/>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s>
  <cellStyleXfs count="7">
    <xf numFmtId="0" fontId="0" fillId="0" borderId="0"/>
    <xf numFmtId="0" fontId="1" fillId="0" borderId="0" applyNumberFormat="0" applyFill="0" applyBorder="0" applyAlignment="0" applyProtection="0"/>
    <xf numFmtId="0" fontId="2" fillId="2" borderId="0" applyNumberFormat="0" applyBorder="0" applyAlignment="0" applyProtection="0"/>
    <xf numFmtId="0" fontId="3" fillId="3" borderId="1" applyNumberFormat="0" applyAlignment="0" applyProtection="0"/>
    <xf numFmtId="0" fontId="4" fillId="4" borderId="2" applyNumberFormat="0" applyAlignment="0" applyProtection="0"/>
    <xf numFmtId="0" fontId="5" fillId="4" borderId="1" applyNumberFormat="0" applyAlignment="0" applyProtection="0"/>
    <xf numFmtId="0" fontId="8" fillId="0" borderId="0" applyNumberFormat="0" applyFill="0" applyBorder="0" applyAlignment="0" applyProtection="0"/>
  </cellStyleXfs>
  <cellXfs count="29">
    <xf numFmtId="0" fontId="0" fillId="0" borderId="0" xfId="0"/>
    <xf numFmtId="0" fontId="2" fillId="2" borderId="0" xfId="2"/>
    <xf numFmtId="0" fontId="5" fillId="4" borderId="1" xfId="5"/>
    <xf numFmtId="0" fontId="0" fillId="0" borderId="0" xfId="0" applyBorder="1"/>
    <xf numFmtId="0" fontId="0" fillId="0" borderId="3" xfId="0" applyBorder="1"/>
    <xf numFmtId="0" fontId="6" fillId="0" borderId="3" xfId="0" applyFont="1" applyBorder="1"/>
    <xf numFmtId="0" fontId="7" fillId="5" borderId="3" xfId="0" applyFont="1" applyFill="1" applyBorder="1"/>
    <xf numFmtId="0" fontId="3" fillId="3" borderId="1" xfId="3"/>
    <xf numFmtId="0" fontId="0" fillId="0" borderId="0" xfId="0" applyAlignment="1"/>
    <xf numFmtId="0" fontId="1" fillId="0" borderId="0" xfId="1" applyBorder="1"/>
    <xf numFmtId="0" fontId="1" fillId="0" borderId="0" xfId="1" applyBorder="1" applyAlignment="1">
      <alignment horizontal="center"/>
    </xf>
    <xf numFmtId="0" fontId="4" fillId="4" borderId="5" xfId="4" applyBorder="1" applyAlignment="1">
      <alignment horizontal="center"/>
    </xf>
    <xf numFmtId="0" fontId="4" fillId="4" borderId="6" xfId="4" applyBorder="1" applyAlignment="1">
      <alignment horizontal="center"/>
    </xf>
    <xf numFmtId="0" fontId="4" fillId="4" borderId="7" xfId="4" applyBorder="1" applyAlignment="1">
      <alignment horizontal="center"/>
    </xf>
    <xf numFmtId="0" fontId="0" fillId="0" borderId="4" xfId="0" applyBorder="1" applyAlignment="1">
      <alignment horizontal="center"/>
    </xf>
    <xf numFmtId="0" fontId="4" fillId="4" borderId="2" xfId="4" applyAlignment="1">
      <alignment horizontal="center"/>
    </xf>
    <xf numFmtId="0" fontId="0" fillId="0" borderId="0" xfId="0" applyAlignment="1">
      <alignment horizontal="center"/>
    </xf>
    <xf numFmtId="0" fontId="0" fillId="0" borderId="8" xfId="0" applyBorder="1" applyAlignment="1">
      <alignment horizontal="center"/>
    </xf>
    <xf numFmtId="0" fontId="1" fillId="0" borderId="0" xfId="1" applyBorder="1"/>
    <xf numFmtId="0" fontId="3" fillId="3" borderId="1" xfId="3" applyAlignment="1">
      <alignment horizontal="center"/>
    </xf>
    <xf numFmtId="0" fontId="1" fillId="0" borderId="0" xfId="1" applyBorder="1" applyAlignment="1">
      <alignment horizontal="center"/>
    </xf>
    <xf numFmtId="0" fontId="3" fillId="3" borderId="9" xfId="3" applyBorder="1" applyAlignment="1">
      <alignment horizontal="center"/>
    </xf>
    <xf numFmtId="0" fontId="3" fillId="3" borderId="10" xfId="3" applyBorder="1" applyAlignment="1">
      <alignment horizontal="center"/>
    </xf>
    <xf numFmtId="0" fontId="8" fillId="0" borderId="0" xfId="6" applyAlignment="1">
      <alignment horizontal="center"/>
    </xf>
    <xf numFmtId="2" fontId="0" fillId="0" borderId="0" xfId="0" applyNumberFormat="1"/>
    <xf numFmtId="0" fontId="8" fillId="0" borderId="0" xfId="6"/>
    <xf numFmtId="0" fontId="4" fillId="4" borderId="5" xfId="4" applyBorder="1"/>
    <xf numFmtId="0" fontId="4" fillId="4" borderId="6" xfId="4" applyBorder="1"/>
    <xf numFmtId="0" fontId="4" fillId="4" borderId="7" xfId="4" applyBorder="1"/>
  </cellXfs>
  <cellStyles count="7">
    <cellStyle name="Ausgabe" xfId="4" builtinId="21"/>
    <cellStyle name="Berechnung" xfId="5" builtinId="22"/>
    <cellStyle name="Eingabe" xfId="3" builtinId="20"/>
    <cellStyle name="Erklärender Text" xfId="6" builtinId="53"/>
    <cellStyle name="Schlecht" xfId="2" builtinId="27"/>
    <cellStyle name="Standard" xfId="0" builtinId="0"/>
    <cellStyle name="Überschrift 4" xfId="1" builtin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SpeedTesting!$P$4</c:f>
              <c:strCache>
                <c:ptCount val="1"/>
                <c:pt idx="0">
                  <c:v>calculated bit/s NO OH</c:v>
                </c:pt>
              </c:strCache>
            </c:strRef>
          </c:tx>
          <c:spPr>
            <a:ln w="28575" cap="rnd">
              <a:solidFill>
                <a:schemeClr val="accent1"/>
              </a:solidFill>
              <a:round/>
            </a:ln>
            <a:effectLst/>
          </c:spPr>
          <c:marker>
            <c:symbol val="none"/>
          </c:marker>
          <c:val>
            <c:numRef>
              <c:f>SpeedTesting!$P$5:$P$20</c:f>
              <c:numCache>
                <c:formatCode>General</c:formatCode>
                <c:ptCount val="16"/>
                <c:pt idx="0">
                  <c:v>22260.869565217392</c:v>
                </c:pt>
                <c:pt idx="1">
                  <c:v>22654.867256637168</c:v>
                </c:pt>
                <c:pt idx="2">
                  <c:v>22555.066079295153</c:v>
                </c:pt>
                <c:pt idx="3">
                  <c:v>22456.140350877191</c:v>
                </c:pt>
                <c:pt idx="4">
                  <c:v>18962.962962962964</c:v>
                </c:pt>
                <c:pt idx="5">
                  <c:v>19104.4776119403</c:v>
                </c:pt>
                <c:pt idx="6">
                  <c:v>19320.754716981133</c:v>
                </c:pt>
                <c:pt idx="7">
                  <c:v>19118.745332337567</c:v>
                </c:pt>
                <c:pt idx="8">
                  <c:v>13333.333333333332</c:v>
                </c:pt>
                <c:pt idx="9">
                  <c:v>12500</c:v>
                </c:pt>
                <c:pt idx="10">
                  <c:v>12598.425196850394</c:v>
                </c:pt>
                <c:pt idx="11">
                  <c:v>12470.771628994544</c:v>
                </c:pt>
                <c:pt idx="12">
                  <c:v>8888.8888888888887</c:v>
                </c:pt>
                <c:pt idx="13">
                  <c:v>8000</c:v>
                </c:pt>
                <c:pt idx="14">
                  <c:v>7920.7920792079212</c:v>
                </c:pt>
                <c:pt idx="15">
                  <c:v>8154.9439347604484</c:v>
                </c:pt>
              </c:numCache>
            </c:numRef>
          </c:val>
          <c:smooth val="0"/>
          <c:extLst>
            <c:ext xmlns:c16="http://schemas.microsoft.com/office/drawing/2014/chart" uri="{C3380CC4-5D6E-409C-BE32-E72D297353CC}">
              <c16:uniqueId val="{00000000-6F9D-4B59-A4AA-9B0E676A8FC0}"/>
            </c:ext>
          </c:extLst>
        </c:ser>
        <c:ser>
          <c:idx val="1"/>
          <c:order val="1"/>
          <c:tx>
            <c:strRef>
              <c:f>SpeedTesting!$S$4</c:f>
              <c:strCache>
                <c:ptCount val="1"/>
                <c:pt idx="0">
                  <c:v>calculated bit/s OH</c:v>
                </c:pt>
              </c:strCache>
            </c:strRef>
          </c:tx>
          <c:spPr>
            <a:ln w="28575" cap="rnd">
              <a:solidFill>
                <a:schemeClr val="accent2"/>
              </a:solidFill>
              <a:round/>
            </a:ln>
            <a:effectLst/>
          </c:spPr>
          <c:marker>
            <c:symbol val="none"/>
          </c:marker>
          <c:val>
            <c:numRef>
              <c:f>SpeedTesting!$S$5:$S$20</c:f>
              <c:numCache>
                <c:formatCode>General</c:formatCode>
                <c:ptCount val="16"/>
                <c:pt idx="0">
                  <c:v>23130.434782608696</c:v>
                </c:pt>
                <c:pt idx="1">
                  <c:v>23539.823008849558</c:v>
                </c:pt>
                <c:pt idx="2">
                  <c:v>23436.12334801762</c:v>
                </c:pt>
                <c:pt idx="3">
                  <c:v>23333.333333333332</c:v>
                </c:pt>
                <c:pt idx="4">
                  <c:v>20444.444444444445</c:v>
                </c:pt>
                <c:pt idx="5">
                  <c:v>20597.014925373136</c:v>
                </c:pt>
                <c:pt idx="6">
                  <c:v>20830.188679245286</c:v>
                </c:pt>
                <c:pt idx="7">
                  <c:v>20612.397311426437</c:v>
                </c:pt>
                <c:pt idx="8">
                  <c:v>16666.666666666664</c:v>
                </c:pt>
                <c:pt idx="9">
                  <c:v>15625</c:v>
                </c:pt>
                <c:pt idx="10">
                  <c:v>15748.031496062993</c:v>
                </c:pt>
                <c:pt idx="11">
                  <c:v>15588.46453624318</c:v>
                </c:pt>
                <c:pt idx="12">
                  <c:v>13333.333333333334</c:v>
                </c:pt>
                <c:pt idx="13">
                  <c:v>12000</c:v>
                </c:pt>
                <c:pt idx="14">
                  <c:v>11881.188118811882</c:v>
                </c:pt>
                <c:pt idx="15">
                  <c:v>12232.415902140672</c:v>
                </c:pt>
              </c:numCache>
            </c:numRef>
          </c:val>
          <c:smooth val="0"/>
          <c:extLst>
            <c:ext xmlns:c16="http://schemas.microsoft.com/office/drawing/2014/chart" uri="{C3380CC4-5D6E-409C-BE32-E72D297353CC}">
              <c16:uniqueId val="{00000001-6F9D-4B59-A4AA-9B0E676A8FC0}"/>
            </c:ext>
          </c:extLst>
        </c:ser>
        <c:dLbls>
          <c:showLegendKey val="0"/>
          <c:showVal val="0"/>
          <c:showCatName val="0"/>
          <c:showSerName val="0"/>
          <c:showPercent val="0"/>
          <c:showBubbleSize val="0"/>
        </c:dLbls>
        <c:smooth val="0"/>
        <c:axId val="1187451744"/>
        <c:axId val="1120417600"/>
      </c:lineChart>
      <c:catAx>
        <c:axId val="11874517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20417600"/>
        <c:crosses val="autoZero"/>
        <c:auto val="1"/>
        <c:lblAlgn val="ctr"/>
        <c:lblOffset val="100"/>
        <c:noMultiLvlLbl val="0"/>
      </c:catAx>
      <c:valAx>
        <c:axId val="1120417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87451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SpeedTesting!$Q$4</c:f>
              <c:strCache>
                <c:ptCount val="1"/>
                <c:pt idx="0">
                  <c:v>calculated byte/s NO OH</c:v>
                </c:pt>
              </c:strCache>
            </c:strRef>
          </c:tx>
          <c:spPr>
            <a:ln w="28575" cap="rnd">
              <a:solidFill>
                <a:schemeClr val="accent1"/>
              </a:solidFill>
              <a:round/>
            </a:ln>
            <a:effectLst/>
          </c:spPr>
          <c:marker>
            <c:symbol val="none"/>
          </c:marker>
          <c:val>
            <c:numRef>
              <c:f>SpeedTesting!$Q$5:$Q$20</c:f>
              <c:numCache>
                <c:formatCode>General</c:formatCode>
                <c:ptCount val="16"/>
                <c:pt idx="0">
                  <c:v>2782.608695652174</c:v>
                </c:pt>
                <c:pt idx="1">
                  <c:v>2831.858407079646</c:v>
                </c:pt>
                <c:pt idx="2">
                  <c:v>2819.3832599118941</c:v>
                </c:pt>
                <c:pt idx="3">
                  <c:v>2807.0175438596489</c:v>
                </c:pt>
                <c:pt idx="4">
                  <c:v>2370.3703703703704</c:v>
                </c:pt>
                <c:pt idx="5">
                  <c:v>2388.0597014925374</c:v>
                </c:pt>
                <c:pt idx="6">
                  <c:v>2415.0943396226417</c:v>
                </c:pt>
                <c:pt idx="7">
                  <c:v>2389.8431665421958</c:v>
                </c:pt>
                <c:pt idx="8">
                  <c:v>1666.6666666666665</c:v>
                </c:pt>
                <c:pt idx="9">
                  <c:v>1562.5</c:v>
                </c:pt>
                <c:pt idx="10">
                  <c:v>1574.8031496062993</c:v>
                </c:pt>
                <c:pt idx="11">
                  <c:v>1558.846453624318</c:v>
                </c:pt>
                <c:pt idx="12">
                  <c:v>1111.1111111111111</c:v>
                </c:pt>
                <c:pt idx="13">
                  <c:v>1000</c:v>
                </c:pt>
                <c:pt idx="14">
                  <c:v>990.09900990099015</c:v>
                </c:pt>
                <c:pt idx="15">
                  <c:v>1019.3679918450561</c:v>
                </c:pt>
              </c:numCache>
            </c:numRef>
          </c:val>
          <c:smooth val="0"/>
          <c:extLst>
            <c:ext xmlns:c16="http://schemas.microsoft.com/office/drawing/2014/chart" uri="{C3380CC4-5D6E-409C-BE32-E72D297353CC}">
              <c16:uniqueId val="{00000000-2638-4132-9C6F-BD6602F56BAA}"/>
            </c:ext>
          </c:extLst>
        </c:ser>
        <c:ser>
          <c:idx val="1"/>
          <c:order val="1"/>
          <c:tx>
            <c:strRef>
              <c:f>SpeedTesting!$T$4</c:f>
              <c:strCache>
                <c:ptCount val="1"/>
                <c:pt idx="0">
                  <c:v>calculated byte/s OH</c:v>
                </c:pt>
              </c:strCache>
            </c:strRef>
          </c:tx>
          <c:spPr>
            <a:ln w="28575" cap="rnd">
              <a:solidFill>
                <a:schemeClr val="accent2"/>
              </a:solidFill>
              <a:round/>
            </a:ln>
            <a:effectLst/>
          </c:spPr>
          <c:marker>
            <c:symbol val="none"/>
          </c:marker>
          <c:val>
            <c:numRef>
              <c:f>SpeedTesting!$T$5:$T$20</c:f>
              <c:numCache>
                <c:formatCode>General</c:formatCode>
                <c:ptCount val="16"/>
                <c:pt idx="0">
                  <c:v>2891.304347826087</c:v>
                </c:pt>
                <c:pt idx="1">
                  <c:v>2942.4778761061948</c:v>
                </c:pt>
                <c:pt idx="2">
                  <c:v>2929.5154185022025</c:v>
                </c:pt>
                <c:pt idx="3">
                  <c:v>2916.6666666666665</c:v>
                </c:pt>
                <c:pt idx="4">
                  <c:v>2555.5555555555557</c:v>
                </c:pt>
                <c:pt idx="5">
                  <c:v>2574.626865671642</c:v>
                </c:pt>
                <c:pt idx="6">
                  <c:v>2603.7735849056608</c:v>
                </c:pt>
                <c:pt idx="7">
                  <c:v>2576.5496639283047</c:v>
                </c:pt>
                <c:pt idx="8">
                  <c:v>2083.333333333333</c:v>
                </c:pt>
                <c:pt idx="9">
                  <c:v>1953.125</c:v>
                </c:pt>
                <c:pt idx="10">
                  <c:v>1968.5039370078741</c:v>
                </c:pt>
                <c:pt idx="11">
                  <c:v>1948.5580670303975</c:v>
                </c:pt>
                <c:pt idx="12">
                  <c:v>1666.6666666666667</c:v>
                </c:pt>
                <c:pt idx="13">
                  <c:v>1500</c:v>
                </c:pt>
                <c:pt idx="14">
                  <c:v>1485.1485148514853</c:v>
                </c:pt>
                <c:pt idx="15">
                  <c:v>1529.051987767584</c:v>
                </c:pt>
              </c:numCache>
            </c:numRef>
          </c:val>
          <c:smooth val="0"/>
          <c:extLst>
            <c:ext xmlns:c16="http://schemas.microsoft.com/office/drawing/2014/chart" uri="{C3380CC4-5D6E-409C-BE32-E72D297353CC}">
              <c16:uniqueId val="{00000001-2638-4132-9C6F-BD6602F56BAA}"/>
            </c:ext>
          </c:extLst>
        </c:ser>
        <c:dLbls>
          <c:showLegendKey val="0"/>
          <c:showVal val="0"/>
          <c:showCatName val="0"/>
          <c:showSerName val="0"/>
          <c:showPercent val="0"/>
          <c:showBubbleSize val="0"/>
        </c:dLbls>
        <c:smooth val="0"/>
        <c:axId val="1115676864"/>
        <c:axId val="1120415936"/>
      </c:lineChart>
      <c:catAx>
        <c:axId val="11156768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20415936"/>
        <c:crosses val="autoZero"/>
        <c:auto val="1"/>
        <c:lblAlgn val="ctr"/>
        <c:lblOffset val="100"/>
        <c:noMultiLvlLbl val="0"/>
      </c:catAx>
      <c:valAx>
        <c:axId val="112041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15676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Graph!$P$11</c:f>
              <c:strCache>
                <c:ptCount val="1"/>
                <c:pt idx="0">
                  <c:v>Needed transfer rate for offline data [bytes/s]:</c:v>
                </c:pt>
              </c:strCache>
            </c:strRef>
          </c:tx>
          <c:spPr>
            <a:ln w="28575" cap="rnd">
              <a:solidFill>
                <a:schemeClr val="accent1"/>
              </a:solidFill>
              <a:round/>
            </a:ln>
            <a:effectLst/>
          </c:spPr>
          <c:marker>
            <c:symbol val="none"/>
          </c:marker>
          <c:cat>
            <c:strRef>
              <c:f>Graph!$O$11:$O$137</c:f>
              <c:strCache>
                <c:ptCount val="126"/>
                <c:pt idx="0">
                  <c:v>Lograte [ms]</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60</c:v>
                </c:pt>
                <c:pt idx="52">
                  <c:v>70</c:v>
                </c:pt>
                <c:pt idx="53">
                  <c:v>80</c:v>
                </c:pt>
                <c:pt idx="54">
                  <c:v>90</c:v>
                </c:pt>
                <c:pt idx="55">
                  <c:v>100</c:v>
                </c:pt>
                <c:pt idx="56">
                  <c:v>110</c:v>
                </c:pt>
                <c:pt idx="57">
                  <c:v>120</c:v>
                </c:pt>
                <c:pt idx="58">
                  <c:v>130</c:v>
                </c:pt>
                <c:pt idx="59">
                  <c:v>140</c:v>
                </c:pt>
                <c:pt idx="60">
                  <c:v>150</c:v>
                </c:pt>
                <c:pt idx="61">
                  <c:v>160</c:v>
                </c:pt>
                <c:pt idx="62">
                  <c:v>170</c:v>
                </c:pt>
                <c:pt idx="63">
                  <c:v>180</c:v>
                </c:pt>
                <c:pt idx="64">
                  <c:v>190</c:v>
                </c:pt>
                <c:pt idx="65">
                  <c:v>200</c:v>
                </c:pt>
                <c:pt idx="66">
                  <c:v>210</c:v>
                </c:pt>
                <c:pt idx="67">
                  <c:v>220</c:v>
                </c:pt>
                <c:pt idx="68">
                  <c:v>230</c:v>
                </c:pt>
                <c:pt idx="69">
                  <c:v>240</c:v>
                </c:pt>
                <c:pt idx="70">
                  <c:v>250</c:v>
                </c:pt>
                <c:pt idx="71">
                  <c:v>260</c:v>
                </c:pt>
                <c:pt idx="72">
                  <c:v>270</c:v>
                </c:pt>
                <c:pt idx="73">
                  <c:v>280</c:v>
                </c:pt>
                <c:pt idx="74">
                  <c:v>290</c:v>
                </c:pt>
                <c:pt idx="75">
                  <c:v>300</c:v>
                </c:pt>
                <c:pt idx="76">
                  <c:v>310</c:v>
                </c:pt>
                <c:pt idx="77">
                  <c:v>320</c:v>
                </c:pt>
                <c:pt idx="78">
                  <c:v>330</c:v>
                </c:pt>
                <c:pt idx="79">
                  <c:v>340</c:v>
                </c:pt>
                <c:pt idx="80">
                  <c:v>350</c:v>
                </c:pt>
                <c:pt idx="81">
                  <c:v>360</c:v>
                </c:pt>
                <c:pt idx="82">
                  <c:v>370</c:v>
                </c:pt>
                <c:pt idx="83">
                  <c:v>380</c:v>
                </c:pt>
                <c:pt idx="84">
                  <c:v>390</c:v>
                </c:pt>
                <c:pt idx="85">
                  <c:v>400</c:v>
                </c:pt>
                <c:pt idx="86">
                  <c:v>410</c:v>
                </c:pt>
                <c:pt idx="87">
                  <c:v>420</c:v>
                </c:pt>
                <c:pt idx="88">
                  <c:v>430</c:v>
                </c:pt>
                <c:pt idx="89">
                  <c:v>440</c:v>
                </c:pt>
                <c:pt idx="90">
                  <c:v>450</c:v>
                </c:pt>
                <c:pt idx="91">
                  <c:v>460</c:v>
                </c:pt>
                <c:pt idx="92">
                  <c:v>470</c:v>
                </c:pt>
                <c:pt idx="93">
                  <c:v>480</c:v>
                </c:pt>
                <c:pt idx="94">
                  <c:v>490</c:v>
                </c:pt>
                <c:pt idx="95">
                  <c:v>500</c:v>
                </c:pt>
                <c:pt idx="96">
                  <c:v>550</c:v>
                </c:pt>
                <c:pt idx="97">
                  <c:v>600</c:v>
                </c:pt>
                <c:pt idx="98">
                  <c:v>650</c:v>
                </c:pt>
                <c:pt idx="99">
                  <c:v>700</c:v>
                </c:pt>
                <c:pt idx="100">
                  <c:v>750</c:v>
                </c:pt>
                <c:pt idx="101">
                  <c:v>800</c:v>
                </c:pt>
                <c:pt idx="102">
                  <c:v>850</c:v>
                </c:pt>
                <c:pt idx="103">
                  <c:v>900</c:v>
                </c:pt>
                <c:pt idx="104">
                  <c:v>950</c:v>
                </c:pt>
                <c:pt idx="105">
                  <c:v>1000</c:v>
                </c:pt>
                <c:pt idx="106">
                  <c:v>1050</c:v>
                </c:pt>
                <c:pt idx="107">
                  <c:v>1100</c:v>
                </c:pt>
                <c:pt idx="108">
                  <c:v>1150</c:v>
                </c:pt>
                <c:pt idx="109">
                  <c:v>1200</c:v>
                </c:pt>
                <c:pt idx="110">
                  <c:v>1250</c:v>
                </c:pt>
                <c:pt idx="111">
                  <c:v>1300</c:v>
                </c:pt>
                <c:pt idx="112">
                  <c:v>1350</c:v>
                </c:pt>
                <c:pt idx="113">
                  <c:v>1400</c:v>
                </c:pt>
                <c:pt idx="114">
                  <c:v>1450</c:v>
                </c:pt>
                <c:pt idx="115">
                  <c:v>1500</c:v>
                </c:pt>
                <c:pt idx="116">
                  <c:v>1550</c:v>
                </c:pt>
                <c:pt idx="117">
                  <c:v>1600</c:v>
                </c:pt>
                <c:pt idx="118">
                  <c:v>1650</c:v>
                </c:pt>
                <c:pt idx="119">
                  <c:v>1700</c:v>
                </c:pt>
                <c:pt idx="120">
                  <c:v>1750</c:v>
                </c:pt>
                <c:pt idx="121">
                  <c:v>1800</c:v>
                </c:pt>
                <c:pt idx="122">
                  <c:v>1850</c:v>
                </c:pt>
                <c:pt idx="123">
                  <c:v>1900</c:v>
                </c:pt>
                <c:pt idx="124">
                  <c:v>1950</c:v>
                </c:pt>
                <c:pt idx="125">
                  <c:v>2000</c:v>
                </c:pt>
              </c:strCache>
            </c:strRef>
          </c:cat>
          <c:val>
            <c:numRef>
              <c:f>Graph!$P$12:$P$136</c:f>
              <c:numCache>
                <c:formatCode>General</c:formatCode>
                <c:ptCount val="125"/>
                <c:pt idx="0">
                  <c:v>5859.375</c:v>
                </c:pt>
                <c:pt idx="1">
                  <c:v>2929.6875</c:v>
                </c:pt>
                <c:pt idx="2">
                  <c:v>1953.1249999999998</c:v>
                </c:pt>
                <c:pt idx="3">
                  <c:v>1464.84375</c:v>
                </c:pt>
                <c:pt idx="4">
                  <c:v>1171.875</c:v>
                </c:pt>
                <c:pt idx="5">
                  <c:v>976.56249999999989</c:v>
                </c:pt>
                <c:pt idx="6">
                  <c:v>837.05357142857144</c:v>
                </c:pt>
                <c:pt idx="7">
                  <c:v>732.421875</c:v>
                </c:pt>
                <c:pt idx="8">
                  <c:v>651.04166666666663</c:v>
                </c:pt>
                <c:pt idx="9">
                  <c:v>585.9375</c:v>
                </c:pt>
                <c:pt idx="10">
                  <c:v>532.6704545454545</c:v>
                </c:pt>
                <c:pt idx="11">
                  <c:v>488.28124999999994</c:v>
                </c:pt>
                <c:pt idx="12">
                  <c:v>450.72115384615387</c:v>
                </c:pt>
                <c:pt idx="13">
                  <c:v>418.52678571428572</c:v>
                </c:pt>
                <c:pt idx="14">
                  <c:v>390.625</c:v>
                </c:pt>
                <c:pt idx="15">
                  <c:v>366.2109375</c:v>
                </c:pt>
                <c:pt idx="16">
                  <c:v>344.66911764705878</c:v>
                </c:pt>
                <c:pt idx="17">
                  <c:v>325.52083333333331</c:v>
                </c:pt>
                <c:pt idx="18">
                  <c:v>308.38815789473682</c:v>
                </c:pt>
                <c:pt idx="19">
                  <c:v>292.96875</c:v>
                </c:pt>
                <c:pt idx="20">
                  <c:v>279.01785714285717</c:v>
                </c:pt>
                <c:pt idx="21">
                  <c:v>266.33522727272725</c:v>
                </c:pt>
                <c:pt idx="22">
                  <c:v>254.75543478260872</c:v>
                </c:pt>
                <c:pt idx="23">
                  <c:v>244.14062499999997</c:v>
                </c:pt>
                <c:pt idx="24">
                  <c:v>234.375</c:v>
                </c:pt>
                <c:pt idx="25">
                  <c:v>225.36057692307693</c:v>
                </c:pt>
                <c:pt idx="26">
                  <c:v>217.01388888888891</c:v>
                </c:pt>
                <c:pt idx="27">
                  <c:v>209.26339285714286</c:v>
                </c:pt>
                <c:pt idx="28">
                  <c:v>202.04741379310349</c:v>
                </c:pt>
                <c:pt idx="29">
                  <c:v>195.3125</c:v>
                </c:pt>
                <c:pt idx="30">
                  <c:v>189.01209677419357</c:v>
                </c:pt>
                <c:pt idx="31">
                  <c:v>183.10546875</c:v>
                </c:pt>
                <c:pt idx="32">
                  <c:v>177.55681818181819</c:v>
                </c:pt>
                <c:pt idx="33">
                  <c:v>172.33455882352939</c:v>
                </c:pt>
                <c:pt idx="34">
                  <c:v>167.41071428571431</c:v>
                </c:pt>
                <c:pt idx="35">
                  <c:v>162.76041666666666</c:v>
                </c:pt>
                <c:pt idx="36">
                  <c:v>158.36148648648651</c:v>
                </c:pt>
                <c:pt idx="37">
                  <c:v>154.19407894736841</c:v>
                </c:pt>
                <c:pt idx="38">
                  <c:v>150.24038461538464</c:v>
                </c:pt>
                <c:pt idx="39">
                  <c:v>146.484375</c:v>
                </c:pt>
                <c:pt idx="40">
                  <c:v>142.91158536585365</c:v>
                </c:pt>
                <c:pt idx="41">
                  <c:v>139.50892857142858</c:v>
                </c:pt>
                <c:pt idx="42">
                  <c:v>136.2645348837209</c:v>
                </c:pt>
                <c:pt idx="43">
                  <c:v>133.16761363636363</c:v>
                </c:pt>
                <c:pt idx="44">
                  <c:v>130.20833333333334</c:v>
                </c:pt>
                <c:pt idx="45">
                  <c:v>127.37771739130436</c:v>
                </c:pt>
                <c:pt idx="46">
                  <c:v>124.66755319148935</c:v>
                </c:pt>
                <c:pt idx="47">
                  <c:v>122.07031249999999</c:v>
                </c:pt>
                <c:pt idx="48">
                  <c:v>119.57908163265306</c:v>
                </c:pt>
                <c:pt idx="49">
                  <c:v>117.1875</c:v>
                </c:pt>
                <c:pt idx="50">
                  <c:v>97.65625</c:v>
                </c:pt>
                <c:pt idx="51">
                  <c:v>83.705357142857153</c:v>
                </c:pt>
                <c:pt idx="52">
                  <c:v>73.2421875</c:v>
                </c:pt>
                <c:pt idx="53">
                  <c:v>65.104166666666671</c:v>
                </c:pt>
                <c:pt idx="54">
                  <c:v>58.59375</c:v>
                </c:pt>
                <c:pt idx="55">
                  <c:v>53.267045454545453</c:v>
                </c:pt>
                <c:pt idx="56">
                  <c:v>48.828125</c:v>
                </c:pt>
                <c:pt idx="57">
                  <c:v>45.072115384615387</c:v>
                </c:pt>
                <c:pt idx="58">
                  <c:v>41.852678571428577</c:v>
                </c:pt>
                <c:pt idx="59">
                  <c:v>39.062500000000007</c:v>
                </c:pt>
                <c:pt idx="60">
                  <c:v>36.62109375</c:v>
                </c:pt>
                <c:pt idx="61">
                  <c:v>34.466911764705884</c:v>
                </c:pt>
                <c:pt idx="62">
                  <c:v>32.552083333333336</c:v>
                </c:pt>
                <c:pt idx="63">
                  <c:v>30.838815789473689</c:v>
                </c:pt>
                <c:pt idx="64">
                  <c:v>29.296875</c:v>
                </c:pt>
                <c:pt idx="65">
                  <c:v>27.901785714285715</c:v>
                </c:pt>
                <c:pt idx="66">
                  <c:v>26.633522727272727</c:v>
                </c:pt>
                <c:pt idx="67">
                  <c:v>25.475543478260867</c:v>
                </c:pt>
                <c:pt idx="68">
                  <c:v>24.4140625</c:v>
                </c:pt>
                <c:pt idx="69">
                  <c:v>23.4375</c:v>
                </c:pt>
                <c:pt idx="70">
                  <c:v>22.536057692307693</c:v>
                </c:pt>
                <c:pt idx="71">
                  <c:v>21.701388888888889</c:v>
                </c:pt>
                <c:pt idx="72">
                  <c:v>20.926339285714288</c:v>
                </c:pt>
                <c:pt idx="73">
                  <c:v>20.204741379310342</c:v>
                </c:pt>
                <c:pt idx="74">
                  <c:v>19.531250000000004</c:v>
                </c:pt>
                <c:pt idx="75">
                  <c:v>18.901209677419352</c:v>
                </c:pt>
                <c:pt idx="76">
                  <c:v>18.310546875</c:v>
                </c:pt>
                <c:pt idx="77">
                  <c:v>17.755681818181817</c:v>
                </c:pt>
                <c:pt idx="78">
                  <c:v>17.233455882352942</c:v>
                </c:pt>
                <c:pt idx="79">
                  <c:v>16.741071428571431</c:v>
                </c:pt>
                <c:pt idx="80">
                  <c:v>16.276041666666668</c:v>
                </c:pt>
                <c:pt idx="81">
                  <c:v>15.836148648648647</c:v>
                </c:pt>
                <c:pt idx="82">
                  <c:v>15.419407894736844</c:v>
                </c:pt>
                <c:pt idx="83">
                  <c:v>15.024038461538462</c:v>
                </c:pt>
                <c:pt idx="84">
                  <c:v>14.6484375</c:v>
                </c:pt>
                <c:pt idx="85">
                  <c:v>14.291158536585366</c:v>
                </c:pt>
                <c:pt idx="86">
                  <c:v>13.950892857142858</c:v>
                </c:pt>
                <c:pt idx="87">
                  <c:v>13.626453488372094</c:v>
                </c:pt>
                <c:pt idx="88">
                  <c:v>13.316761363636363</c:v>
                </c:pt>
                <c:pt idx="89">
                  <c:v>13.020833333333334</c:v>
                </c:pt>
                <c:pt idx="90">
                  <c:v>12.737771739130434</c:v>
                </c:pt>
                <c:pt idx="91">
                  <c:v>12.466755319148936</c:v>
                </c:pt>
                <c:pt idx="92">
                  <c:v>12.20703125</c:v>
                </c:pt>
                <c:pt idx="93">
                  <c:v>11.957908163265307</c:v>
                </c:pt>
                <c:pt idx="94">
                  <c:v>11.71875</c:v>
                </c:pt>
                <c:pt idx="95">
                  <c:v>10.65340909090909</c:v>
                </c:pt>
                <c:pt idx="96">
                  <c:v>9.7656250000000018</c:v>
                </c:pt>
                <c:pt idx="97">
                  <c:v>9.0144230769230784</c:v>
                </c:pt>
                <c:pt idx="98">
                  <c:v>8.3705357142857153</c:v>
                </c:pt>
                <c:pt idx="99">
                  <c:v>7.8124999999999991</c:v>
                </c:pt>
                <c:pt idx="100">
                  <c:v>7.32421875</c:v>
                </c:pt>
                <c:pt idx="101">
                  <c:v>6.8933823529411766</c:v>
                </c:pt>
                <c:pt idx="102">
                  <c:v>6.510416666666667</c:v>
                </c:pt>
                <c:pt idx="103">
                  <c:v>6.1677631578947363</c:v>
                </c:pt>
                <c:pt idx="104">
                  <c:v>5.859375</c:v>
                </c:pt>
                <c:pt idx="105">
                  <c:v>5.5803571428571423</c:v>
                </c:pt>
                <c:pt idx="106">
                  <c:v>5.326704545454545</c:v>
                </c:pt>
                <c:pt idx="107">
                  <c:v>5.0951086956521738</c:v>
                </c:pt>
                <c:pt idx="108">
                  <c:v>4.8828125000000009</c:v>
                </c:pt>
                <c:pt idx="109">
                  <c:v>4.6875</c:v>
                </c:pt>
                <c:pt idx="110">
                  <c:v>4.5072115384615392</c:v>
                </c:pt>
                <c:pt idx="111">
                  <c:v>4.3402777777777777</c:v>
                </c:pt>
                <c:pt idx="112">
                  <c:v>4.1852678571428577</c:v>
                </c:pt>
                <c:pt idx="113">
                  <c:v>4.0409482758620694</c:v>
                </c:pt>
                <c:pt idx="114">
                  <c:v>3.9062499999999996</c:v>
                </c:pt>
                <c:pt idx="115">
                  <c:v>3.780241935483871</c:v>
                </c:pt>
                <c:pt idx="116">
                  <c:v>3.662109375</c:v>
                </c:pt>
                <c:pt idx="117">
                  <c:v>3.5511363636363638</c:v>
                </c:pt>
                <c:pt idx="118">
                  <c:v>3.4466911764705883</c:v>
                </c:pt>
                <c:pt idx="119">
                  <c:v>3.3482142857142856</c:v>
                </c:pt>
                <c:pt idx="120">
                  <c:v>3.2552083333333335</c:v>
                </c:pt>
                <c:pt idx="121">
                  <c:v>3.1672297297297298</c:v>
                </c:pt>
                <c:pt idx="122">
                  <c:v>3.0838815789473681</c:v>
                </c:pt>
                <c:pt idx="123">
                  <c:v>3.0048076923076921</c:v>
                </c:pt>
                <c:pt idx="124">
                  <c:v>2.9296875</c:v>
                </c:pt>
              </c:numCache>
            </c:numRef>
          </c:val>
          <c:smooth val="0"/>
          <c:extLst>
            <c:ext xmlns:c16="http://schemas.microsoft.com/office/drawing/2014/chart" uri="{C3380CC4-5D6E-409C-BE32-E72D297353CC}">
              <c16:uniqueId val="{00000000-F1EC-4157-B463-3E60B22179A8}"/>
            </c:ext>
          </c:extLst>
        </c:ser>
        <c:dLbls>
          <c:showLegendKey val="0"/>
          <c:showVal val="0"/>
          <c:showCatName val="0"/>
          <c:showSerName val="0"/>
          <c:showPercent val="0"/>
          <c:showBubbleSize val="0"/>
        </c:dLbls>
        <c:smooth val="0"/>
        <c:axId val="1519507584"/>
        <c:axId val="1977881152"/>
      </c:lineChart>
      <c:catAx>
        <c:axId val="151950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77881152"/>
        <c:crosses val="autoZero"/>
        <c:auto val="1"/>
        <c:lblAlgn val="ctr"/>
        <c:lblOffset val="100"/>
        <c:noMultiLvlLbl val="0"/>
      </c:catAx>
      <c:valAx>
        <c:axId val="1977881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1950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Graph!$U$11</c:f>
              <c:strCache>
                <c:ptCount val="1"/>
                <c:pt idx="0">
                  <c:v>Needed transfer rate for offline data [bytes/s]:</c:v>
                </c:pt>
              </c:strCache>
            </c:strRef>
          </c:tx>
          <c:spPr>
            <a:ln w="28575" cap="rnd">
              <a:solidFill>
                <a:schemeClr val="accent1"/>
              </a:solidFill>
              <a:round/>
            </a:ln>
            <a:effectLst/>
          </c:spPr>
          <c:marker>
            <c:symbol val="none"/>
          </c:marker>
          <c:cat>
            <c:strRef>
              <c:f>Graph!$T$11:$T$311</c:f>
              <c:strCache>
                <c:ptCount val="301"/>
                <c:pt idx="0">
                  <c:v>Number of variables</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strCache>
            </c:strRef>
          </c:cat>
          <c:val>
            <c:numRef>
              <c:f>Graph!$U$12:$U$311</c:f>
              <c:numCache>
                <c:formatCode>General</c:formatCode>
                <c:ptCount val="300"/>
                <c:pt idx="0">
                  <c:v>11.71875</c:v>
                </c:pt>
                <c:pt idx="1">
                  <c:v>23.4375</c:v>
                </c:pt>
                <c:pt idx="2">
                  <c:v>35.15625</c:v>
                </c:pt>
                <c:pt idx="3">
                  <c:v>46.875</c:v>
                </c:pt>
                <c:pt idx="4">
                  <c:v>58.59375</c:v>
                </c:pt>
                <c:pt idx="5">
                  <c:v>70.3125</c:v>
                </c:pt>
                <c:pt idx="6">
                  <c:v>82.03125</c:v>
                </c:pt>
                <c:pt idx="7">
                  <c:v>93.75</c:v>
                </c:pt>
                <c:pt idx="8">
                  <c:v>105.46875</c:v>
                </c:pt>
                <c:pt idx="9">
                  <c:v>117.1875</c:v>
                </c:pt>
                <c:pt idx="10">
                  <c:v>128.90625</c:v>
                </c:pt>
                <c:pt idx="11">
                  <c:v>140.625</c:v>
                </c:pt>
                <c:pt idx="12">
                  <c:v>152.34375</c:v>
                </c:pt>
                <c:pt idx="13">
                  <c:v>164.0625</c:v>
                </c:pt>
                <c:pt idx="14">
                  <c:v>175.78125</c:v>
                </c:pt>
                <c:pt idx="15">
                  <c:v>187.5</c:v>
                </c:pt>
                <c:pt idx="16">
                  <c:v>199.21875</c:v>
                </c:pt>
                <c:pt idx="17">
                  <c:v>210.9375</c:v>
                </c:pt>
                <c:pt idx="18">
                  <c:v>222.65625</c:v>
                </c:pt>
                <c:pt idx="19">
                  <c:v>234.375</c:v>
                </c:pt>
                <c:pt idx="20">
                  <c:v>246.09375</c:v>
                </c:pt>
                <c:pt idx="21">
                  <c:v>257.8125</c:v>
                </c:pt>
                <c:pt idx="22">
                  <c:v>269.53125</c:v>
                </c:pt>
                <c:pt idx="23">
                  <c:v>281.25</c:v>
                </c:pt>
                <c:pt idx="24">
                  <c:v>292.96875</c:v>
                </c:pt>
                <c:pt idx="25">
                  <c:v>304.6875</c:v>
                </c:pt>
                <c:pt idx="26">
                  <c:v>316.40625</c:v>
                </c:pt>
                <c:pt idx="27">
                  <c:v>328.125</c:v>
                </c:pt>
                <c:pt idx="28">
                  <c:v>339.84375</c:v>
                </c:pt>
                <c:pt idx="29">
                  <c:v>351.5625</c:v>
                </c:pt>
                <c:pt idx="30">
                  <c:v>363.28125</c:v>
                </c:pt>
                <c:pt idx="31">
                  <c:v>375</c:v>
                </c:pt>
                <c:pt idx="32">
                  <c:v>386.71875</c:v>
                </c:pt>
                <c:pt idx="33">
                  <c:v>398.4375</c:v>
                </c:pt>
                <c:pt idx="34">
                  <c:v>410.15625</c:v>
                </c:pt>
                <c:pt idx="35">
                  <c:v>421.875</c:v>
                </c:pt>
                <c:pt idx="36">
                  <c:v>433.59375</c:v>
                </c:pt>
                <c:pt idx="37">
                  <c:v>445.3125</c:v>
                </c:pt>
                <c:pt idx="38">
                  <c:v>457.03125</c:v>
                </c:pt>
                <c:pt idx="39">
                  <c:v>468.75</c:v>
                </c:pt>
                <c:pt idx="40">
                  <c:v>480.46875</c:v>
                </c:pt>
                <c:pt idx="41">
                  <c:v>492.1875</c:v>
                </c:pt>
                <c:pt idx="42">
                  <c:v>503.90625</c:v>
                </c:pt>
                <c:pt idx="43">
                  <c:v>515.625</c:v>
                </c:pt>
                <c:pt idx="44">
                  <c:v>527.34375</c:v>
                </c:pt>
                <c:pt idx="45">
                  <c:v>539.0625</c:v>
                </c:pt>
                <c:pt idx="46">
                  <c:v>550.78125</c:v>
                </c:pt>
                <c:pt idx="47">
                  <c:v>562.5</c:v>
                </c:pt>
                <c:pt idx="48">
                  <c:v>574.21875</c:v>
                </c:pt>
                <c:pt idx="49">
                  <c:v>585.9375</c:v>
                </c:pt>
                <c:pt idx="50">
                  <c:v>597.65625</c:v>
                </c:pt>
                <c:pt idx="51">
                  <c:v>609.375</c:v>
                </c:pt>
                <c:pt idx="52">
                  <c:v>621.09375</c:v>
                </c:pt>
                <c:pt idx="53">
                  <c:v>632.8125</c:v>
                </c:pt>
                <c:pt idx="54">
                  <c:v>644.53125</c:v>
                </c:pt>
                <c:pt idx="55">
                  <c:v>656.25</c:v>
                </c:pt>
                <c:pt idx="56">
                  <c:v>667.96875</c:v>
                </c:pt>
                <c:pt idx="57">
                  <c:v>679.6875</c:v>
                </c:pt>
                <c:pt idx="58">
                  <c:v>691.40625</c:v>
                </c:pt>
                <c:pt idx="59">
                  <c:v>703.125</c:v>
                </c:pt>
                <c:pt idx="60">
                  <c:v>714.84375</c:v>
                </c:pt>
                <c:pt idx="61">
                  <c:v>726.5625</c:v>
                </c:pt>
                <c:pt idx="62">
                  <c:v>738.28125</c:v>
                </c:pt>
                <c:pt idx="63">
                  <c:v>750</c:v>
                </c:pt>
                <c:pt idx="64">
                  <c:v>761.71875</c:v>
                </c:pt>
                <c:pt idx="65">
                  <c:v>773.4375</c:v>
                </c:pt>
                <c:pt idx="66">
                  <c:v>785.15625</c:v>
                </c:pt>
                <c:pt idx="67">
                  <c:v>796.875</c:v>
                </c:pt>
                <c:pt idx="68">
                  <c:v>808.59375</c:v>
                </c:pt>
                <c:pt idx="69">
                  <c:v>820.3125</c:v>
                </c:pt>
                <c:pt idx="70">
                  <c:v>832.03125</c:v>
                </c:pt>
                <c:pt idx="71">
                  <c:v>843.75</c:v>
                </c:pt>
                <c:pt idx="72">
                  <c:v>855.46875</c:v>
                </c:pt>
                <c:pt idx="73">
                  <c:v>867.1875</c:v>
                </c:pt>
                <c:pt idx="74">
                  <c:v>878.90625</c:v>
                </c:pt>
                <c:pt idx="75">
                  <c:v>890.625</c:v>
                </c:pt>
                <c:pt idx="76">
                  <c:v>902.34375</c:v>
                </c:pt>
                <c:pt idx="77">
                  <c:v>914.0625</c:v>
                </c:pt>
                <c:pt idx="78">
                  <c:v>925.78125</c:v>
                </c:pt>
                <c:pt idx="79">
                  <c:v>937.5</c:v>
                </c:pt>
                <c:pt idx="80">
                  <c:v>949.21875</c:v>
                </c:pt>
                <c:pt idx="81">
                  <c:v>960.9375</c:v>
                </c:pt>
                <c:pt idx="82">
                  <c:v>972.65625</c:v>
                </c:pt>
                <c:pt idx="83">
                  <c:v>984.375</c:v>
                </c:pt>
                <c:pt idx="84">
                  <c:v>996.09375</c:v>
                </c:pt>
                <c:pt idx="85">
                  <c:v>1007.8125</c:v>
                </c:pt>
                <c:pt idx="86">
                  <c:v>1019.53125</c:v>
                </c:pt>
                <c:pt idx="87">
                  <c:v>1031.25</c:v>
                </c:pt>
                <c:pt idx="88">
                  <c:v>1042.96875</c:v>
                </c:pt>
                <c:pt idx="89">
                  <c:v>1054.6875</c:v>
                </c:pt>
                <c:pt idx="90">
                  <c:v>1066.40625</c:v>
                </c:pt>
                <c:pt idx="91">
                  <c:v>1078.125</c:v>
                </c:pt>
                <c:pt idx="92">
                  <c:v>1089.84375</c:v>
                </c:pt>
                <c:pt idx="93">
                  <c:v>1101.5625</c:v>
                </c:pt>
                <c:pt idx="94">
                  <c:v>1113.28125</c:v>
                </c:pt>
                <c:pt idx="95">
                  <c:v>1125</c:v>
                </c:pt>
                <c:pt idx="96">
                  <c:v>1136.71875</c:v>
                </c:pt>
                <c:pt idx="97">
                  <c:v>1148.4375</c:v>
                </c:pt>
                <c:pt idx="98">
                  <c:v>1160.15625</c:v>
                </c:pt>
                <c:pt idx="99">
                  <c:v>1171.875</c:v>
                </c:pt>
                <c:pt idx="100">
                  <c:v>1183.59375</c:v>
                </c:pt>
                <c:pt idx="101">
                  <c:v>1195.3125</c:v>
                </c:pt>
                <c:pt idx="102">
                  <c:v>1207.03125</c:v>
                </c:pt>
                <c:pt idx="103">
                  <c:v>1218.75</c:v>
                </c:pt>
                <c:pt idx="104">
                  <c:v>1230.46875</c:v>
                </c:pt>
                <c:pt idx="105">
                  <c:v>1242.1875</c:v>
                </c:pt>
                <c:pt idx="106">
                  <c:v>1253.90625</c:v>
                </c:pt>
                <c:pt idx="107">
                  <c:v>1265.625</c:v>
                </c:pt>
                <c:pt idx="108">
                  <c:v>1277.34375</c:v>
                </c:pt>
                <c:pt idx="109">
                  <c:v>1289.0625</c:v>
                </c:pt>
                <c:pt idx="110">
                  <c:v>1300.78125</c:v>
                </c:pt>
                <c:pt idx="111">
                  <c:v>1312.5</c:v>
                </c:pt>
                <c:pt idx="112">
                  <c:v>1324.21875</c:v>
                </c:pt>
                <c:pt idx="113">
                  <c:v>1335.9375</c:v>
                </c:pt>
                <c:pt idx="114">
                  <c:v>1347.65625</c:v>
                </c:pt>
                <c:pt idx="115">
                  <c:v>1359.375</c:v>
                </c:pt>
                <c:pt idx="116">
                  <c:v>1371.09375</c:v>
                </c:pt>
                <c:pt idx="117">
                  <c:v>1382.8125</c:v>
                </c:pt>
                <c:pt idx="118">
                  <c:v>1394.53125</c:v>
                </c:pt>
                <c:pt idx="119">
                  <c:v>1406.25</c:v>
                </c:pt>
                <c:pt idx="120">
                  <c:v>1417.96875</c:v>
                </c:pt>
                <c:pt idx="121">
                  <c:v>1429.6875</c:v>
                </c:pt>
                <c:pt idx="122">
                  <c:v>1441.40625</c:v>
                </c:pt>
                <c:pt idx="123">
                  <c:v>1453.125</c:v>
                </c:pt>
                <c:pt idx="124">
                  <c:v>1464.84375</c:v>
                </c:pt>
                <c:pt idx="125">
                  <c:v>1476.5625</c:v>
                </c:pt>
                <c:pt idx="126">
                  <c:v>1488.28125</c:v>
                </c:pt>
                <c:pt idx="127">
                  <c:v>1500</c:v>
                </c:pt>
                <c:pt idx="128">
                  <c:v>1511.71875</c:v>
                </c:pt>
                <c:pt idx="129">
                  <c:v>1523.4375</c:v>
                </c:pt>
                <c:pt idx="130">
                  <c:v>1535.15625</c:v>
                </c:pt>
                <c:pt idx="131">
                  <c:v>1546.875</c:v>
                </c:pt>
                <c:pt idx="132">
                  <c:v>1558.59375</c:v>
                </c:pt>
                <c:pt idx="133">
                  <c:v>1570.3125</c:v>
                </c:pt>
                <c:pt idx="134">
                  <c:v>1582.03125</c:v>
                </c:pt>
                <c:pt idx="135">
                  <c:v>1593.75</c:v>
                </c:pt>
                <c:pt idx="136">
                  <c:v>1605.46875</c:v>
                </c:pt>
                <c:pt idx="137">
                  <c:v>1617.1875</c:v>
                </c:pt>
                <c:pt idx="138">
                  <c:v>1628.90625</c:v>
                </c:pt>
                <c:pt idx="139">
                  <c:v>1640.625</c:v>
                </c:pt>
                <c:pt idx="140">
                  <c:v>1652.34375</c:v>
                </c:pt>
                <c:pt idx="141">
                  <c:v>1664.0625</c:v>
                </c:pt>
                <c:pt idx="142">
                  <c:v>1675.78125</c:v>
                </c:pt>
                <c:pt idx="143">
                  <c:v>1687.5</c:v>
                </c:pt>
                <c:pt idx="144">
                  <c:v>1699.21875</c:v>
                </c:pt>
                <c:pt idx="145">
                  <c:v>1710.9375</c:v>
                </c:pt>
                <c:pt idx="146">
                  <c:v>1722.65625</c:v>
                </c:pt>
                <c:pt idx="147">
                  <c:v>1734.375</c:v>
                </c:pt>
                <c:pt idx="148">
                  <c:v>1746.09375</c:v>
                </c:pt>
                <c:pt idx="149">
                  <c:v>1757.8125</c:v>
                </c:pt>
                <c:pt idx="150">
                  <c:v>1769.53125</c:v>
                </c:pt>
                <c:pt idx="151">
                  <c:v>1781.25</c:v>
                </c:pt>
                <c:pt idx="152">
                  <c:v>1792.96875</c:v>
                </c:pt>
                <c:pt idx="153">
                  <c:v>1804.6875</c:v>
                </c:pt>
                <c:pt idx="154">
                  <c:v>1816.40625</c:v>
                </c:pt>
                <c:pt idx="155">
                  <c:v>1828.125</c:v>
                </c:pt>
                <c:pt idx="156">
                  <c:v>1839.84375</c:v>
                </c:pt>
                <c:pt idx="157">
                  <c:v>1851.5625</c:v>
                </c:pt>
                <c:pt idx="158">
                  <c:v>1863.28125</c:v>
                </c:pt>
                <c:pt idx="159">
                  <c:v>1875</c:v>
                </c:pt>
                <c:pt idx="160">
                  <c:v>1886.71875</c:v>
                </c:pt>
                <c:pt idx="161">
                  <c:v>1898.4375</c:v>
                </c:pt>
                <c:pt idx="162">
                  <c:v>1910.15625</c:v>
                </c:pt>
                <c:pt idx="163">
                  <c:v>1921.875</c:v>
                </c:pt>
                <c:pt idx="164">
                  <c:v>1933.59375</c:v>
                </c:pt>
                <c:pt idx="165">
                  <c:v>1945.3125</c:v>
                </c:pt>
                <c:pt idx="166">
                  <c:v>1957.03125</c:v>
                </c:pt>
                <c:pt idx="167">
                  <c:v>1968.75</c:v>
                </c:pt>
                <c:pt idx="168">
                  <c:v>1980.46875</c:v>
                </c:pt>
                <c:pt idx="169">
                  <c:v>1992.1875</c:v>
                </c:pt>
                <c:pt idx="170">
                  <c:v>2003.90625</c:v>
                </c:pt>
                <c:pt idx="171">
                  <c:v>2015.625</c:v>
                </c:pt>
                <c:pt idx="172">
                  <c:v>2027.34375</c:v>
                </c:pt>
                <c:pt idx="173">
                  <c:v>2039.0625</c:v>
                </c:pt>
                <c:pt idx="174">
                  <c:v>2050.78125</c:v>
                </c:pt>
                <c:pt idx="175">
                  <c:v>2062.5</c:v>
                </c:pt>
                <c:pt idx="176">
                  <c:v>2074.21875</c:v>
                </c:pt>
                <c:pt idx="177">
                  <c:v>2085.9375</c:v>
                </c:pt>
                <c:pt idx="178">
                  <c:v>2097.65625</c:v>
                </c:pt>
                <c:pt idx="179">
                  <c:v>2109.375</c:v>
                </c:pt>
                <c:pt idx="180">
                  <c:v>2121.09375</c:v>
                </c:pt>
                <c:pt idx="181">
                  <c:v>2132.8125</c:v>
                </c:pt>
                <c:pt idx="182">
                  <c:v>2144.53125</c:v>
                </c:pt>
                <c:pt idx="183">
                  <c:v>2156.25</c:v>
                </c:pt>
                <c:pt idx="184">
                  <c:v>2167.96875</c:v>
                </c:pt>
                <c:pt idx="185">
                  <c:v>2179.6875</c:v>
                </c:pt>
                <c:pt idx="186">
                  <c:v>2191.40625</c:v>
                </c:pt>
                <c:pt idx="187">
                  <c:v>2203.125</c:v>
                </c:pt>
                <c:pt idx="188">
                  <c:v>2214.84375</c:v>
                </c:pt>
                <c:pt idx="189">
                  <c:v>2226.5625</c:v>
                </c:pt>
                <c:pt idx="190">
                  <c:v>2238.28125</c:v>
                </c:pt>
                <c:pt idx="191">
                  <c:v>2250</c:v>
                </c:pt>
                <c:pt idx="192">
                  <c:v>2261.71875</c:v>
                </c:pt>
                <c:pt idx="193">
                  <c:v>2273.4375</c:v>
                </c:pt>
                <c:pt idx="194">
                  <c:v>2285.15625</c:v>
                </c:pt>
                <c:pt idx="195">
                  <c:v>2296.875</c:v>
                </c:pt>
                <c:pt idx="196">
                  <c:v>2308.59375</c:v>
                </c:pt>
                <c:pt idx="197">
                  <c:v>2320.3125</c:v>
                </c:pt>
                <c:pt idx="198">
                  <c:v>2332.03125</c:v>
                </c:pt>
                <c:pt idx="199">
                  <c:v>2343.75</c:v>
                </c:pt>
                <c:pt idx="200">
                  <c:v>2355.46875</c:v>
                </c:pt>
                <c:pt idx="201">
                  <c:v>2367.1875</c:v>
                </c:pt>
                <c:pt idx="202">
                  <c:v>2378.90625</c:v>
                </c:pt>
                <c:pt idx="203">
                  <c:v>2390.625</c:v>
                </c:pt>
                <c:pt idx="204">
                  <c:v>2402.34375</c:v>
                </c:pt>
                <c:pt idx="205">
                  <c:v>2414.0625</c:v>
                </c:pt>
                <c:pt idx="206">
                  <c:v>2425.78125</c:v>
                </c:pt>
                <c:pt idx="207">
                  <c:v>2437.5</c:v>
                </c:pt>
                <c:pt idx="208">
                  <c:v>2449.21875</c:v>
                </c:pt>
                <c:pt idx="209">
                  <c:v>2460.9375</c:v>
                </c:pt>
                <c:pt idx="210">
                  <c:v>2472.65625</c:v>
                </c:pt>
                <c:pt idx="211">
                  <c:v>2484.375</c:v>
                </c:pt>
                <c:pt idx="212">
                  <c:v>2496.09375</c:v>
                </c:pt>
                <c:pt idx="213">
                  <c:v>2507.8125</c:v>
                </c:pt>
                <c:pt idx="214">
                  <c:v>2519.53125</c:v>
                </c:pt>
                <c:pt idx="215">
                  <c:v>2531.25</c:v>
                </c:pt>
                <c:pt idx="216">
                  <c:v>2542.96875</c:v>
                </c:pt>
                <c:pt idx="217">
                  <c:v>2554.6875</c:v>
                </c:pt>
                <c:pt idx="218">
                  <c:v>2566.40625</c:v>
                </c:pt>
                <c:pt idx="219">
                  <c:v>2578.125</c:v>
                </c:pt>
                <c:pt idx="220">
                  <c:v>2589.84375</c:v>
                </c:pt>
                <c:pt idx="221">
                  <c:v>2601.5625</c:v>
                </c:pt>
                <c:pt idx="222">
                  <c:v>2613.28125</c:v>
                </c:pt>
                <c:pt idx="223">
                  <c:v>2625</c:v>
                </c:pt>
                <c:pt idx="224">
                  <c:v>2636.71875</c:v>
                </c:pt>
                <c:pt idx="225">
                  <c:v>2648.4375</c:v>
                </c:pt>
                <c:pt idx="226">
                  <c:v>2660.15625</c:v>
                </c:pt>
                <c:pt idx="227">
                  <c:v>2671.875</c:v>
                </c:pt>
                <c:pt idx="228">
                  <c:v>2683.59375</c:v>
                </c:pt>
                <c:pt idx="229">
                  <c:v>2695.3125</c:v>
                </c:pt>
                <c:pt idx="230">
                  <c:v>2707.03125</c:v>
                </c:pt>
                <c:pt idx="231">
                  <c:v>2718.75</c:v>
                </c:pt>
                <c:pt idx="232">
                  <c:v>2730.46875</c:v>
                </c:pt>
                <c:pt idx="233">
                  <c:v>2742.1875</c:v>
                </c:pt>
                <c:pt idx="234">
                  <c:v>2753.90625</c:v>
                </c:pt>
                <c:pt idx="235">
                  <c:v>2765.625</c:v>
                </c:pt>
                <c:pt idx="236">
                  <c:v>2777.34375</c:v>
                </c:pt>
                <c:pt idx="237">
                  <c:v>2789.0625</c:v>
                </c:pt>
                <c:pt idx="238">
                  <c:v>2800.78125</c:v>
                </c:pt>
                <c:pt idx="239">
                  <c:v>2812.5</c:v>
                </c:pt>
                <c:pt idx="240">
                  <c:v>2824.21875</c:v>
                </c:pt>
                <c:pt idx="241">
                  <c:v>2835.9375</c:v>
                </c:pt>
                <c:pt idx="242">
                  <c:v>2847.65625</c:v>
                </c:pt>
                <c:pt idx="243">
                  <c:v>2859.375</c:v>
                </c:pt>
                <c:pt idx="244">
                  <c:v>2871.09375</c:v>
                </c:pt>
                <c:pt idx="245">
                  <c:v>2882.8125</c:v>
                </c:pt>
                <c:pt idx="246">
                  <c:v>2894.53125</c:v>
                </c:pt>
                <c:pt idx="247">
                  <c:v>2906.25</c:v>
                </c:pt>
                <c:pt idx="248">
                  <c:v>2917.96875</c:v>
                </c:pt>
                <c:pt idx="249">
                  <c:v>2929.6875</c:v>
                </c:pt>
                <c:pt idx="250">
                  <c:v>2941.40625</c:v>
                </c:pt>
                <c:pt idx="251">
                  <c:v>2953.125</c:v>
                </c:pt>
                <c:pt idx="252">
                  <c:v>2964.84375</c:v>
                </c:pt>
                <c:pt idx="253">
                  <c:v>2976.5625</c:v>
                </c:pt>
                <c:pt idx="254">
                  <c:v>2988.28125</c:v>
                </c:pt>
                <c:pt idx="255">
                  <c:v>3000</c:v>
                </c:pt>
                <c:pt idx="256">
                  <c:v>3011.71875</c:v>
                </c:pt>
                <c:pt idx="257">
                  <c:v>3023.4375</c:v>
                </c:pt>
                <c:pt idx="258">
                  <c:v>3035.15625</c:v>
                </c:pt>
                <c:pt idx="259">
                  <c:v>3046.875</c:v>
                </c:pt>
                <c:pt idx="260">
                  <c:v>3058.59375</c:v>
                </c:pt>
                <c:pt idx="261">
                  <c:v>3070.3125</c:v>
                </c:pt>
                <c:pt idx="262">
                  <c:v>3082.03125</c:v>
                </c:pt>
                <c:pt idx="263">
                  <c:v>3093.75</c:v>
                </c:pt>
                <c:pt idx="264">
                  <c:v>3105.46875</c:v>
                </c:pt>
                <c:pt idx="265">
                  <c:v>3117.1875</c:v>
                </c:pt>
                <c:pt idx="266">
                  <c:v>3128.90625</c:v>
                </c:pt>
                <c:pt idx="267">
                  <c:v>3140.625</c:v>
                </c:pt>
                <c:pt idx="268">
                  <c:v>3152.34375</c:v>
                </c:pt>
                <c:pt idx="269">
                  <c:v>3164.0625</c:v>
                </c:pt>
                <c:pt idx="270">
                  <c:v>3175.78125</c:v>
                </c:pt>
                <c:pt idx="271">
                  <c:v>3187.5</c:v>
                </c:pt>
                <c:pt idx="272">
                  <c:v>3199.21875</c:v>
                </c:pt>
                <c:pt idx="273">
                  <c:v>3210.9375</c:v>
                </c:pt>
                <c:pt idx="274">
                  <c:v>3222.65625</c:v>
                </c:pt>
                <c:pt idx="275">
                  <c:v>3234.375</c:v>
                </c:pt>
                <c:pt idx="276">
                  <c:v>3246.09375</c:v>
                </c:pt>
                <c:pt idx="277">
                  <c:v>3257.8125</c:v>
                </c:pt>
                <c:pt idx="278">
                  <c:v>3269.53125</c:v>
                </c:pt>
                <c:pt idx="279">
                  <c:v>3281.25</c:v>
                </c:pt>
                <c:pt idx="280">
                  <c:v>3292.96875</c:v>
                </c:pt>
                <c:pt idx="281">
                  <c:v>3304.6875</c:v>
                </c:pt>
                <c:pt idx="282">
                  <c:v>3316.40625</c:v>
                </c:pt>
                <c:pt idx="283">
                  <c:v>3328.125</c:v>
                </c:pt>
                <c:pt idx="284">
                  <c:v>3339.84375</c:v>
                </c:pt>
                <c:pt idx="285">
                  <c:v>3351.5625</c:v>
                </c:pt>
                <c:pt idx="286">
                  <c:v>3363.28125</c:v>
                </c:pt>
                <c:pt idx="287">
                  <c:v>3375</c:v>
                </c:pt>
                <c:pt idx="288">
                  <c:v>3386.71875</c:v>
                </c:pt>
                <c:pt idx="289">
                  <c:v>3398.4375</c:v>
                </c:pt>
                <c:pt idx="290">
                  <c:v>3410.15625</c:v>
                </c:pt>
                <c:pt idx="291">
                  <c:v>3421.875</c:v>
                </c:pt>
                <c:pt idx="292">
                  <c:v>3433.59375</c:v>
                </c:pt>
                <c:pt idx="293">
                  <c:v>3445.3125</c:v>
                </c:pt>
                <c:pt idx="294">
                  <c:v>3457.03125</c:v>
                </c:pt>
                <c:pt idx="295">
                  <c:v>3468.75</c:v>
                </c:pt>
                <c:pt idx="296">
                  <c:v>3480.46875</c:v>
                </c:pt>
                <c:pt idx="297">
                  <c:v>3492.1875</c:v>
                </c:pt>
                <c:pt idx="298">
                  <c:v>3503.90625</c:v>
                </c:pt>
                <c:pt idx="299">
                  <c:v>3515.625</c:v>
                </c:pt>
              </c:numCache>
            </c:numRef>
          </c:val>
          <c:smooth val="0"/>
          <c:extLst>
            <c:ext xmlns:c16="http://schemas.microsoft.com/office/drawing/2014/chart" uri="{C3380CC4-5D6E-409C-BE32-E72D297353CC}">
              <c16:uniqueId val="{00000000-F669-4BE4-BB5E-42DE43C869E1}"/>
            </c:ext>
          </c:extLst>
        </c:ser>
        <c:dLbls>
          <c:showLegendKey val="0"/>
          <c:showVal val="0"/>
          <c:showCatName val="0"/>
          <c:showSerName val="0"/>
          <c:showPercent val="0"/>
          <c:showBubbleSize val="0"/>
        </c:dLbls>
        <c:smooth val="0"/>
        <c:axId val="1734694544"/>
        <c:axId val="1939009920"/>
      </c:lineChart>
      <c:catAx>
        <c:axId val="1734694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39009920"/>
        <c:crosses val="autoZero"/>
        <c:auto val="1"/>
        <c:lblAlgn val="ctr"/>
        <c:lblOffset val="100"/>
        <c:noMultiLvlLbl val="0"/>
      </c:catAx>
      <c:valAx>
        <c:axId val="1939009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34694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13</xdr:col>
      <xdr:colOff>834838</xdr:colOff>
      <xdr:row>23</xdr:row>
      <xdr:rowOff>34737</xdr:rowOff>
    </xdr:from>
    <xdr:to>
      <xdr:col>16</xdr:col>
      <xdr:colOff>1462368</xdr:colOff>
      <xdr:row>37</xdr:row>
      <xdr:rowOff>110937</xdr:rowOff>
    </xdr:to>
    <xdr:graphicFrame macro="">
      <xdr:nvGraphicFramePr>
        <xdr:cNvPr id="8" name="Diagramm 7">
          <a:extLst>
            <a:ext uri="{FF2B5EF4-FFF2-40B4-BE49-F238E27FC236}">
              <a16:creationId xmlns:a16="http://schemas.microsoft.com/office/drawing/2014/main" id="{46B5ACB4-F1AE-4122-A126-85FB72A14D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711572</xdr:colOff>
      <xdr:row>23</xdr:row>
      <xdr:rowOff>23532</xdr:rowOff>
    </xdr:from>
    <xdr:to>
      <xdr:col>22</xdr:col>
      <xdr:colOff>16807</xdr:colOff>
      <xdr:row>37</xdr:row>
      <xdr:rowOff>99732</xdr:rowOff>
    </xdr:to>
    <xdr:graphicFrame macro="">
      <xdr:nvGraphicFramePr>
        <xdr:cNvPr id="9" name="Diagramm 8">
          <a:extLst>
            <a:ext uri="{FF2B5EF4-FFF2-40B4-BE49-F238E27FC236}">
              <a16:creationId xmlns:a16="http://schemas.microsoft.com/office/drawing/2014/main" id="{CE239F58-0161-4009-8DA8-BC2A180F84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787717</xdr:colOff>
      <xdr:row>5</xdr:row>
      <xdr:rowOff>10476</xdr:rowOff>
    </xdr:from>
    <xdr:to>
      <xdr:col>9</xdr:col>
      <xdr:colOff>0</xdr:colOff>
      <xdr:row>25</xdr:row>
      <xdr:rowOff>0</xdr:rowOff>
    </xdr:to>
    <xdr:graphicFrame macro="">
      <xdr:nvGraphicFramePr>
        <xdr:cNvPr id="7" name="Diagramm 6">
          <a:extLst>
            <a:ext uri="{FF2B5EF4-FFF2-40B4-BE49-F238E27FC236}">
              <a16:creationId xmlns:a16="http://schemas.microsoft.com/office/drawing/2014/main" id="{28D766C9-13A2-4538-96AC-92801E1341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783907</xdr:colOff>
      <xdr:row>30</xdr:row>
      <xdr:rowOff>170497</xdr:rowOff>
    </xdr:from>
    <xdr:to>
      <xdr:col>8</xdr:col>
      <xdr:colOff>777240</xdr:colOff>
      <xdr:row>50</xdr:row>
      <xdr:rowOff>171450</xdr:rowOff>
    </xdr:to>
    <xdr:graphicFrame macro="">
      <xdr:nvGraphicFramePr>
        <xdr:cNvPr id="8" name="Diagramm 7">
          <a:extLst>
            <a:ext uri="{FF2B5EF4-FFF2-40B4-BE49-F238E27FC236}">
              <a16:creationId xmlns:a16="http://schemas.microsoft.com/office/drawing/2014/main" id="{7908AFBD-7ABB-481F-9907-49205444DA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70CC6-CB66-4206-8BCF-00A5686ED5AD}">
  <dimension ref="A1:L11"/>
  <sheetViews>
    <sheetView workbookViewId="0">
      <selection activeCell="E15" sqref="E15"/>
    </sheetView>
  </sheetViews>
  <sheetFormatPr baseColWidth="10" defaultRowHeight="15" x14ac:dyDescent="0.25"/>
  <cols>
    <col min="2" max="2" width="11.5703125" customWidth="1"/>
    <col min="12" max="12" width="15.140625" customWidth="1"/>
  </cols>
  <sheetData>
    <row r="1" spans="1:12" s="1" customFormat="1" x14ac:dyDescent="0.25">
      <c r="A1" s="1" t="s">
        <v>5</v>
      </c>
    </row>
    <row r="3" spans="1:12" x14ac:dyDescent="0.25">
      <c r="B3" s="15" t="s">
        <v>36</v>
      </c>
      <c r="C3" s="15"/>
      <c r="D3" s="15"/>
      <c r="E3" s="15"/>
      <c r="G3" s="11" t="s">
        <v>37</v>
      </c>
      <c r="H3" s="12"/>
      <c r="I3" s="12"/>
      <c r="J3" s="12"/>
      <c r="K3" s="12"/>
      <c r="L3" s="13"/>
    </row>
    <row r="4" spans="1:12" x14ac:dyDescent="0.25">
      <c r="A4" t="s">
        <v>33</v>
      </c>
      <c r="B4" s="14">
        <f>DataEstimation!G5*DataSizes!E5</f>
        <v>60000</v>
      </c>
      <c r="C4" s="14"/>
      <c r="D4" s="14"/>
      <c r="E4" s="14"/>
      <c r="G4" s="14">
        <f>B4/128</f>
        <v>468.75</v>
      </c>
      <c r="H4" s="14"/>
      <c r="I4" s="14"/>
      <c r="J4" s="14"/>
      <c r="K4" s="14"/>
      <c r="L4" s="14"/>
    </row>
    <row r="5" spans="1:12" x14ac:dyDescent="0.25">
      <c r="A5" t="s">
        <v>34</v>
      </c>
      <c r="B5" s="16">
        <f>DataEstimation!G5*DataSizes!E6</f>
        <v>90000</v>
      </c>
      <c r="C5" s="16"/>
      <c r="D5" s="16"/>
      <c r="E5" s="16"/>
      <c r="G5" s="14">
        <f>B5/128</f>
        <v>703.125</v>
      </c>
      <c r="H5" s="14"/>
      <c r="I5" s="14"/>
      <c r="J5" s="14"/>
      <c r="K5" s="14"/>
      <c r="L5" s="14"/>
    </row>
    <row r="9" spans="1:12" x14ac:dyDescent="0.25">
      <c r="B9" s="15" t="s">
        <v>35</v>
      </c>
      <c r="C9" s="15"/>
      <c r="D9" s="15"/>
      <c r="E9" s="15"/>
      <c r="G9" s="11" t="s">
        <v>37</v>
      </c>
      <c r="H9" s="12"/>
      <c r="I9" s="12"/>
      <c r="J9" s="12"/>
      <c r="K9" s="12"/>
      <c r="L9" s="13"/>
    </row>
    <row r="10" spans="1:12" x14ac:dyDescent="0.25">
      <c r="A10" t="s">
        <v>33</v>
      </c>
      <c r="B10" s="14">
        <f>DataEstimation!G12*DataSizes!E5</f>
        <v>600</v>
      </c>
      <c r="C10" s="14"/>
      <c r="D10" s="14"/>
      <c r="E10" s="14"/>
      <c r="G10" s="14">
        <f>B10/128</f>
        <v>4.6875</v>
      </c>
      <c r="H10" s="14"/>
      <c r="I10" s="14"/>
      <c r="J10" s="14"/>
      <c r="K10" s="14"/>
      <c r="L10" s="14"/>
    </row>
    <row r="11" spans="1:12" x14ac:dyDescent="0.25">
      <c r="A11" t="s">
        <v>34</v>
      </c>
      <c r="B11" s="16">
        <f>DataEstimation!G12*DataSizes!E6</f>
        <v>900</v>
      </c>
      <c r="C11" s="16"/>
      <c r="D11" s="16"/>
      <c r="E11" s="16"/>
      <c r="G11" s="14">
        <f>B11/128</f>
        <v>7.03125</v>
      </c>
      <c r="H11" s="14"/>
      <c r="I11" s="14"/>
      <c r="J11" s="14"/>
      <c r="K11" s="14"/>
      <c r="L11" s="14"/>
    </row>
  </sheetData>
  <mergeCells count="12">
    <mergeCell ref="B11:E11"/>
    <mergeCell ref="B3:E3"/>
    <mergeCell ref="B9:E9"/>
    <mergeCell ref="B4:E4"/>
    <mergeCell ref="B5:E5"/>
    <mergeCell ref="B10:E10"/>
    <mergeCell ref="G9:L9"/>
    <mergeCell ref="G10:L10"/>
    <mergeCell ref="G11:L11"/>
    <mergeCell ref="G3:L3"/>
    <mergeCell ref="G4:L4"/>
    <mergeCell ref="G5:L5"/>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DA206-E5BE-4B99-BB34-EB628F712BF8}">
  <dimension ref="A1:Y6"/>
  <sheetViews>
    <sheetView workbookViewId="0">
      <selection activeCell="E6" sqref="E6"/>
    </sheetView>
  </sheetViews>
  <sheetFormatPr baseColWidth="10" defaultRowHeight="15" x14ac:dyDescent="0.25"/>
  <cols>
    <col min="1" max="1" width="21.140625" customWidth="1"/>
  </cols>
  <sheetData>
    <row r="1" spans="1:25" s="1" customFormat="1" x14ac:dyDescent="0.25">
      <c r="A1" s="1" t="s">
        <v>5</v>
      </c>
    </row>
    <row r="3" spans="1:25" x14ac:dyDescent="0.25">
      <c r="A3" s="15" t="s">
        <v>6</v>
      </c>
      <c r="B3" s="15"/>
      <c r="C3" s="15"/>
      <c r="D3" s="15"/>
      <c r="E3" s="15"/>
      <c r="G3" s="15" t="s">
        <v>12</v>
      </c>
      <c r="H3" s="15"/>
      <c r="I3" s="15"/>
      <c r="J3" s="15"/>
      <c r="K3" s="15"/>
      <c r="L3" s="15"/>
      <c r="M3" s="15"/>
      <c r="N3" s="15" t="s">
        <v>16</v>
      </c>
      <c r="O3" s="15"/>
      <c r="P3" s="15"/>
      <c r="Q3" s="15"/>
      <c r="R3" s="15"/>
      <c r="S3" s="15"/>
      <c r="T3" s="15" t="s">
        <v>18</v>
      </c>
      <c r="U3" s="15"/>
      <c r="V3" s="15"/>
      <c r="W3" s="15"/>
      <c r="X3" s="15"/>
      <c r="Y3" s="15"/>
    </row>
    <row r="4" spans="1:25" x14ac:dyDescent="0.25">
      <c r="B4" t="s">
        <v>7</v>
      </c>
      <c r="C4" t="s">
        <v>8</v>
      </c>
      <c r="D4" t="s">
        <v>9</v>
      </c>
      <c r="E4" t="s">
        <v>20</v>
      </c>
      <c r="G4" t="s">
        <v>13</v>
      </c>
      <c r="N4" t="s">
        <v>17</v>
      </c>
      <c r="T4" t="s">
        <v>19</v>
      </c>
    </row>
    <row r="5" spans="1:25" x14ac:dyDescent="0.25">
      <c r="A5" t="s">
        <v>10</v>
      </c>
      <c r="B5">
        <v>2</v>
      </c>
      <c r="C5">
        <v>1</v>
      </c>
      <c r="D5">
        <v>3</v>
      </c>
      <c r="E5" s="2">
        <f>D5+C5+B5</f>
        <v>6</v>
      </c>
      <c r="G5" t="s">
        <v>14</v>
      </c>
    </row>
    <row r="6" spans="1:25" x14ac:dyDescent="0.25">
      <c r="A6" t="s">
        <v>11</v>
      </c>
      <c r="B6">
        <v>2</v>
      </c>
      <c r="C6">
        <v>4</v>
      </c>
      <c r="D6">
        <v>3</v>
      </c>
      <c r="E6" s="2">
        <f>D6+C6+B6</f>
        <v>9</v>
      </c>
      <c r="G6" t="s">
        <v>15</v>
      </c>
    </row>
  </sheetData>
  <mergeCells count="4">
    <mergeCell ref="G3:M3"/>
    <mergeCell ref="N3:S3"/>
    <mergeCell ref="T3:Y3"/>
    <mergeCell ref="A3:E3"/>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5CB9A-5ABF-4B84-BF61-4292992ABB36}">
  <dimension ref="A1:K13"/>
  <sheetViews>
    <sheetView workbookViewId="0">
      <selection activeCell="B18" sqref="B18"/>
    </sheetView>
  </sheetViews>
  <sheetFormatPr baseColWidth="10" defaultColWidth="8.85546875" defaultRowHeight="15" x14ac:dyDescent="0.25"/>
  <cols>
    <col min="1" max="1" width="21.85546875" customWidth="1"/>
    <col min="2" max="2" width="40.85546875" customWidth="1"/>
    <col min="3" max="3" width="38.28515625" customWidth="1"/>
    <col min="5" max="5" width="18.140625" customWidth="1"/>
    <col min="6" max="6" width="22.28515625" customWidth="1"/>
    <col min="7" max="7" width="9.42578125" customWidth="1"/>
    <col min="8" max="8" width="9.7109375" customWidth="1"/>
    <col min="9" max="9" width="11" customWidth="1"/>
    <col min="10" max="11" width="11.28515625" customWidth="1"/>
    <col min="12" max="12" width="10.28515625" customWidth="1"/>
  </cols>
  <sheetData>
    <row r="1" spans="1:11" s="1" customFormat="1" x14ac:dyDescent="0.25">
      <c r="A1" s="1" t="s">
        <v>5</v>
      </c>
    </row>
    <row r="3" spans="1:11" x14ac:dyDescent="0.25">
      <c r="A3" s="7" t="s">
        <v>31</v>
      </c>
    </row>
    <row r="4" spans="1:11" x14ac:dyDescent="0.25">
      <c r="A4" s="6" t="s">
        <v>30</v>
      </c>
      <c r="B4" s="6" t="s">
        <v>21</v>
      </c>
      <c r="C4" s="6" t="s">
        <v>29</v>
      </c>
      <c r="E4" s="6"/>
      <c r="F4" s="6"/>
      <c r="G4" s="6" t="s">
        <v>28</v>
      </c>
      <c r="H4" s="6" t="s">
        <v>27</v>
      </c>
      <c r="I4" s="6" t="s">
        <v>26</v>
      </c>
      <c r="J4" s="6" t="s">
        <v>25</v>
      </c>
      <c r="K4" s="6" t="s">
        <v>24</v>
      </c>
    </row>
    <row r="5" spans="1:11" x14ac:dyDescent="0.25">
      <c r="A5" s="4">
        <v>200</v>
      </c>
      <c r="B5" s="3">
        <v>22.66</v>
      </c>
      <c r="C5" s="4">
        <v>20</v>
      </c>
      <c r="E5" s="5" t="s">
        <v>23</v>
      </c>
      <c r="F5" s="4"/>
      <c r="G5" s="4">
        <f>A5*(1/(C5/1000))</f>
        <v>10000</v>
      </c>
      <c r="H5" s="4">
        <f>60*G5</f>
        <v>600000</v>
      </c>
      <c r="I5" s="4">
        <f>10*H5</f>
        <v>6000000</v>
      </c>
      <c r="J5" s="4">
        <f>3*I5</f>
        <v>18000000</v>
      </c>
      <c r="K5" s="4">
        <f>2*J5</f>
        <v>36000000</v>
      </c>
    </row>
    <row r="6" spans="1:11" x14ac:dyDescent="0.25">
      <c r="A6" s="4"/>
      <c r="B6" s="4"/>
      <c r="C6" s="4"/>
      <c r="E6" s="5" t="s">
        <v>22</v>
      </c>
      <c r="F6" s="4"/>
      <c r="G6" s="4">
        <f>(G5*B5)/1000000</f>
        <v>0.2266</v>
      </c>
      <c r="H6" s="4">
        <f>(H5*B5)/1000000</f>
        <v>13.596</v>
      </c>
      <c r="I6" s="4">
        <f>(I5*B5)/1000000</f>
        <v>135.96</v>
      </c>
      <c r="J6" s="4">
        <f>(J5*B5)/1000000</f>
        <v>407.88</v>
      </c>
      <c r="K6" s="4">
        <f>(K5*B5)/1000000</f>
        <v>815.76</v>
      </c>
    </row>
    <row r="7" spans="1:11" x14ac:dyDescent="0.25">
      <c r="A7" s="3"/>
      <c r="B7" s="3"/>
      <c r="C7" s="3"/>
      <c r="D7" s="3"/>
      <c r="E7" s="3"/>
      <c r="F7" s="3"/>
      <c r="G7" s="3"/>
      <c r="H7" s="3"/>
      <c r="I7" s="3"/>
      <c r="J7" s="3"/>
      <c r="K7" s="3"/>
    </row>
    <row r="8" spans="1:11" x14ac:dyDescent="0.25">
      <c r="A8" s="3"/>
      <c r="B8" s="3"/>
      <c r="C8" s="3"/>
      <c r="D8" s="3"/>
      <c r="E8" s="3"/>
      <c r="F8" s="3"/>
      <c r="G8" s="3"/>
      <c r="H8" s="3"/>
      <c r="I8" s="3"/>
      <c r="J8" s="3"/>
      <c r="K8" s="3"/>
    </row>
    <row r="9" spans="1:11" x14ac:dyDescent="0.25">
      <c r="C9" s="3"/>
      <c r="D9" s="3"/>
      <c r="E9" s="3"/>
      <c r="F9" s="3"/>
      <c r="G9" s="3"/>
      <c r="H9" s="3"/>
      <c r="I9" s="3"/>
      <c r="J9" s="3"/>
      <c r="K9" s="3"/>
    </row>
    <row r="10" spans="1:11" x14ac:dyDescent="0.25">
      <c r="A10" s="7" t="s">
        <v>32</v>
      </c>
    </row>
    <row r="11" spans="1:11" x14ac:dyDescent="0.25">
      <c r="A11" s="6" t="s">
        <v>30</v>
      </c>
      <c r="B11" s="6" t="s">
        <v>21</v>
      </c>
      <c r="C11" s="6" t="s">
        <v>29</v>
      </c>
      <c r="E11" s="6"/>
      <c r="F11" s="6"/>
      <c r="G11" s="6" t="s">
        <v>28</v>
      </c>
      <c r="H11" s="6" t="s">
        <v>27</v>
      </c>
      <c r="I11" s="6" t="s">
        <v>26</v>
      </c>
      <c r="J11" s="6" t="s">
        <v>25</v>
      </c>
      <c r="K11" s="6" t="s">
        <v>24</v>
      </c>
    </row>
    <row r="12" spans="1:11" x14ac:dyDescent="0.25">
      <c r="A12" s="4">
        <v>10</v>
      </c>
      <c r="B12" s="3">
        <v>22.66</v>
      </c>
      <c r="C12" s="4">
        <v>100</v>
      </c>
      <c r="E12" s="5" t="s">
        <v>23</v>
      </c>
      <c r="F12" s="4"/>
      <c r="G12" s="4">
        <f>A12*(1/(C12/1000))</f>
        <v>100</v>
      </c>
      <c r="H12" s="4">
        <f>60*G12</f>
        <v>6000</v>
      </c>
      <c r="I12" s="4">
        <f>10*H12</f>
        <v>60000</v>
      </c>
      <c r="J12" s="4">
        <f>3*I12</f>
        <v>180000</v>
      </c>
      <c r="K12" s="4">
        <f>2*J12</f>
        <v>360000</v>
      </c>
    </row>
    <row r="13" spans="1:11" x14ac:dyDescent="0.25">
      <c r="A13" s="4"/>
      <c r="B13" s="4"/>
      <c r="C13" s="4"/>
      <c r="E13" s="5" t="s">
        <v>22</v>
      </c>
      <c r="F13" s="4"/>
      <c r="G13" s="4">
        <f>(G12*B12)/1000000</f>
        <v>2.2659999999999998E-3</v>
      </c>
      <c r="H13" s="4">
        <f>(H12*B12)/1000000</f>
        <v>0.13596</v>
      </c>
      <c r="I13" s="4">
        <f>(I12*B12)/1000000</f>
        <v>1.3595999999999999</v>
      </c>
      <c r="J13" s="4">
        <f>(J12*B12)/1000000</f>
        <v>4.0788000000000002</v>
      </c>
      <c r="K13" s="4">
        <f>(K12*B12)/1000000</f>
        <v>8.1576000000000004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EFC8F-B749-4B26-9926-020D5503C7C3}">
  <dimension ref="A1:X42"/>
  <sheetViews>
    <sheetView tabSelected="1" topLeftCell="H1" zoomScale="85" zoomScaleNormal="85" workbookViewId="0">
      <selection activeCell="M21" sqref="M21"/>
    </sheetView>
  </sheetViews>
  <sheetFormatPr baseColWidth="10" defaultRowHeight="15" x14ac:dyDescent="0.25"/>
  <cols>
    <col min="4" max="4" width="25.42578125" customWidth="1"/>
    <col min="5" max="5" width="17.42578125" customWidth="1"/>
    <col min="6" max="7" width="21.42578125" customWidth="1"/>
    <col min="8" max="8" width="20.42578125" customWidth="1"/>
    <col min="10" max="10" width="38.85546875" customWidth="1"/>
    <col min="11" max="11" width="20.140625" customWidth="1"/>
    <col min="12" max="12" width="19.42578125" customWidth="1"/>
    <col min="13" max="13" width="18.140625" customWidth="1"/>
    <col min="14" max="14" width="25.42578125" customWidth="1"/>
    <col min="15" max="15" width="11.140625" customWidth="1"/>
    <col min="16" max="16" width="22.7109375" customWidth="1"/>
    <col min="17" max="17" width="22.42578125" customWidth="1"/>
    <col min="19" max="19" width="21.85546875" customWidth="1"/>
    <col min="20" max="20" width="22.85546875" customWidth="1"/>
  </cols>
  <sheetData>
    <row r="1" spans="1:24" s="1" customFormat="1" x14ac:dyDescent="0.25">
      <c r="A1" s="1" t="s">
        <v>5</v>
      </c>
    </row>
    <row r="2" spans="1:24" x14ac:dyDescent="0.25">
      <c r="J2" s="24"/>
      <c r="K2" s="24"/>
      <c r="L2" s="24"/>
      <c r="M2" s="24" t="s">
        <v>51</v>
      </c>
      <c r="N2" s="24" t="s">
        <v>55</v>
      </c>
    </row>
    <row r="3" spans="1:24" x14ac:dyDescent="0.25">
      <c r="J3" s="24" t="s">
        <v>46</v>
      </c>
      <c r="K3" s="24"/>
      <c r="L3" s="24"/>
      <c r="M3" s="24"/>
      <c r="N3" s="24"/>
      <c r="P3" s="23" t="s">
        <v>53</v>
      </c>
      <c r="Q3" s="23"/>
      <c r="S3" s="23" t="s">
        <v>54</v>
      </c>
      <c r="T3" s="23"/>
      <c r="W3" s="2" t="s">
        <v>56</v>
      </c>
      <c r="X3" s="2" t="s">
        <v>57</v>
      </c>
    </row>
    <row r="4" spans="1:24" x14ac:dyDescent="0.25">
      <c r="J4" s="24" t="s">
        <v>50</v>
      </c>
      <c r="K4" s="24" t="s">
        <v>48</v>
      </c>
      <c r="L4" s="24" t="s">
        <v>47</v>
      </c>
      <c r="M4" s="24" t="s">
        <v>49</v>
      </c>
      <c r="N4" s="24" t="s">
        <v>52</v>
      </c>
      <c r="P4" t="s">
        <v>58</v>
      </c>
      <c r="Q4" t="s">
        <v>59</v>
      </c>
      <c r="S4" t="s">
        <v>60</v>
      </c>
      <c r="T4" t="s">
        <v>61</v>
      </c>
      <c r="W4" s="2"/>
      <c r="X4" s="2"/>
    </row>
    <row r="5" spans="1:24" x14ac:dyDescent="0.25">
      <c r="J5" s="24">
        <v>39</v>
      </c>
      <c r="K5" s="24">
        <v>46</v>
      </c>
      <c r="L5" s="24">
        <v>1</v>
      </c>
      <c r="M5" s="24">
        <v>128</v>
      </c>
      <c r="N5" s="24">
        <f>M5+5</f>
        <v>133</v>
      </c>
      <c r="P5">
        <f>(1000/K5)*L5*M5*8</f>
        <v>22260.869565217392</v>
      </c>
      <c r="Q5">
        <f>P5/8</f>
        <v>2782.608695652174</v>
      </c>
      <c r="S5">
        <f>(1000/K5)*L5*N5*8</f>
        <v>23130.434782608696</v>
      </c>
      <c r="T5">
        <f>S5/8</f>
        <v>2891.304347826087</v>
      </c>
      <c r="W5" s="2">
        <f>M5/J5</f>
        <v>3.2820512820512819</v>
      </c>
      <c r="X5" s="2">
        <f>N5/J5</f>
        <v>3.4102564102564101</v>
      </c>
    </row>
    <row r="6" spans="1:24" x14ac:dyDescent="0.25">
      <c r="J6" s="24">
        <v>39</v>
      </c>
      <c r="K6" s="24">
        <v>226</v>
      </c>
      <c r="L6" s="24">
        <v>5</v>
      </c>
      <c r="M6" s="24">
        <v>128</v>
      </c>
      <c r="N6" s="24">
        <f t="shared" ref="N6:N20" si="0">M6+5</f>
        <v>133</v>
      </c>
      <c r="P6">
        <f>(1000/K6)*L6*M6*8</f>
        <v>22654.867256637168</v>
      </c>
      <c r="Q6">
        <f t="shared" ref="Q6:Q20" si="1">P6/8</f>
        <v>2831.858407079646</v>
      </c>
      <c r="S6">
        <f t="shared" ref="S6:S20" si="2">(1000/K6)*L6*N6*8</f>
        <v>23539.823008849558</v>
      </c>
      <c r="T6">
        <f t="shared" ref="T6:T20" si="3">S6/8</f>
        <v>2942.4778761061948</v>
      </c>
      <c r="W6" s="2">
        <f t="shared" ref="W6:W20" si="4">M6/J6</f>
        <v>3.2820512820512819</v>
      </c>
      <c r="X6" s="2">
        <f t="shared" ref="X6:X20" si="5">N6/J6</f>
        <v>3.4102564102564101</v>
      </c>
    </row>
    <row r="7" spans="1:24" x14ac:dyDescent="0.25">
      <c r="J7" s="24">
        <v>39</v>
      </c>
      <c r="K7" s="24">
        <v>454</v>
      </c>
      <c r="L7" s="24">
        <v>10</v>
      </c>
      <c r="M7" s="24">
        <v>128</v>
      </c>
      <c r="N7" s="24">
        <f t="shared" si="0"/>
        <v>133</v>
      </c>
      <c r="P7">
        <f>(1000/K7)*L7*M7*8</f>
        <v>22555.066079295153</v>
      </c>
      <c r="Q7">
        <f t="shared" si="1"/>
        <v>2819.3832599118941</v>
      </c>
      <c r="S7">
        <f t="shared" si="2"/>
        <v>23436.12334801762</v>
      </c>
      <c r="T7">
        <f t="shared" si="3"/>
        <v>2929.5154185022025</v>
      </c>
      <c r="W7" s="2">
        <f t="shared" si="4"/>
        <v>3.2820512820512819</v>
      </c>
      <c r="X7" s="2">
        <f t="shared" si="5"/>
        <v>3.4102564102564101</v>
      </c>
    </row>
    <row r="8" spans="1:24" x14ac:dyDescent="0.25">
      <c r="C8" s="25" t="s">
        <v>3</v>
      </c>
      <c r="D8" s="25"/>
      <c r="E8" s="25"/>
      <c r="F8" s="25"/>
      <c r="J8" s="24">
        <v>39</v>
      </c>
      <c r="K8" s="24">
        <v>4560</v>
      </c>
      <c r="L8" s="24">
        <v>100</v>
      </c>
      <c r="M8" s="24">
        <v>128</v>
      </c>
      <c r="N8" s="24">
        <f t="shared" si="0"/>
        <v>133</v>
      </c>
      <c r="P8">
        <f>(1000/K8)*L8*M8*8</f>
        <v>22456.140350877191</v>
      </c>
      <c r="Q8">
        <f t="shared" si="1"/>
        <v>2807.0175438596489</v>
      </c>
      <c r="S8">
        <f t="shared" si="2"/>
        <v>23333.333333333332</v>
      </c>
      <c r="T8">
        <f t="shared" si="3"/>
        <v>2916.6666666666665</v>
      </c>
      <c r="W8" s="2">
        <f t="shared" si="4"/>
        <v>3.2820512820512819</v>
      </c>
      <c r="X8" s="2">
        <f t="shared" si="5"/>
        <v>3.4102564102564101</v>
      </c>
    </row>
    <row r="9" spans="1:24" x14ac:dyDescent="0.25">
      <c r="C9" s="25" t="s">
        <v>1</v>
      </c>
      <c r="D9" s="25" t="s">
        <v>4</v>
      </c>
      <c r="E9" s="25" t="s">
        <v>2</v>
      </c>
      <c r="F9" s="25" t="s">
        <v>0</v>
      </c>
      <c r="J9" s="24">
        <v>24.1</v>
      </c>
      <c r="K9" s="24">
        <v>27</v>
      </c>
      <c r="L9" s="24">
        <v>1</v>
      </c>
      <c r="M9" s="24">
        <v>64</v>
      </c>
      <c r="N9" s="24">
        <f t="shared" si="0"/>
        <v>69</v>
      </c>
      <c r="P9">
        <f>(1000/K9)*L9*M9*8</f>
        <v>18962.962962962964</v>
      </c>
      <c r="Q9">
        <f t="shared" si="1"/>
        <v>2370.3703703703704</v>
      </c>
      <c r="S9">
        <f t="shared" si="2"/>
        <v>20444.444444444445</v>
      </c>
      <c r="T9">
        <f t="shared" si="3"/>
        <v>2555.5555555555557</v>
      </c>
      <c r="W9" s="2">
        <f t="shared" si="4"/>
        <v>2.6556016597510372</v>
      </c>
      <c r="X9" s="2">
        <f t="shared" si="5"/>
        <v>2.8630705394190872</v>
      </c>
    </row>
    <row r="10" spans="1:24" x14ac:dyDescent="0.25">
      <c r="C10" s="25">
        <v>1</v>
      </c>
      <c r="D10" s="25">
        <v>10</v>
      </c>
      <c r="E10" s="25">
        <v>0.01</v>
      </c>
      <c r="F10" s="25">
        <v>100</v>
      </c>
      <c r="J10" s="24">
        <v>24.1</v>
      </c>
      <c r="K10" s="24">
        <v>134</v>
      </c>
      <c r="L10" s="24">
        <v>5</v>
      </c>
      <c r="M10" s="24">
        <v>64</v>
      </c>
      <c r="N10" s="24">
        <f t="shared" si="0"/>
        <v>69</v>
      </c>
      <c r="P10">
        <f>(1000/K10)*L10*M10*8</f>
        <v>19104.4776119403</v>
      </c>
      <c r="Q10">
        <f t="shared" si="1"/>
        <v>2388.0597014925374</v>
      </c>
      <c r="S10">
        <f t="shared" si="2"/>
        <v>20597.014925373136</v>
      </c>
      <c r="T10">
        <f t="shared" si="3"/>
        <v>2574.626865671642</v>
      </c>
      <c r="W10" s="2">
        <f t="shared" si="4"/>
        <v>2.6556016597510372</v>
      </c>
      <c r="X10" s="2">
        <f t="shared" si="5"/>
        <v>2.8630705394190872</v>
      </c>
    </row>
    <row r="11" spans="1:24" x14ac:dyDescent="0.25">
      <c r="C11" s="25">
        <v>5</v>
      </c>
      <c r="D11" s="25">
        <v>10</v>
      </c>
      <c r="E11" s="25">
        <v>0.02</v>
      </c>
      <c r="F11" s="25">
        <v>250</v>
      </c>
      <c r="J11" s="24">
        <v>24.1</v>
      </c>
      <c r="K11" s="24">
        <v>265</v>
      </c>
      <c r="L11" s="24">
        <v>10</v>
      </c>
      <c r="M11" s="24">
        <v>64</v>
      </c>
      <c r="N11" s="24">
        <f t="shared" si="0"/>
        <v>69</v>
      </c>
      <c r="P11">
        <f>(1000/K11)*L11*M11*8</f>
        <v>19320.754716981133</v>
      </c>
      <c r="Q11">
        <f t="shared" si="1"/>
        <v>2415.0943396226417</v>
      </c>
      <c r="S11">
        <f t="shared" si="2"/>
        <v>20830.188679245286</v>
      </c>
      <c r="T11">
        <f t="shared" si="3"/>
        <v>2603.7735849056608</v>
      </c>
      <c r="W11" s="2">
        <f t="shared" si="4"/>
        <v>2.6556016597510372</v>
      </c>
      <c r="X11" s="2">
        <f t="shared" si="5"/>
        <v>2.8630705394190872</v>
      </c>
    </row>
    <row r="12" spans="1:24" x14ac:dyDescent="0.25">
      <c r="C12" s="25">
        <v>10</v>
      </c>
      <c r="D12" s="25">
        <v>10</v>
      </c>
      <c r="E12" s="25">
        <v>0.05</v>
      </c>
      <c r="F12" s="25">
        <v>200</v>
      </c>
      <c r="J12" s="24">
        <v>24.1</v>
      </c>
      <c r="K12" s="24">
        <v>2678</v>
      </c>
      <c r="L12" s="24">
        <v>100</v>
      </c>
      <c r="M12" s="24">
        <v>64</v>
      </c>
      <c r="N12" s="24">
        <f t="shared" si="0"/>
        <v>69</v>
      </c>
      <c r="P12">
        <f>(1000/K12)*L12*M12*8</f>
        <v>19118.745332337567</v>
      </c>
      <c r="Q12">
        <f t="shared" si="1"/>
        <v>2389.8431665421958</v>
      </c>
      <c r="S12">
        <f t="shared" si="2"/>
        <v>20612.397311426437</v>
      </c>
      <c r="T12">
        <f t="shared" si="3"/>
        <v>2576.5496639283047</v>
      </c>
      <c r="W12" s="2">
        <f t="shared" si="4"/>
        <v>2.6556016597510372</v>
      </c>
      <c r="X12" s="2">
        <f t="shared" si="5"/>
        <v>2.8630705394190872</v>
      </c>
    </row>
    <row r="13" spans="1:24" x14ac:dyDescent="0.25">
      <c r="C13" s="25">
        <v>20</v>
      </c>
      <c r="D13" s="25">
        <v>10</v>
      </c>
      <c r="E13" s="25">
        <v>0.1</v>
      </c>
      <c r="F13" s="25">
        <v>200</v>
      </c>
      <c r="J13" s="24">
        <v>12</v>
      </c>
      <c r="K13" s="24">
        <v>12</v>
      </c>
      <c r="L13" s="24">
        <v>1</v>
      </c>
      <c r="M13" s="24">
        <v>20</v>
      </c>
      <c r="N13" s="24">
        <f t="shared" si="0"/>
        <v>25</v>
      </c>
      <c r="P13">
        <f>(1000/K13)*L13*M13*8</f>
        <v>13333.333333333332</v>
      </c>
      <c r="Q13">
        <f t="shared" si="1"/>
        <v>1666.6666666666665</v>
      </c>
      <c r="S13">
        <f t="shared" si="2"/>
        <v>16666.666666666664</v>
      </c>
      <c r="T13">
        <f t="shared" si="3"/>
        <v>2083.333333333333</v>
      </c>
      <c r="W13" s="2">
        <f t="shared" si="4"/>
        <v>1.6666666666666667</v>
      </c>
      <c r="X13" s="2">
        <f t="shared" si="5"/>
        <v>2.0833333333333335</v>
      </c>
    </row>
    <row r="14" spans="1:24" x14ac:dyDescent="0.25">
      <c r="C14" s="25">
        <v>30</v>
      </c>
      <c r="D14" s="25">
        <v>10</v>
      </c>
      <c r="E14" s="25">
        <v>0.15</v>
      </c>
      <c r="F14" s="25">
        <v>200</v>
      </c>
      <c r="J14" s="24">
        <v>12</v>
      </c>
      <c r="K14" s="24">
        <v>64</v>
      </c>
      <c r="L14" s="24">
        <v>5</v>
      </c>
      <c r="M14" s="24">
        <v>20</v>
      </c>
      <c r="N14" s="24">
        <f t="shared" si="0"/>
        <v>25</v>
      </c>
      <c r="P14">
        <f>(1000/K14)*L14*M14*8</f>
        <v>12500</v>
      </c>
      <c r="Q14">
        <f t="shared" si="1"/>
        <v>1562.5</v>
      </c>
      <c r="S14">
        <f t="shared" si="2"/>
        <v>15625</v>
      </c>
      <c r="T14">
        <f t="shared" si="3"/>
        <v>1953.125</v>
      </c>
      <c r="W14" s="2">
        <f t="shared" si="4"/>
        <v>1.6666666666666667</v>
      </c>
      <c r="X14" s="2">
        <f t="shared" si="5"/>
        <v>2.0833333333333335</v>
      </c>
    </row>
    <row r="15" spans="1:24" x14ac:dyDescent="0.25">
      <c r="C15" s="25">
        <v>50</v>
      </c>
      <c r="D15" s="25">
        <v>10</v>
      </c>
      <c r="E15" s="25">
        <v>0.24</v>
      </c>
      <c r="F15" s="25">
        <v>208.34</v>
      </c>
      <c r="J15" s="24">
        <v>12</v>
      </c>
      <c r="K15" s="24">
        <v>127</v>
      </c>
      <c r="L15" s="24">
        <v>10</v>
      </c>
      <c r="M15" s="24">
        <v>20</v>
      </c>
      <c r="N15" s="24">
        <f t="shared" si="0"/>
        <v>25</v>
      </c>
      <c r="P15">
        <f>(1000/K15)*L15*M15*8</f>
        <v>12598.425196850394</v>
      </c>
      <c r="Q15">
        <f t="shared" si="1"/>
        <v>1574.8031496062993</v>
      </c>
      <c r="S15">
        <f t="shared" si="2"/>
        <v>15748.031496062993</v>
      </c>
      <c r="T15">
        <f t="shared" si="3"/>
        <v>1968.5039370078741</v>
      </c>
      <c r="W15" s="2">
        <f t="shared" si="4"/>
        <v>1.6666666666666667</v>
      </c>
      <c r="X15" s="2">
        <f t="shared" si="5"/>
        <v>2.0833333333333335</v>
      </c>
    </row>
    <row r="16" spans="1:24" x14ac:dyDescent="0.25">
      <c r="C16" s="25">
        <v>80</v>
      </c>
      <c r="D16" s="25">
        <v>10</v>
      </c>
      <c r="E16" s="25"/>
      <c r="F16" s="25"/>
      <c r="J16" s="24">
        <v>12</v>
      </c>
      <c r="K16" s="24">
        <v>1283</v>
      </c>
      <c r="L16" s="24">
        <v>100</v>
      </c>
      <c r="M16" s="24">
        <v>20</v>
      </c>
      <c r="N16" s="24">
        <f t="shared" si="0"/>
        <v>25</v>
      </c>
      <c r="P16">
        <f>(1000/K16)*L16*M16*8</f>
        <v>12470.771628994544</v>
      </c>
      <c r="Q16">
        <f t="shared" si="1"/>
        <v>1558.846453624318</v>
      </c>
      <c r="S16">
        <f t="shared" si="2"/>
        <v>15588.46453624318</v>
      </c>
      <c r="T16">
        <f t="shared" si="3"/>
        <v>1948.5580670303975</v>
      </c>
      <c r="W16" s="2">
        <f t="shared" si="4"/>
        <v>1.6666666666666667</v>
      </c>
      <c r="X16" s="2">
        <f t="shared" si="5"/>
        <v>2.0833333333333335</v>
      </c>
    </row>
    <row r="17" spans="3:24" x14ac:dyDescent="0.25">
      <c r="C17" s="25">
        <v>100</v>
      </c>
      <c r="D17" s="25">
        <v>10</v>
      </c>
      <c r="E17" s="25"/>
      <c r="F17" s="25"/>
      <c r="J17" s="24">
        <v>8.5</v>
      </c>
      <c r="K17" s="24">
        <v>9</v>
      </c>
      <c r="L17" s="24">
        <v>1</v>
      </c>
      <c r="M17" s="24">
        <v>10</v>
      </c>
      <c r="N17" s="24">
        <f t="shared" si="0"/>
        <v>15</v>
      </c>
      <c r="P17">
        <f>(1000/K17)*L17*M17*8</f>
        <v>8888.8888888888887</v>
      </c>
      <c r="Q17">
        <f t="shared" si="1"/>
        <v>1111.1111111111111</v>
      </c>
      <c r="S17">
        <f t="shared" si="2"/>
        <v>13333.333333333334</v>
      </c>
      <c r="T17">
        <f t="shared" si="3"/>
        <v>1666.6666666666667</v>
      </c>
      <c r="W17" s="2">
        <f t="shared" si="4"/>
        <v>1.1764705882352942</v>
      </c>
      <c r="X17" s="2">
        <f t="shared" si="5"/>
        <v>1.7647058823529411</v>
      </c>
    </row>
    <row r="18" spans="3:24" x14ac:dyDescent="0.25">
      <c r="C18" s="25">
        <v>200</v>
      </c>
      <c r="D18" s="25">
        <v>10</v>
      </c>
      <c r="E18" s="25"/>
      <c r="F18" s="25"/>
      <c r="J18" s="24">
        <v>8.5</v>
      </c>
      <c r="K18" s="24">
        <v>50</v>
      </c>
      <c r="L18" s="24">
        <v>5</v>
      </c>
      <c r="M18" s="24">
        <v>10</v>
      </c>
      <c r="N18" s="24">
        <f t="shared" si="0"/>
        <v>15</v>
      </c>
      <c r="P18">
        <f>(1000/K18)*L18*M18*8</f>
        <v>8000</v>
      </c>
      <c r="Q18">
        <f t="shared" si="1"/>
        <v>1000</v>
      </c>
      <c r="S18">
        <f t="shared" si="2"/>
        <v>12000</v>
      </c>
      <c r="T18">
        <f t="shared" si="3"/>
        <v>1500</v>
      </c>
      <c r="W18" s="2">
        <f t="shared" si="4"/>
        <v>1.1764705882352942</v>
      </c>
      <c r="X18" s="2">
        <f t="shared" si="5"/>
        <v>1.7647058823529411</v>
      </c>
    </row>
    <row r="19" spans="3:24" x14ac:dyDescent="0.25">
      <c r="C19" s="25">
        <v>500</v>
      </c>
      <c r="D19" s="25">
        <v>10</v>
      </c>
      <c r="E19" s="25"/>
      <c r="F19" s="25"/>
      <c r="J19" s="24">
        <v>8.5</v>
      </c>
      <c r="K19" s="24">
        <v>101</v>
      </c>
      <c r="L19" s="24">
        <v>10</v>
      </c>
      <c r="M19" s="24">
        <v>10</v>
      </c>
      <c r="N19" s="24">
        <f t="shared" si="0"/>
        <v>15</v>
      </c>
      <c r="P19">
        <f>(1000/K19)*L19*M19*8</f>
        <v>7920.7920792079212</v>
      </c>
      <c r="Q19">
        <f t="shared" si="1"/>
        <v>990.09900990099015</v>
      </c>
      <c r="S19">
        <f t="shared" si="2"/>
        <v>11881.188118811882</v>
      </c>
      <c r="T19">
        <f t="shared" si="3"/>
        <v>1485.1485148514853</v>
      </c>
      <c r="W19" s="2">
        <f t="shared" si="4"/>
        <v>1.1764705882352942</v>
      </c>
      <c r="X19" s="2">
        <f t="shared" si="5"/>
        <v>1.7647058823529411</v>
      </c>
    </row>
    <row r="20" spans="3:24" x14ac:dyDescent="0.25">
      <c r="C20" s="25">
        <v>1000</v>
      </c>
      <c r="D20" s="25">
        <v>10</v>
      </c>
      <c r="E20" s="25"/>
      <c r="F20" s="25"/>
      <c r="J20" s="24">
        <v>8.5</v>
      </c>
      <c r="K20" s="24">
        <v>981</v>
      </c>
      <c r="L20" s="24">
        <v>100</v>
      </c>
      <c r="M20" s="24">
        <v>10</v>
      </c>
      <c r="N20" s="24">
        <f t="shared" si="0"/>
        <v>15</v>
      </c>
      <c r="P20">
        <f>(1000/K20)*L20*M20*8</f>
        <v>8154.9439347604484</v>
      </c>
      <c r="Q20">
        <f t="shared" si="1"/>
        <v>1019.3679918450561</v>
      </c>
      <c r="S20">
        <f t="shared" si="2"/>
        <v>12232.415902140672</v>
      </c>
      <c r="T20">
        <f t="shared" si="3"/>
        <v>1529.051987767584</v>
      </c>
      <c r="W20" s="2">
        <f t="shared" si="4"/>
        <v>1.1764705882352942</v>
      </c>
      <c r="X20" s="2">
        <f t="shared" si="5"/>
        <v>1.7647058823529411</v>
      </c>
    </row>
    <row r="21" spans="3:24" x14ac:dyDescent="0.25">
      <c r="C21" s="25"/>
      <c r="D21" s="25"/>
      <c r="E21" s="25"/>
      <c r="F21" s="25"/>
      <c r="J21" s="24"/>
      <c r="K21" s="24"/>
      <c r="L21" s="24"/>
      <c r="M21" s="24"/>
      <c r="N21" s="24"/>
    </row>
    <row r="22" spans="3:24" x14ac:dyDescent="0.25">
      <c r="J22" s="24"/>
      <c r="K22" s="24"/>
      <c r="L22" s="24"/>
      <c r="M22" s="24"/>
      <c r="N22" s="24"/>
    </row>
    <row r="23" spans="3:24" x14ac:dyDescent="0.25">
      <c r="J23" s="24"/>
      <c r="K23" s="24"/>
      <c r="L23" s="24"/>
      <c r="M23" s="24"/>
      <c r="N23" s="24"/>
    </row>
    <row r="24" spans="3:24" x14ac:dyDescent="0.25">
      <c r="J24" s="24"/>
      <c r="K24" s="24"/>
      <c r="L24" s="24"/>
      <c r="M24" s="24"/>
      <c r="N24" s="24"/>
    </row>
    <row r="25" spans="3:24" x14ac:dyDescent="0.25">
      <c r="J25" s="24"/>
      <c r="K25" s="24"/>
      <c r="L25" s="24"/>
      <c r="M25" s="24"/>
      <c r="N25" s="24"/>
    </row>
    <row r="26" spans="3:24" x14ac:dyDescent="0.25">
      <c r="J26" s="24"/>
      <c r="K26" s="24"/>
      <c r="L26" s="24"/>
      <c r="M26" s="24"/>
      <c r="N26" s="24"/>
    </row>
    <row r="27" spans="3:24" x14ac:dyDescent="0.25">
      <c r="J27" s="24"/>
      <c r="K27" s="24"/>
      <c r="L27" s="24"/>
      <c r="M27" s="24"/>
      <c r="N27" s="24"/>
    </row>
    <row r="28" spans="3:24" x14ac:dyDescent="0.25">
      <c r="J28" s="24"/>
      <c r="K28" s="24"/>
      <c r="L28" s="24"/>
      <c r="M28" s="24"/>
      <c r="N28" s="24"/>
    </row>
    <row r="29" spans="3:24" x14ac:dyDescent="0.25">
      <c r="J29" s="24"/>
      <c r="K29" s="24"/>
      <c r="L29" s="24"/>
      <c r="M29" s="24"/>
      <c r="N29" s="24"/>
    </row>
    <row r="30" spans="3:24" x14ac:dyDescent="0.25">
      <c r="J30" s="24"/>
      <c r="K30" s="24"/>
      <c r="L30" s="24"/>
      <c r="M30" s="24"/>
      <c r="N30" s="24"/>
    </row>
    <row r="31" spans="3:24" x14ac:dyDescent="0.25">
      <c r="J31" s="24"/>
      <c r="K31" s="24"/>
      <c r="L31" s="24"/>
      <c r="M31" s="24"/>
      <c r="N31" s="24"/>
    </row>
    <row r="32" spans="3:24" x14ac:dyDescent="0.25">
      <c r="J32" s="24"/>
      <c r="K32" s="24"/>
      <c r="L32" s="24"/>
      <c r="M32" s="24"/>
      <c r="N32" s="24"/>
    </row>
    <row r="33" spans="10:24" x14ac:dyDescent="0.25">
      <c r="J33" s="24"/>
      <c r="K33" s="24"/>
      <c r="L33" s="24"/>
      <c r="M33" s="24"/>
      <c r="N33" s="24"/>
    </row>
    <row r="42" spans="10:24" x14ac:dyDescent="0.25">
      <c r="J42" s="26" t="s">
        <v>62</v>
      </c>
      <c r="K42" s="27"/>
      <c r="L42" s="27"/>
      <c r="M42" s="27"/>
      <c r="N42" s="27"/>
      <c r="O42" s="27"/>
      <c r="P42" s="27"/>
      <c r="Q42" s="27"/>
      <c r="R42" s="27"/>
      <c r="S42" s="27"/>
      <c r="T42" s="27"/>
      <c r="U42" s="27"/>
      <c r="V42" s="27"/>
      <c r="W42" s="27"/>
      <c r="X42" s="28"/>
    </row>
  </sheetData>
  <mergeCells count="3">
    <mergeCell ref="P3:Q3"/>
    <mergeCell ref="S3:T3"/>
    <mergeCell ref="J42:X42"/>
  </mergeCells>
  <pageMargins left="0.7" right="0.7" top="0.78740157499999996" bottom="0.78740157499999996"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527D1-AF17-4805-B36A-E4D8FAA6854D}">
  <dimension ref="A1:EN311"/>
  <sheetViews>
    <sheetView workbookViewId="0">
      <selection activeCell="U111" sqref="U111"/>
    </sheetView>
  </sheetViews>
  <sheetFormatPr baseColWidth="10" defaultRowHeight="15" x14ac:dyDescent="0.25"/>
  <cols>
    <col min="19" max="19" width="42" customWidth="1"/>
  </cols>
  <sheetData>
    <row r="1" spans="1:144" s="9" customFormat="1" x14ac:dyDescent="0.25"/>
    <row r="2" spans="1:144" s="9" customFormat="1" x14ac:dyDescent="0.25">
      <c r="A2" s="18" t="s">
        <v>39</v>
      </c>
      <c r="B2" s="18"/>
      <c r="C2" s="18"/>
    </row>
    <row r="3" spans="1:144" s="9" customFormat="1" x14ac:dyDescent="0.25">
      <c r="A3" s="20">
        <f>(DataSizes!E5+DataSizes!E6)/2</f>
        <v>7.5</v>
      </c>
      <c r="B3" s="20"/>
      <c r="C3" s="20"/>
      <c r="D3" s="10"/>
    </row>
    <row r="4" spans="1:144" s="9" customFormat="1" x14ac:dyDescent="0.25"/>
    <row r="5" spans="1:144" ht="92.45" customHeight="1" x14ac:dyDescent="0.25"/>
    <row r="7" spans="1:144" x14ac:dyDescent="0.25">
      <c r="A7" s="17" t="s">
        <v>38</v>
      </c>
      <c r="B7" s="17"/>
      <c r="T7" t="s">
        <v>44</v>
      </c>
    </row>
    <row r="8" spans="1:144" x14ac:dyDescent="0.25">
      <c r="A8" s="19">
        <v>100</v>
      </c>
      <c r="B8" s="19"/>
    </row>
    <row r="9" spans="1:144" x14ac:dyDescent="0.25">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8"/>
      <c r="DU9" s="8"/>
      <c r="DV9" s="8"/>
      <c r="DW9" s="8"/>
      <c r="DX9" s="8"/>
      <c r="DY9" s="8"/>
      <c r="DZ9" s="8"/>
      <c r="EA9" s="8"/>
      <c r="EB9" s="8"/>
      <c r="EC9" s="8"/>
      <c r="ED9" s="8"/>
      <c r="EE9" s="8"/>
      <c r="EF9" s="8"/>
      <c r="EG9" s="8"/>
      <c r="EH9" s="8"/>
      <c r="EI9" s="8"/>
      <c r="EJ9" s="8"/>
      <c r="EK9" s="8"/>
      <c r="EL9" s="8"/>
      <c r="EM9" s="8"/>
      <c r="EN9" s="8"/>
    </row>
    <row r="10" spans="1:144" x14ac:dyDescent="0.25">
      <c r="O10" t="s">
        <v>41</v>
      </c>
      <c r="T10" t="s">
        <v>42</v>
      </c>
    </row>
    <row r="11" spans="1:144" x14ac:dyDescent="0.25">
      <c r="O11" t="s">
        <v>45</v>
      </c>
      <c r="P11" s="8" t="s">
        <v>36</v>
      </c>
      <c r="T11" t="s">
        <v>43</v>
      </c>
      <c r="U11" s="8" t="s">
        <v>36</v>
      </c>
    </row>
    <row r="12" spans="1:144" x14ac:dyDescent="0.25">
      <c r="O12">
        <v>1</v>
      </c>
      <c r="P12" s="8">
        <f t="shared" ref="P12:P43" si="0">(1000/O12*$A$8*$A$3)/128</f>
        <v>5859.375</v>
      </c>
      <c r="T12">
        <v>1</v>
      </c>
      <c r="U12">
        <f>(1000/$A$34*T12*$A$3)/128</f>
        <v>11.71875</v>
      </c>
    </row>
    <row r="13" spans="1:144" x14ac:dyDescent="0.25">
      <c r="O13">
        <v>2</v>
      </c>
      <c r="P13" s="8">
        <f t="shared" si="0"/>
        <v>2929.6875</v>
      </c>
      <c r="T13">
        <v>2</v>
      </c>
      <c r="U13">
        <f t="shared" ref="U13:U76" si="1">(1000/$A$34*T13*$A$3)/128</f>
        <v>23.4375</v>
      </c>
    </row>
    <row r="14" spans="1:144" x14ac:dyDescent="0.25">
      <c r="O14">
        <v>3</v>
      </c>
      <c r="P14" s="8">
        <f t="shared" si="0"/>
        <v>1953.1249999999998</v>
      </c>
      <c r="T14">
        <v>3</v>
      </c>
      <c r="U14">
        <f t="shared" si="1"/>
        <v>35.15625</v>
      </c>
    </row>
    <row r="15" spans="1:144" x14ac:dyDescent="0.25">
      <c r="O15">
        <v>4</v>
      </c>
      <c r="P15" s="8">
        <f t="shared" si="0"/>
        <v>1464.84375</v>
      </c>
      <c r="T15">
        <v>4</v>
      </c>
      <c r="U15">
        <f t="shared" si="1"/>
        <v>46.875</v>
      </c>
    </row>
    <row r="16" spans="1:144" x14ac:dyDescent="0.25">
      <c r="O16">
        <v>5</v>
      </c>
      <c r="P16" s="8">
        <f t="shared" si="0"/>
        <v>1171.875</v>
      </c>
      <c r="T16">
        <v>5</v>
      </c>
      <c r="U16">
        <f t="shared" si="1"/>
        <v>58.59375</v>
      </c>
    </row>
    <row r="17" spans="15:21" x14ac:dyDescent="0.25">
      <c r="O17">
        <v>6</v>
      </c>
      <c r="P17" s="8">
        <f t="shared" si="0"/>
        <v>976.56249999999989</v>
      </c>
      <c r="T17">
        <v>6</v>
      </c>
      <c r="U17">
        <f t="shared" si="1"/>
        <v>70.3125</v>
      </c>
    </row>
    <row r="18" spans="15:21" x14ac:dyDescent="0.25">
      <c r="O18">
        <v>7</v>
      </c>
      <c r="P18" s="8">
        <f t="shared" si="0"/>
        <v>837.05357142857144</v>
      </c>
      <c r="T18">
        <v>7</v>
      </c>
      <c r="U18">
        <f t="shared" si="1"/>
        <v>82.03125</v>
      </c>
    </row>
    <row r="19" spans="15:21" x14ac:dyDescent="0.25">
      <c r="O19">
        <v>8</v>
      </c>
      <c r="P19" s="8">
        <f t="shared" si="0"/>
        <v>732.421875</v>
      </c>
      <c r="T19">
        <v>8</v>
      </c>
      <c r="U19">
        <f t="shared" si="1"/>
        <v>93.75</v>
      </c>
    </row>
    <row r="20" spans="15:21" x14ac:dyDescent="0.25">
      <c r="O20">
        <v>9</v>
      </c>
      <c r="P20" s="8">
        <f t="shared" si="0"/>
        <v>651.04166666666663</v>
      </c>
      <c r="T20">
        <v>9</v>
      </c>
      <c r="U20">
        <f t="shared" si="1"/>
        <v>105.46875</v>
      </c>
    </row>
    <row r="21" spans="15:21" x14ac:dyDescent="0.25">
      <c r="O21">
        <v>10</v>
      </c>
      <c r="P21" s="8">
        <f t="shared" si="0"/>
        <v>585.9375</v>
      </c>
      <c r="T21">
        <v>10</v>
      </c>
      <c r="U21">
        <f t="shared" si="1"/>
        <v>117.1875</v>
      </c>
    </row>
    <row r="22" spans="15:21" x14ac:dyDescent="0.25">
      <c r="O22">
        <v>11</v>
      </c>
      <c r="P22" s="8">
        <f t="shared" si="0"/>
        <v>532.6704545454545</v>
      </c>
      <c r="T22">
        <v>11</v>
      </c>
      <c r="U22">
        <f t="shared" si="1"/>
        <v>128.90625</v>
      </c>
    </row>
    <row r="23" spans="15:21" x14ac:dyDescent="0.25">
      <c r="O23">
        <v>12</v>
      </c>
      <c r="P23" s="8">
        <f t="shared" si="0"/>
        <v>488.28124999999994</v>
      </c>
      <c r="T23">
        <v>12</v>
      </c>
      <c r="U23">
        <f t="shared" si="1"/>
        <v>140.625</v>
      </c>
    </row>
    <row r="24" spans="15:21" x14ac:dyDescent="0.25">
      <c r="O24">
        <v>13</v>
      </c>
      <c r="P24" s="8">
        <f t="shared" si="0"/>
        <v>450.72115384615387</v>
      </c>
      <c r="T24">
        <v>13</v>
      </c>
      <c r="U24">
        <f t="shared" si="1"/>
        <v>152.34375</v>
      </c>
    </row>
    <row r="25" spans="15:21" x14ac:dyDescent="0.25">
      <c r="O25">
        <v>14</v>
      </c>
      <c r="P25" s="8">
        <f t="shared" si="0"/>
        <v>418.52678571428572</v>
      </c>
      <c r="T25">
        <v>14</v>
      </c>
      <c r="U25">
        <f t="shared" si="1"/>
        <v>164.0625</v>
      </c>
    </row>
    <row r="26" spans="15:21" x14ac:dyDescent="0.25">
      <c r="O26">
        <v>15</v>
      </c>
      <c r="P26" s="8">
        <f t="shared" si="0"/>
        <v>390.625</v>
      </c>
      <c r="T26">
        <v>15</v>
      </c>
      <c r="U26">
        <f t="shared" si="1"/>
        <v>175.78125</v>
      </c>
    </row>
    <row r="27" spans="15:21" x14ac:dyDescent="0.25">
      <c r="O27">
        <v>16</v>
      </c>
      <c r="P27" s="8">
        <f t="shared" si="0"/>
        <v>366.2109375</v>
      </c>
      <c r="T27">
        <v>16</v>
      </c>
      <c r="U27">
        <f t="shared" si="1"/>
        <v>187.5</v>
      </c>
    </row>
    <row r="28" spans="15:21" x14ac:dyDescent="0.25">
      <c r="O28">
        <v>17</v>
      </c>
      <c r="P28" s="8">
        <f t="shared" si="0"/>
        <v>344.66911764705878</v>
      </c>
      <c r="T28">
        <v>17</v>
      </c>
      <c r="U28">
        <f t="shared" si="1"/>
        <v>199.21875</v>
      </c>
    </row>
    <row r="29" spans="15:21" x14ac:dyDescent="0.25">
      <c r="O29">
        <v>18</v>
      </c>
      <c r="P29" s="8">
        <f t="shared" si="0"/>
        <v>325.52083333333331</v>
      </c>
      <c r="T29">
        <v>18</v>
      </c>
      <c r="U29">
        <f t="shared" si="1"/>
        <v>210.9375</v>
      </c>
    </row>
    <row r="30" spans="15:21" x14ac:dyDescent="0.25">
      <c r="O30">
        <v>19</v>
      </c>
      <c r="P30" s="8">
        <f t="shared" si="0"/>
        <v>308.38815789473682</v>
      </c>
      <c r="T30">
        <v>19</v>
      </c>
      <c r="U30">
        <f t="shared" si="1"/>
        <v>222.65625</v>
      </c>
    </row>
    <row r="31" spans="15:21" x14ac:dyDescent="0.25">
      <c r="O31">
        <v>20</v>
      </c>
      <c r="P31" s="8">
        <f t="shared" si="0"/>
        <v>292.96875</v>
      </c>
      <c r="T31">
        <v>20</v>
      </c>
      <c r="U31">
        <f t="shared" si="1"/>
        <v>234.375</v>
      </c>
    </row>
    <row r="32" spans="15:21" x14ac:dyDescent="0.25">
      <c r="O32">
        <v>21</v>
      </c>
      <c r="P32" s="8">
        <f t="shared" si="0"/>
        <v>279.01785714285717</v>
      </c>
      <c r="T32">
        <v>21</v>
      </c>
      <c r="U32">
        <f t="shared" si="1"/>
        <v>246.09375</v>
      </c>
    </row>
    <row r="33" spans="1:21" x14ac:dyDescent="0.25">
      <c r="A33" s="16" t="s">
        <v>40</v>
      </c>
      <c r="B33" s="16"/>
      <c r="O33">
        <v>22</v>
      </c>
      <c r="P33" s="8">
        <f t="shared" si="0"/>
        <v>266.33522727272725</v>
      </c>
      <c r="T33">
        <v>22</v>
      </c>
      <c r="U33">
        <f t="shared" si="1"/>
        <v>257.8125</v>
      </c>
    </row>
    <row r="34" spans="1:21" x14ac:dyDescent="0.25">
      <c r="A34" s="21">
        <v>5</v>
      </c>
      <c r="B34" s="22"/>
      <c r="O34">
        <v>23</v>
      </c>
      <c r="P34" s="8">
        <f t="shared" si="0"/>
        <v>254.75543478260872</v>
      </c>
      <c r="T34">
        <v>23</v>
      </c>
      <c r="U34">
        <f t="shared" si="1"/>
        <v>269.53125</v>
      </c>
    </row>
    <row r="35" spans="1:21" x14ac:dyDescent="0.25">
      <c r="O35">
        <v>24</v>
      </c>
      <c r="P35" s="8">
        <f t="shared" si="0"/>
        <v>244.14062499999997</v>
      </c>
      <c r="T35">
        <v>24</v>
      </c>
      <c r="U35">
        <f t="shared" si="1"/>
        <v>281.25</v>
      </c>
    </row>
    <row r="36" spans="1:21" x14ac:dyDescent="0.25">
      <c r="O36">
        <v>25</v>
      </c>
      <c r="P36" s="8">
        <f t="shared" si="0"/>
        <v>234.375</v>
      </c>
      <c r="T36">
        <v>25</v>
      </c>
      <c r="U36">
        <f t="shared" si="1"/>
        <v>292.96875</v>
      </c>
    </row>
    <row r="37" spans="1:21" x14ac:dyDescent="0.25">
      <c r="O37">
        <v>26</v>
      </c>
      <c r="P37" s="8">
        <f t="shared" si="0"/>
        <v>225.36057692307693</v>
      </c>
      <c r="T37">
        <v>26</v>
      </c>
      <c r="U37">
        <f t="shared" si="1"/>
        <v>304.6875</v>
      </c>
    </row>
    <row r="38" spans="1:21" x14ac:dyDescent="0.25">
      <c r="O38">
        <v>27</v>
      </c>
      <c r="P38" s="8">
        <f t="shared" si="0"/>
        <v>217.01388888888891</v>
      </c>
      <c r="T38">
        <v>27</v>
      </c>
      <c r="U38">
        <f t="shared" si="1"/>
        <v>316.40625</v>
      </c>
    </row>
    <row r="39" spans="1:21" x14ac:dyDescent="0.25">
      <c r="O39">
        <v>28</v>
      </c>
      <c r="P39" s="8">
        <f t="shared" si="0"/>
        <v>209.26339285714286</v>
      </c>
      <c r="T39">
        <v>28</v>
      </c>
      <c r="U39">
        <f t="shared" si="1"/>
        <v>328.125</v>
      </c>
    </row>
    <row r="40" spans="1:21" x14ac:dyDescent="0.25">
      <c r="O40">
        <v>29</v>
      </c>
      <c r="P40" s="8">
        <f t="shared" si="0"/>
        <v>202.04741379310349</v>
      </c>
      <c r="T40">
        <v>29</v>
      </c>
      <c r="U40">
        <f t="shared" si="1"/>
        <v>339.84375</v>
      </c>
    </row>
    <row r="41" spans="1:21" x14ac:dyDescent="0.25">
      <c r="O41">
        <v>30</v>
      </c>
      <c r="P41" s="8">
        <f t="shared" si="0"/>
        <v>195.3125</v>
      </c>
      <c r="T41">
        <v>30</v>
      </c>
      <c r="U41">
        <f t="shared" si="1"/>
        <v>351.5625</v>
      </c>
    </row>
    <row r="42" spans="1:21" x14ac:dyDescent="0.25">
      <c r="O42">
        <v>31</v>
      </c>
      <c r="P42" s="8">
        <f t="shared" si="0"/>
        <v>189.01209677419357</v>
      </c>
      <c r="T42">
        <v>31</v>
      </c>
      <c r="U42">
        <f t="shared" si="1"/>
        <v>363.28125</v>
      </c>
    </row>
    <row r="43" spans="1:21" x14ac:dyDescent="0.25">
      <c r="O43">
        <v>32</v>
      </c>
      <c r="P43" s="8">
        <f t="shared" si="0"/>
        <v>183.10546875</v>
      </c>
      <c r="T43">
        <v>32</v>
      </c>
      <c r="U43">
        <f t="shared" si="1"/>
        <v>375</v>
      </c>
    </row>
    <row r="44" spans="1:21" x14ac:dyDescent="0.25">
      <c r="O44">
        <v>33</v>
      </c>
      <c r="P44" s="8">
        <f t="shared" ref="P44:P75" si="2">(1000/O44*$A$8*$A$3)/128</f>
        <v>177.55681818181819</v>
      </c>
      <c r="T44">
        <v>33</v>
      </c>
      <c r="U44">
        <f t="shared" si="1"/>
        <v>386.71875</v>
      </c>
    </row>
    <row r="45" spans="1:21" x14ac:dyDescent="0.25">
      <c r="O45">
        <v>34</v>
      </c>
      <c r="P45" s="8">
        <f t="shared" si="2"/>
        <v>172.33455882352939</v>
      </c>
      <c r="T45">
        <v>34</v>
      </c>
      <c r="U45">
        <f t="shared" si="1"/>
        <v>398.4375</v>
      </c>
    </row>
    <row r="46" spans="1:21" x14ac:dyDescent="0.25">
      <c r="O46">
        <v>35</v>
      </c>
      <c r="P46" s="8">
        <f t="shared" si="2"/>
        <v>167.41071428571431</v>
      </c>
      <c r="T46">
        <v>35</v>
      </c>
      <c r="U46">
        <f t="shared" si="1"/>
        <v>410.15625</v>
      </c>
    </row>
    <row r="47" spans="1:21" x14ac:dyDescent="0.25">
      <c r="O47">
        <v>36</v>
      </c>
      <c r="P47" s="8">
        <f t="shared" si="2"/>
        <v>162.76041666666666</v>
      </c>
      <c r="T47">
        <v>36</v>
      </c>
      <c r="U47">
        <f t="shared" si="1"/>
        <v>421.875</v>
      </c>
    </row>
    <row r="48" spans="1:21" x14ac:dyDescent="0.25">
      <c r="O48">
        <v>37</v>
      </c>
      <c r="P48" s="8">
        <f t="shared" si="2"/>
        <v>158.36148648648651</v>
      </c>
      <c r="T48">
        <v>37</v>
      </c>
      <c r="U48">
        <f t="shared" si="1"/>
        <v>433.59375</v>
      </c>
    </row>
    <row r="49" spans="15:21" x14ac:dyDescent="0.25">
      <c r="O49">
        <v>38</v>
      </c>
      <c r="P49" s="8">
        <f t="shared" si="2"/>
        <v>154.19407894736841</v>
      </c>
      <c r="T49">
        <v>38</v>
      </c>
      <c r="U49">
        <f t="shared" si="1"/>
        <v>445.3125</v>
      </c>
    </row>
    <row r="50" spans="15:21" x14ac:dyDescent="0.25">
      <c r="O50">
        <v>39</v>
      </c>
      <c r="P50" s="8">
        <f t="shared" si="2"/>
        <v>150.24038461538464</v>
      </c>
      <c r="T50">
        <v>39</v>
      </c>
      <c r="U50">
        <f t="shared" si="1"/>
        <v>457.03125</v>
      </c>
    </row>
    <row r="51" spans="15:21" x14ac:dyDescent="0.25">
      <c r="O51">
        <v>40</v>
      </c>
      <c r="P51" s="8">
        <f t="shared" si="2"/>
        <v>146.484375</v>
      </c>
      <c r="T51">
        <v>40</v>
      </c>
      <c r="U51">
        <f t="shared" si="1"/>
        <v>468.75</v>
      </c>
    </row>
    <row r="52" spans="15:21" x14ac:dyDescent="0.25">
      <c r="O52">
        <v>41</v>
      </c>
      <c r="P52" s="8">
        <f t="shared" si="2"/>
        <v>142.91158536585365</v>
      </c>
      <c r="T52">
        <v>41</v>
      </c>
      <c r="U52">
        <f t="shared" si="1"/>
        <v>480.46875</v>
      </c>
    </row>
    <row r="53" spans="15:21" x14ac:dyDescent="0.25">
      <c r="O53">
        <v>42</v>
      </c>
      <c r="P53" s="8">
        <f t="shared" si="2"/>
        <v>139.50892857142858</v>
      </c>
      <c r="T53">
        <v>42</v>
      </c>
      <c r="U53">
        <f t="shared" si="1"/>
        <v>492.1875</v>
      </c>
    </row>
    <row r="54" spans="15:21" x14ac:dyDescent="0.25">
      <c r="O54">
        <v>43</v>
      </c>
      <c r="P54" s="8">
        <f t="shared" si="2"/>
        <v>136.2645348837209</v>
      </c>
      <c r="T54">
        <v>43</v>
      </c>
      <c r="U54">
        <f t="shared" si="1"/>
        <v>503.90625</v>
      </c>
    </row>
    <row r="55" spans="15:21" x14ac:dyDescent="0.25">
      <c r="O55">
        <v>44</v>
      </c>
      <c r="P55" s="8">
        <f t="shared" si="2"/>
        <v>133.16761363636363</v>
      </c>
      <c r="T55">
        <v>44</v>
      </c>
      <c r="U55">
        <f t="shared" si="1"/>
        <v>515.625</v>
      </c>
    </row>
    <row r="56" spans="15:21" x14ac:dyDescent="0.25">
      <c r="O56">
        <v>45</v>
      </c>
      <c r="P56" s="8">
        <f t="shared" si="2"/>
        <v>130.20833333333334</v>
      </c>
      <c r="T56">
        <v>45</v>
      </c>
      <c r="U56">
        <f t="shared" si="1"/>
        <v>527.34375</v>
      </c>
    </row>
    <row r="57" spans="15:21" x14ac:dyDescent="0.25">
      <c r="O57">
        <v>46</v>
      </c>
      <c r="P57" s="8">
        <f t="shared" si="2"/>
        <v>127.37771739130436</v>
      </c>
      <c r="T57">
        <v>46</v>
      </c>
      <c r="U57">
        <f t="shared" si="1"/>
        <v>539.0625</v>
      </c>
    </row>
    <row r="58" spans="15:21" x14ac:dyDescent="0.25">
      <c r="O58">
        <v>47</v>
      </c>
      <c r="P58" s="8">
        <f t="shared" si="2"/>
        <v>124.66755319148935</v>
      </c>
      <c r="T58">
        <v>47</v>
      </c>
      <c r="U58">
        <f t="shared" si="1"/>
        <v>550.78125</v>
      </c>
    </row>
    <row r="59" spans="15:21" x14ac:dyDescent="0.25">
      <c r="O59">
        <v>48</v>
      </c>
      <c r="P59" s="8">
        <f t="shared" si="2"/>
        <v>122.07031249999999</v>
      </c>
      <c r="T59">
        <v>48</v>
      </c>
      <c r="U59">
        <f t="shared" si="1"/>
        <v>562.5</v>
      </c>
    </row>
    <row r="60" spans="15:21" x14ac:dyDescent="0.25">
      <c r="O60">
        <v>49</v>
      </c>
      <c r="P60" s="8">
        <f t="shared" si="2"/>
        <v>119.57908163265306</v>
      </c>
      <c r="T60">
        <v>49</v>
      </c>
      <c r="U60">
        <f t="shared" si="1"/>
        <v>574.21875</v>
      </c>
    </row>
    <row r="61" spans="15:21" x14ac:dyDescent="0.25">
      <c r="O61">
        <v>50</v>
      </c>
      <c r="P61" s="8">
        <f t="shared" si="2"/>
        <v>117.1875</v>
      </c>
      <c r="T61">
        <v>50</v>
      </c>
      <c r="U61">
        <f t="shared" si="1"/>
        <v>585.9375</v>
      </c>
    </row>
    <row r="62" spans="15:21" x14ac:dyDescent="0.25">
      <c r="O62">
        <v>60</v>
      </c>
      <c r="P62" s="8">
        <f t="shared" si="2"/>
        <v>97.65625</v>
      </c>
      <c r="T62">
        <v>51</v>
      </c>
      <c r="U62">
        <f t="shared" si="1"/>
        <v>597.65625</v>
      </c>
    </row>
    <row r="63" spans="15:21" x14ac:dyDescent="0.25">
      <c r="O63">
        <v>70</v>
      </c>
      <c r="P63" s="8">
        <f t="shared" si="2"/>
        <v>83.705357142857153</v>
      </c>
      <c r="T63">
        <v>52</v>
      </c>
      <c r="U63">
        <f t="shared" si="1"/>
        <v>609.375</v>
      </c>
    </row>
    <row r="64" spans="15:21" x14ac:dyDescent="0.25">
      <c r="O64">
        <v>80</v>
      </c>
      <c r="P64" s="8">
        <f t="shared" si="2"/>
        <v>73.2421875</v>
      </c>
      <c r="T64">
        <v>53</v>
      </c>
      <c r="U64">
        <f t="shared" si="1"/>
        <v>621.09375</v>
      </c>
    </row>
    <row r="65" spans="15:21" x14ac:dyDescent="0.25">
      <c r="O65">
        <v>90</v>
      </c>
      <c r="P65" s="8">
        <f t="shared" si="2"/>
        <v>65.104166666666671</v>
      </c>
      <c r="T65">
        <v>54</v>
      </c>
      <c r="U65">
        <f t="shared" si="1"/>
        <v>632.8125</v>
      </c>
    </row>
    <row r="66" spans="15:21" x14ac:dyDescent="0.25">
      <c r="O66">
        <v>100</v>
      </c>
      <c r="P66" s="8">
        <f t="shared" si="2"/>
        <v>58.59375</v>
      </c>
      <c r="T66">
        <v>55</v>
      </c>
      <c r="U66">
        <f t="shared" si="1"/>
        <v>644.53125</v>
      </c>
    </row>
    <row r="67" spans="15:21" x14ac:dyDescent="0.25">
      <c r="O67">
        <v>110</v>
      </c>
      <c r="P67" s="8">
        <f t="shared" si="2"/>
        <v>53.267045454545453</v>
      </c>
      <c r="T67">
        <v>56</v>
      </c>
      <c r="U67">
        <f t="shared" si="1"/>
        <v>656.25</v>
      </c>
    </row>
    <row r="68" spans="15:21" x14ac:dyDescent="0.25">
      <c r="O68">
        <v>120</v>
      </c>
      <c r="P68" s="8">
        <f t="shared" si="2"/>
        <v>48.828125</v>
      </c>
      <c r="T68">
        <v>57</v>
      </c>
      <c r="U68">
        <f t="shared" si="1"/>
        <v>667.96875</v>
      </c>
    </row>
    <row r="69" spans="15:21" x14ac:dyDescent="0.25">
      <c r="O69">
        <v>130</v>
      </c>
      <c r="P69" s="8">
        <f t="shared" si="2"/>
        <v>45.072115384615387</v>
      </c>
      <c r="T69">
        <v>58</v>
      </c>
      <c r="U69">
        <f t="shared" si="1"/>
        <v>679.6875</v>
      </c>
    </row>
    <row r="70" spans="15:21" x14ac:dyDescent="0.25">
      <c r="O70">
        <v>140</v>
      </c>
      <c r="P70" s="8">
        <f t="shared" si="2"/>
        <v>41.852678571428577</v>
      </c>
      <c r="T70">
        <v>59</v>
      </c>
      <c r="U70">
        <f t="shared" si="1"/>
        <v>691.40625</v>
      </c>
    </row>
    <row r="71" spans="15:21" x14ac:dyDescent="0.25">
      <c r="O71">
        <v>150</v>
      </c>
      <c r="P71" s="8">
        <f t="shared" si="2"/>
        <v>39.062500000000007</v>
      </c>
      <c r="T71">
        <v>60</v>
      </c>
      <c r="U71">
        <f t="shared" si="1"/>
        <v>703.125</v>
      </c>
    </row>
    <row r="72" spans="15:21" x14ac:dyDescent="0.25">
      <c r="O72">
        <v>160</v>
      </c>
      <c r="P72" s="8">
        <f t="shared" si="2"/>
        <v>36.62109375</v>
      </c>
      <c r="T72">
        <v>61</v>
      </c>
      <c r="U72">
        <f t="shared" si="1"/>
        <v>714.84375</v>
      </c>
    </row>
    <row r="73" spans="15:21" x14ac:dyDescent="0.25">
      <c r="O73">
        <v>170</v>
      </c>
      <c r="P73" s="8">
        <f t="shared" si="2"/>
        <v>34.466911764705884</v>
      </c>
      <c r="T73">
        <v>62</v>
      </c>
      <c r="U73">
        <f t="shared" si="1"/>
        <v>726.5625</v>
      </c>
    </row>
    <row r="74" spans="15:21" x14ac:dyDescent="0.25">
      <c r="O74">
        <v>180</v>
      </c>
      <c r="P74" s="8">
        <f t="shared" si="2"/>
        <v>32.552083333333336</v>
      </c>
      <c r="T74">
        <v>63</v>
      </c>
      <c r="U74">
        <f t="shared" si="1"/>
        <v>738.28125</v>
      </c>
    </row>
    <row r="75" spans="15:21" x14ac:dyDescent="0.25">
      <c r="O75">
        <v>190</v>
      </c>
      <c r="P75" s="8">
        <f t="shared" si="2"/>
        <v>30.838815789473689</v>
      </c>
      <c r="T75">
        <v>64</v>
      </c>
      <c r="U75">
        <f t="shared" si="1"/>
        <v>750</v>
      </c>
    </row>
    <row r="76" spans="15:21" x14ac:dyDescent="0.25">
      <c r="O76">
        <v>200</v>
      </c>
      <c r="P76" s="8">
        <f t="shared" ref="P76:P107" si="3">(1000/O76*$A$8*$A$3)/128</f>
        <v>29.296875</v>
      </c>
      <c r="T76">
        <v>65</v>
      </c>
      <c r="U76">
        <f t="shared" si="1"/>
        <v>761.71875</v>
      </c>
    </row>
    <row r="77" spans="15:21" x14ac:dyDescent="0.25">
      <c r="O77">
        <v>210</v>
      </c>
      <c r="P77" s="8">
        <f t="shared" si="3"/>
        <v>27.901785714285715</v>
      </c>
      <c r="T77">
        <v>66</v>
      </c>
      <c r="U77">
        <f t="shared" ref="U77:U140" si="4">(1000/$A$34*T77*$A$3)/128</f>
        <v>773.4375</v>
      </c>
    </row>
    <row r="78" spans="15:21" x14ac:dyDescent="0.25">
      <c r="O78">
        <v>220</v>
      </c>
      <c r="P78" s="8">
        <f t="shared" si="3"/>
        <v>26.633522727272727</v>
      </c>
      <c r="T78">
        <v>67</v>
      </c>
      <c r="U78">
        <f t="shared" si="4"/>
        <v>785.15625</v>
      </c>
    </row>
    <row r="79" spans="15:21" x14ac:dyDescent="0.25">
      <c r="O79">
        <v>230</v>
      </c>
      <c r="P79" s="8">
        <f t="shared" si="3"/>
        <v>25.475543478260867</v>
      </c>
      <c r="T79">
        <v>68</v>
      </c>
      <c r="U79">
        <f t="shared" si="4"/>
        <v>796.875</v>
      </c>
    </row>
    <row r="80" spans="15:21" x14ac:dyDescent="0.25">
      <c r="O80">
        <v>240</v>
      </c>
      <c r="P80" s="8">
        <f t="shared" si="3"/>
        <v>24.4140625</v>
      </c>
      <c r="T80">
        <v>69</v>
      </c>
      <c r="U80">
        <f t="shared" si="4"/>
        <v>808.59375</v>
      </c>
    </row>
    <row r="81" spans="15:21" x14ac:dyDescent="0.25">
      <c r="O81">
        <v>250</v>
      </c>
      <c r="P81" s="8">
        <f t="shared" si="3"/>
        <v>23.4375</v>
      </c>
      <c r="T81">
        <v>70</v>
      </c>
      <c r="U81">
        <f t="shared" si="4"/>
        <v>820.3125</v>
      </c>
    </row>
    <row r="82" spans="15:21" x14ac:dyDescent="0.25">
      <c r="O82">
        <v>260</v>
      </c>
      <c r="P82" s="8">
        <f t="shared" si="3"/>
        <v>22.536057692307693</v>
      </c>
      <c r="T82">
        <v>71</v>
      </c>
      <c r="U82">
        <f t="shared" si="4"/>
        <v>832.03125</v>
      </c>
    </row>
    <row r="83" spans="15:21" x14ac:dyDescent="0.25">
      <c r="O83">
        <v>270</v>
      </c>
      <c r="P83" s="8">
        <f t="shared" si="3"/>
        <v>21.701388888888889</v>
      </c>
      <c r="T83">
        <v>72</v>
      </c>
      <c r="U83">
        <f t="shared" si="4"/>
        <v>843.75</v>
      </c>
    </row>
    <row r="84" spans="15:21" x14ac:dyDescent="0.25">
      <c r="O84">
        <v>280</v>
      </c>
      <c r="P84" s="8">
        <f t="shared" si="3"/>
        <v>20.926339285714288</v>
      </c>
      <c r="T84">
        <v>73</v>
      </c>
      <c r="U84">
        <f t="shared" si="4"/>
        <v>855.46875</v>
      </c>
    </row>
    <row r="85" spans="15:21" x14ac:dyDescent="0.25">
      <c r="O85">
        <v>290</v>
      </c>
      <c r="P85" s="8">
        <f t="shared" si="3"/>
        <v>20.204741379310342</v>
      </c>
      <c r="T85">
        <v>74</v>
      </c>
      <c r="U85">
        <f t="shared" si="4"/>
        <v>867.1875</v>
      </c>
    </row>
    <row r="86" spans="15:21" x14ac:dyDescent="0.25">
      <c r="O86">
        <v>300</v>
      </c>
      <c r="P86" s="8">
        <f t="shared" si="3"/>
        <v>19.531250000000004</v>
      </c>
      <c r="T86">
        <v>75</v>
      </c>
      <c r="U86">
        <f t="shared" si="4"/>
        <v>878.90625</v>
      </c>
    </row>
    <row r="87" spans="15:21" x14ac:dyDescent="0.25">
      <c r="O87">
        <v>310</v>
      </c>
      <c r="P87" s="8">
        <f t="shared" si="3"/>
        <v>18.901209677419352</v>
      </c>
      <c r="T87">
        <v>76</v>
      </c>
      <c r="U87">
        <f t="shared" si="4"/>
        <v>890.625</v>
      </c>
    </row>
    <row r="88" spans="15:21" x14ac:dyDescent="0.25">
      <c r="O88">
        <v>320</v>
      </c>
      <c r="P88" s="8">
        <f t="shared" si="3"/>
        <v>18.310546875</v>
      </c>
      <c r="T88">
        <v>77</v>
      </c>
      <c r="U88">
        <f t="shared" si="4"/>
        <v>902.34375</v>
      </c>
    </row>
    <row r="89" spans="15:21" x14ac:dyDescent="0.25">
      <c r="O89">
        <v>330</v>
      </c>
      <c r="P89" s="8">
        <f t="shared" si="3"/>
        <v>17.755681818181817</v>
      </c>
      <c r="T89">
        <v>78</v>
      </c>
      <c r="U89">
        <f t="shared" si="4"/>
        <v>914.0625</v>
      </c>
    </row>
    <row r="90" spans="15:21" x14ac:dyDescent="0.25">
      <c r="O90">
        <v>340</v>
      </c>
      <c r="P90" s="8">
        <f t="shared" si="3"/>
        <v>17.233455882352942</v>
      </c>
      <c r="T90">
        <v>79</v>
      </c>
      <c r="U90">
        <f t="shared" si="4"/>
        <v>925.78125</v>
      </c>
    </row>
    <row r="91" spans="15:21" x14ac:dyDescent="0.25">
      <c r="O91">
        <v>350</v>
      </c>
      <c r="P91" s="8">
        <f t="shared" si="3"/>
        <v>16.741071428571431</v>
      </c>
      <c r="T91">
        <v>80</v>
      </c>
      <c r="U91">
        <f t="shared" si="4"/>
        <v>937.5</v>
      </c>
    </row>
    <row r="92" spans="15:21" x14ac:dyDescent="0.25">
      <c r="O92">
        <v>360</v>
      </c>
      <c r="P92" s="8">
        <f t="shared" si="3"/>
        <v>16.276041666666668</v>
      </c>
      <c r="T92">
        <v>81</v>
      </c>
      <c r="U92">
        <f t="shared" si="4"/>
        <v>949.21875</v>
      </c>
    </row>
    <row r="93" spans="15:21" x14ac:dyDescent="0.25">
      <c r="O93">
        <v>370</v>
      </c>
      <c r="P93" s="8">
        <f t="shared" si="3"/>
        <v>15.836148648648647</v>
      </c>
      <c r="T93">
        <v>82</v>
      </c>
      <c r="U93">
        <f t="shared" si="4"/>
        <v>960.9375</v>
      </c>
    </row>
    <row r="94" spans="15:21" x14ac:dyDescent="0.25">
      <c r="O94">
        <v>380</v>
      </c>
      <c r="P94" s="8">
        <f t="shared" si="3"/>
        <v>15.419407894736844</v>
      </c>
      <c r="T94">
        <v>83</v>
      </c>
      <c r="U94">
        <f t="shared" si="4"/>
        <v>972.65625</v>
      </c>
    </row>
    <row r="95" spans="15:21" x14ac:dyDescent="0.25">
      <c r="O95">
        <v>390</v>
      </c>
      <c r="P95" s="8">
        <f t="shared" si="3"/>
        <v>15.024038461538462</v>
      </c>
      <c r="T95">
        <v>84</v>
      </c>
      <c r="U95">
        <f t="shared" si="4"/>
        <v>984.375</v>
      </c>
    </row>
    <row r="96" spans="15:21" x14ac:dyDescent="0.25">
      <c r="O96">
        <v>400</v>
      </c>
      <c r="P96" s="8">
        <f t="shared" si="3"/>
        <v>14.6484375</v>
      </c>
      <c r="T96">
        <v>85</v>
      </c>
      <c r="U96">
        <f t="shared" si="4"/>
        <v>996.09375</v>
      </c>
    </row>
    <row r="97" spans="15:21" x14ac:dyDescent="0.25">
      <c r="O97">
        <v>410</v>
      </c>
      <c r="P97" s="8">
        <f t="shared" si="3"/>
        <v>14.291158536585366</v>
      </c>
      <c r="T97">
        <v>86</v>
      </c>
      <c r="U97">
        <f t="shared" si="4"/>
        <v>1007.8125</v>
      </c>
    </row>
    <row r="98" spans="15:21" x14ac:dyDescent="0.25">
      <c r="O98">
        <v>420</v>
      </c>
      <c r="P98" s="8">
        <f t="shared" si="3"/>
        <v>13.950892857142858</v>
      </c>
      <c r="T98">
        <v>87</v>
      </c>
      <c r="U98">
        <f t="shared" si="4"/>
        <v>1019.53125</v>
      </c>
    </row>
    <row r="99" spans="15:21" x14ac:dyDescent="0.25">
      <c r="O99">
        <v>430</v>
      </c>
      <c r="P99" s="8">
        <f t="shared" si="3"/>
        <v>13.626453488372094</v>
      </c>
      <c r="T99">
        <v>88</v>
      </c>
      <c r="U99">
        <f t="shared" si="4"/>
        <v>1031.25</v>
      </c>
    </row>
    <row r="100" spans="15:21" x14ac:dyDescent="0.25">
      <c r="O100">
        <v>440</v>
      </c>
      <c r="P100" s="8">
        <f t="shared" si="3"/>
        <v>13.316761363636363</v>
      </c>
      <c r="T100">
        <v>89</v>
      </c>
      <c r="U100">
        <f t="shared" si="4"/>
        <v>1042.96875</v>
      </c>
    </row>
    <row r="101" spans="15:21" x14ac:dyDescent="0.25">
      <c r="O101">
        <v>450</v>
      </c>
      <c r="P101" s="8">
        <f t="shared" si="3"/>
        <v>13.020833333333334</v>
      </c>
      <c r="T101">
        <v>90</v>
      </c>
      <c r="U101">
        <f t="shared" si="4"/>
        <v>1054.6875</v>
      </c>
    </row>
    <row r="102" spans="15:21" x14ac:dyDescent="0.25">
      <c r="O102">
        <v>460</v>
      </c>
      <c r="P102" s="8">
        <f t="shared" si="3"/>
        <v>12.737771739130434</v>
      </c>
      <c r="T102">
        <v>91</v>
      </c>
      <c r="U102">
        <f t="shared" si="4"/>
        <v>1066.40625</v>
      </c>
    </row>
    <row r="103" spans="15:21" x14ac:dyDescent="0.25">
      <c r="O103">
        <v>470</v>
      </c>
      <c r="P103" s="8">
        <f t="shared" si="3"/>
        <v>12.466755319148936</v>
      </c>
      <c r="T103">
        <v>92</v>
      </c>
      <c r="U103">
        <f t="shared" si="4"/>
        <v>1078.125</v>
      </c>
    </row>
    <row r="104" spans="15:21" x14ac:dyDescent="0.25">
      <c r="O104">
        <v>480</v>
      </c>
      <c r="P104" s="8">
        <f t="shared" si="3"/>
        <v>12.20703125</v>
      </c>
      <c r="T104">
        <v>93</v>
      </c>
      <c r="U104">
        <f t="shared" si="4"/>
        <v>1089.84375</v>
      </c>
    </row>
    <row r="105" spans="15:21" x14ac:dyDescent="0.25">
      <c r="O105">
        <v>490</v>
      </c>
      <c r="P105" s="8">
        <f t="shared" si="3"/>
        <v>11.957908163265307</v>
      </c>
      <c r="T105">
        <v>94</v>
      </c>
      <c r="U105">
        <f t="shared" si="4"/>
        <v>1101.5625</v>
      </c>
    </row>
    <row r="106" spans="15:21" x14ac:dyDescent="0.25">
      <c r="O106">
        <v>500</v>
      </c>
      <c r="P106" s="8">
        <f t="shared" si="3"/>
        <v>11.71875</v>
      </c>
      <c r="T106">
        <v>95</v>
      </c>
      <c r="U106">
        <f t="shared" si="4"/>
        <v>1113.28125</v>
      </c>
    </row>
    <row r="107" spans="15:21" x14ac:dyDescent="0.25">
      <c r="O107">
        <v>550</v>
      </c>
      <c r="P107" s="8">
        <f t="shared" si="3"/>
        <v>10.65340909090909</v>
      </c>
      <c r="T107">
        <v>96</v>
      </c>
      <c r="U107">
        <f t="shared" si="4"/>
        <v>1125</v>
      </c>
    </row>
    <row r="108" spans="15:21" x14ac:dyDescent="0.25">
      <c r="O108">
        <v>600</v>
      </c>
      <c r="P108" s="8">
        <f t="shared" ref="P108:P139" si="5">(1000/O108*$A$8*$A$3)/128</f>
        <v>9.7656250000000018</v>
      </c>
      <c r="T108">
        <v>97</v>
      </c>
      <c r="U108">
        <f t="shared" si="4"/>
        <v>1136.71875</v>
      </c>
    </row>
    <row r="109" spans="15:21" x14ac:dyDescent="0.25">
      <c r="O109">
        <v>650</v>
      </c>
      <c r="P109" s="8">
        <f t="shared" si="5"/>
        <v>9.0144230769230784</v>
      </c>
      <c r="T109">
        <v>98</v>
      </c>
      <c r="U109">
        <f t="shared" si="4"/>
        <v>1148.4375</v>
      </c>
    </row>
    <row r="110" spans="15:21" x14ac:dyDescent="0.25">
      <c r="O110">
        <v>700</v>
      </c>
      <c r="P110" s="8">
        <f t="shared" si="5"/>
        <v>8.3705357142857153</v>
      </c>
      <c r="T110">
        <v>99</v>
      </c>
      <c r="U110">
        <f t="shared" si="4"/>
        <v>1160.15625</v>
      </c>
    </row>
    <row r="111" spans="15:21" x14ac:dyDescent="0.25">
      <c r="O111">
        <v>750</v>
      </c>
      <c r="P111" s="8">
        <f t="shared" si="5"/>
        <v>7.8124999999999991</v>
      </c>
      <c r="T111">
        <v>100</v>
      </c>
      <c r="U111">
        <f t="shared" si="4"/>
        <v>1171.875</v>
      </c>
    </row>
    <row r="112" spans="15:21" x14ac:dyDescent="0.25">
      <c r="O112">
        <v>800</v>
      </c>
      <c r="P112" s="8">
        <f t="shared" si="5"/>
        <v>7.32421875</v>
      </c>
      <c r="T112">
        <v>101</v>
      </c>
      <c r="U112">
        <f t="shared" si="4"/>
        <v>1183.59375</v>
      </c>
    </row>
    <row r="113" spans="15:21" x14ac:dyDescent="0.25">
      <c r="O113">
        <v>850</v>
      </c>
      <c r="P113" s="8">
        <f t="shared" si="5"/>
        <v>6.8933823529411766</v>
      </c>
      <c r="T113">
        <v>102</v>
      </c>
      <c r="U113">
        <f t="shared" si="4"/>
        <v>1195.3125</v>
      </c>
    </row>
    <row r="114" spans="15:21" x14ac:dyDescent="0.25">
      <c r="O114">
        <v>900</v>
      </c>
      <c r="P114" s="8">
        <f t="shared" si="5"/>
        <v>6.510416666666667</v>
      </c>
      <c r="T114">
        <v>103</v>
      </c>
      <c r="U114">
        <f t="shared" si="4"/>
        <v>1207.03125</v>
      </c>
    </row>
    <row r="115" spans="15:21" x14ac:dyDescent="0.25">
      <c r="O115">
        <v>950</v>
      </c>
      <c r="P115" s="8">
        <f t="shared" si="5"/>
        <v>6.1677631578947363</v>
      </c>
      <c r="T115">
        <v>104</v>
      </c>
      <c r="U115">
        <f t="shared" si="4"/>
        <v>1218.75</v>
      </c>
    </row>
    <row r="116" spans="15:21" x14ac:dyDescent="0.25">
      <c r="O116">
        <v>1000</v>
      </c>
      <c r="P116" s="8">
        <f t="shared" si="5"/>
        <v>5.859375</v>
      </c>
      <c r="T116">
        <v>105</v>
      </c>
      <c r="U116">
        <f t="shared" si="4"/>
        <v>1230.46875</v>
      </c>
    </row>
    <row r="117" spans="15:21" x14ac:dyDescent="0.25">
      <c r="O117">
        <v>1050</v>
      </c>
      <c r="P117" s="8">
        <f t="shared" si="5"/>
        <v>5.5803571428571423</v>
      </c>
      <c r="T117">
        <v>106</v>
      </c>
      <c r="U117">
        <f t="shared" si="4"/>
        <v>1242.1875</v>
      </c>
    </row>
    <row r="118" spans="15:21" x14ac:dyDescent="0.25">
      <c r="O118">
        <v>1100</v>
      </c>
      <c r="P118" s="8">
        <f t="shared" si="5"/>
        <v>5.326704545454545</v>
      </c>
      <c r="T118">
        <v>107</v>
      </c>
      <c r="U118">
        <f t="shared" si="4"/>
        <v>1253.90625</v>
      </c>
    </row>
    <row r="119" spans="15:21" x14ac:dyDescent="0.25">
      <c r="O119">
        <v>1150</v>
      </c>
      <c r="P119" s="8">
        <f t="shared" si="5"/>
        <v>5.0951086956521738</v>
      </c>
      <c r="T119">
        <v>108</v>
      </c>
      <c r="U119">
        <f t="shared" si="4"/>
        <v>1265.625</v>
      </c>
    </row>
    <row r="120" spans="15:21" x14ac:dyDescent="0.25">
      <c r="O120">
        <v>1200</v>
      </c>
      <c r="P120" s="8">
        <f t="shared" si="5"/>
        <v>4.8828125000000009</v>
      </c>
      <c r="T120">
        <v>109</v>
      </c>
      <c r="U120">
        <f t="shared" si="4"/>
        <v>1277.34375</v>
      </c>
    </row>
    <row r="121" spans="15:21" x14ac:dyDescent="0.25">
      <c r="O121">
        <v>1250</v>
      </c>
      <c r="P121" s="8">
        <f t="shared" si="5"/>
        <v>4.6875</v>
      </c>
      <c r="T121">
        <v>110</v>
      </c>
      <c r="U121">
        <f t="shared" si="4"/>
        <v>1289.0625</v>
      </c>
    </row>
    <row r="122" spans="15:21" x14ac:dyDescent="0.25">
      <c r="O122">
        <v>1300</v>
      </c>
      <c r="P122" s="8">
        <f t="shared" si="5"/>
        <v>4.5072115384615392</v>
      </c>
      <c r="T122">
        <v>111</v>
      </c>
      <c r="U122">
        <f t="shared" si="4"/>
        <v>1300.78125</v>
      </c>
    </row>
    <row r="123" spans="15:21" x14ac:dyDescent="0.25">
      <c r="O123">
        <v>1350</v>
      </c>
      <c r="P123" s="8">
        <f t="shared" si="5"/>
        <v>4.3402777777777777</v>
      </c>
      <c r="T123">
        <v>112</v>
      </c>
      <c r="U123">
        <f t="shared" si="4"/>
        <v>1312.5</v>
      </c>
    </row>
    <row r="124" spans="15:21" x14ac:dyDescent="0.25">
      <c r="O124">
        <v>1400</v>
      </c>
      <c r="P124" s="8">
        <f t="shared" si="5"/>
        <v>4.1852678571428577</v>
      </c>
      <c r="T124">
        <v>113</v>
      </c>
      <c r="U124">
        <f t="shared" si="4"/>
        <v>1324.21875</v>
      </c>
    </row>
    <row r="125" spans="15:21" x14ac:dyDescent="0.25">
      <c r="O125">
        <v>1450</v>
      </c>
      <c r="P125" s="8">
        <f t="shared" si="5"/>
        <v>4.0409482758620694</v>
      </c>
      <c r="T125">
        <v>114</v>
      </c>
      <c r="U125">
        <f t="shared" si="4"/>
        <v>1335.9375</v>
      </c>
    </row>
    <row r="126" spans="15:21" x14ac:dyDescent="0.25">
      <c r="O126">
        <v>1500</v>
      </c>
      <c r="P126" s="8">
        <f t="shared" si="5"/>
        <v>3.9062499999999996</v>
      </c>
      <c r="T126">
        <v>115</v>
      </c>
      <c r="U126">
        <f t="shared" si="4"/>
        <v>1347.65625</v>
      </c>
    </row>
    <row r="127" spans="15:21" x14ac:dyDescent="0.25">
      <c r="O127">
        <v>1550</v>
      </c>
      <c r="P127" s="8">
        <f t="shared" si="5"/>
        <v>3.780241935483871</v>
      </c>
      <c r="T127">
        <v>116</v>
      </c>
      <c r="U127">
        <f t="shared" si="4"/>
        <v>1359.375</v>
      </c>
    </row>
    <row r="128" spans="15:21" x14ac:dyDescent="0.25">
      <c r="O128">
        <v>1600</v>
      </c>
      <c r="P128" s="8">
        <f t="shared" si="5"/>
        <v>3.662109375</v>
      </c>
      <c r="T128">
        <v>117</v>
      </c>
      <c r="U128">
        <f t="shared" si="4"/>
        <v>1371.09375</v>
      </c>
    </row>
    <row r="129" spans="15:21" x14ac:dyDescent="0.25">
      <c r="O129">
        <v>1650</v>
      </c>
      <c r="P129" s="8">
        <f t="shared" si="5"/>
        <v>3.5511363636363638</v>
      </c>
      <c r="T129">
        <v>118</v>
      </c>
      <c r="U129">
        <f t="shared" si="4"/>
        <v>1382.8125</v>
      </c>
    </row>
    <row r="130" spans="15:21" x14ac:dyDescent="0.25">
      <c r="O130">
        <v>1700</v>
      </c>
      <c r="P130" s="8">
        <f t="shared" si="5"/>
        <v>3.4466911764705883</v>
      </c>
      <c r="T130">
        <v>119</v>
      </c>
      <c r="U130">
        <f t="shared" si="4"/>
        <v>1394.53125</v>
      </c>
    </row>
    <row r="131" spans="15:21" x14ac:dyDescent="0.25">
      <c r="O131">
        <v>1750</v>
      </c>
      <c r="P131" s="8">
        <f t="shared" si="5"/>
        <v>3.3482142857142856</v>
      </c>
      <c r="T131">
        <v>120</v>
      </c>
      <c r="U131">
        <f t="shared" si="4"/>
        <v>1406.25</v>
      </c>
    </row>
    <row r="132" spans="15:21" x14ac:dyDescent="0.25">
      <c r="O132">
        <v>1800</v>
      </c>
      <c r="P132" s="8">
        <f t="shared" si="5"/>
        <v>3.2552083333333335</v>
      </c>
      <c r="T132">
        <v>121</v>
      </c>
      <c r="U132">
        <f t="shared" si="4"/>
        <v>1417.96875</v>
      </c>
    </row>
    <row r="133" spans="15:21" x14ac:dyDescent="0.25">
      <c r="O133">
        <v>1850</v>
      </c>
      <c r="P133" s="8">
        <f t="shared" si="5"/>
        <v>3.1672297297297298</v>
      </c>
      <c r="T133">
        <v>122</v>
      </c>
      <c r="U133">
        <f t="shared" si="4"/>
        <v>1429.6875</v>
      </c>
    </row>
    <row r="134" spans="15:21" x14ac:dyDescent="0.25">
      <c r="O134">
        <v>1900</v>
      </c>
      <c r="P134" s="8">
        <f t="shared" si="5"/>
        <v>3.0838815789473681</v>
      </c>
      <c r="T134">
        <v>123</v>
      </c>
      <c r="U134">
        <f t="shared" si="4"/>
        <v>1441.40625</v>
      </c>
    </row>
    <row r="135" spans="15:21" x14ac:dyDescent="0.25">
      <c r="O135">
        <v>1950</v>
      </c>
      <c r="P135" s="8">
        <f t="shared" si="5"/>
        <v>3.0048076923076921</v>
      </c>
      <c r="T135">
        <v>124</v>
      </c>
      <c r="U135">
        <f t="shared" si="4"/>
        <v>1453.125</v>
      </c>
    </row>
    <row r="136" spans="15:21" x14ac:dyDescent="0.25">
      <c r="O136">
        <v>2000</v>
      </c>
      <c r="P136" s="8">
        <f t="shared" si="5"/>
        <v>2.9296875</v>
      </c>
      <c r="T136">
        <v>125</v>
      </c>
      <c r="U136">
        <f t="shared" si="4"/>
        <v>1464.84375</v>
      </c>
    </row>
    <row r="137" spans="15:21" x14ac:dyDescent="0.25">
      <c r="T137">
        <v>126</v>
      </c>
      <c r="U137">
        <f t="shared" si="4"/>
        <v>1476.5625</v>
      </c>
    </row>
    <row r="138" spans="15:21" x14ac:dyDescent="0.25">
      <c r="T138">
        <v>127</v>
      </c>
      <c r="U138">
        <f t="shared" si="4"/>
        <v>1488.28125</v>
      </c>
    </row>
    <row r="139" spans="15:21" x14ac:dyDescent="0.25">
      <c r="T139">
        <v>128</v>
      </c>
      <c r="U139">
        <f t="shared" si="4"/>
        <v>1500</v>
      </c>
    </row>
    <row r="140" spans="15:21" x14ac:dyDescent="0.25">
      <c r="T140">
        <v>129</v>
      </c>
      <c r="U140">
        <f t="shared" si="4"/>
        <v>1511.71875</v>
      </c>
    </row>
    <row r="141" spans="15:21" x14ac:dyDescent="0.25">
      <c r="T141">
        <v>130</v>
      </c>
      <c r="U141">
        <f t="shared" ref="U141:U204" si="6">(1000/$A$34*T141*$A$3)/128</f>
        <v>1523.4375</v>
      </c>
    </row>
    <row r="142" spans="15:21" x14ac:dyDescent="0.25">
      <c r="T142">
        <v>131</v>
      </c>
      <c r="U142">
        <f t="shared" si="6"/>
        <v>1535.15625</v>
      </c>
    </row>
    <row r="143" spans="15:21" x14ac:dyDescent="0.25">
      <c r="T143">
        <v>132</v>
      </c>
      <c r="U143">
        <f t="shared" si="6"/>
        <v>1546.875</v>
      </c>
    </row>
    <row r="144" spans="15:21" x14ac:dyDescent="0.25">
      <c r="T144">
        <v>133</v>
      </c>
      <c r="U144">
        <f t="shared" si="6"/>
        <v>1558.59375</v>
      </c>
    </row>
    <row r="145" spans="20:21" x14ac:dyDescent="0.25">
      <c r="T145">
        <v>134</v>
      </c>
      <c r="U145">
        <f t="shared" si="6"/>
        <v>1570.3125</v>
      </c>
    </row>
    <row r="146" spans="20:21" x14ac:dyDescent="0.25">
      <c r="T146">
        <v>135</v>
      </c>
      <c r="U146">
        <f t="shared" si="6"/>
        <v>1582.03125</v>
      </c>
    </row>
    <row r="147" spans="20:21" x14ac:dyDescent="0.25">
      <c r="T147">
        <v>136</v>
      </c>
      <c r="U147">
        <f t="shared" si="6"/>
        <v>1593.75</v>
      </c>
    </row>
    <row r="148" spans="20:21" x14ac:dyDescent="0.25">
      <c r="T148">
        <v>137</v>
      </c>
      <c r="U148">
        <f t="shared" si="6"/>
        <v>1605.46875</v>
      </c>
    </row>
    <row r="149" spans="20:21" x14ac:dyDescent="0.25">
      <c r="T149">
        <v>138</v>
      </c>
      <c r="U149">
        <f t="shared" si="6"/>
        <v>1617.1875</v>
      </c>
    </row>
    <row r="150" spans="20:21" x14ac:dyDescent="0.25">
      <c r="T150">
        <v>139</v>
      </c>
      <c r="U150">
        <f t="shared" si="6"/>
        <v>1628.90625</v>
      </c>
    </row>
    <row r="151" spans="20:21" x14ac:dyDescent="0.25">
      <c r="T151">
        <v>140</v>
      </c>
      <c r="U151">
        <f t="shared" si="6"/>
        <v>1640.625</v>
      </c>
    </row>
    <row r="152" spans="20:21" x14ac:dyDescent="0.25">
      <c r="T152">
        <v>141</v>
      </c>
      <c r="U152">
        <f t="shared" si="6"/>
        <v>1652.34375</v>
      </c>
    </row>
    <row r="153" spans="20:21" x14ac:dyDescent="0.25">
      <c r="T153">
        <v>142</v>
      </c>
      <c r="U153">
        <f t="shared" si="6"/>
        <v>1664.0625</v>
      </c>
    </row>
    <row r="154" spans="20:21" x14ac:dyDescent="0.25">
      <c r="T154">
        <v>143</v>
      </c>
      <c r="U154">
        <f t="shared" si="6"/>
        <v>1675.78125</v>
      </c>
    </row>
    <row r="155" spans="20:21" x14ac:dyDescent="0.25">
      <c r="T155">
        <v>144</v>
      </c>
      <c r="U155">
        <f t="shared" si="6"/>
        <v>1687.5</v>
      </c>
    </row>
    <row r="156" spans="20:21" x14ac:dyDescent="0.25">
      <c r="T156">
        <v>145</v>
      </c>
      <c r="U156">
        <f t="shared" si="6"/>
        <v>1699.21875</v>
      </c>
    </row>
    <row r="157" spans="20:21" x14ac:dyDescent="0.25">
      <c r="T157">
        <v>146</v>
      </c>
      <c r="U157">
        <f t="shared" si="6"/>
        <v>1710.9375</v>
      </c>
    </row>
    <row r="158" spans="20:21" x14ac:dyDescent="0.25">
      <c r="T158">
        <v>147</v>
      </c>
      <c r="U158">
        <f t="shared" si="6"/>
        <v>1722.65625</v>
      </c>
    </row>
    <row r="159" spans="20:21" x14ac:dyDescent="0.25">
      <c r="T159">
        <v>148</v>
      </c>
      <c r="U159">
        <f t="shared" si="6"/>
        <v>1734.375</v>
      </c>
    </row>
    <row r="160" spans="20:21" x14ac:dyDescent="0.25">
      <c r="T160">
        <v>149</v>
      </c>
      <c r="U160">
        <f t="shared" si="6"/>
        <v>1746.09375</v>
      </c>
    </row>
    <row r="161" spans="20:21" x14ac:dyDescent="0.25">
      <c r="T161">
        <v>150</v>
      </c>
      <c r="U161">
        <f t="shared" si="6"/>
        <v>1757.8125</v>
      </c>
    </row>
    <row r="162" spans="20:21" x14ac:dyDescent="0.25">
      <c r="T162">
        <v>151</v>
      </c>
      <c r="U162">
        <f t="shared" si="6"/>
        <v>1769.53125</v>
      </c>
    </row>
    <row r="163" spans="20:21" x14ac:dyDescent="0.25">
      <c r="T163">
        <v>152</v>
      </c>
      <c r="U163">
        <f t="shared" si="6"/>
        <v>1781.25</v>
      </c>
    </row>
    <row r="164" spans="20:21" x14ac:dyDescent="0.25">
      <c r="T164">
        <v>153</v>
      </c>
      <c r="U164">
        <f t="shared" si="6"/>
        <v>1792.96875</v>
      </c>
    </row>
    <row r="165" spans="20:21" x14ac:dyDescent="0.25">
      <c r="T165">
        <v>154</v>
      </c>
      <c r="U165">
        <f t="shared" si="6"/>
        <v>1804.6875</v>
      </c>
    </row>
    <row r="166" spans="20:21" x14ac:dyDescent="0.25">
      <c r="T166">
        <v>155</v>
      </c>
      <c r="U166">
        <f t="shared" si="6"/>
        <v>1816.40625</v>
      </c>
    </row>
    <row r="167" spans="20:21" x14ac:dyDescent="0.25">
      <c r="T167">
        <v>156</v>
      </c>
      <c r="U167">
        <f t="shared" si="6"/>
        <v>1828.125</v>
      </c>
    </row>
    <row r="168" spans="20:21" x14ac:dyDescent="0.25">
      <c r="T168">
        <v>157</v>
      </c>
      <c r="U168">
        <f t="shared" si="6"/>
        <v>1839.84375</v>
      </c>
    </row>
    <row r="169" spans="20:21" x14ac:dyDescent="0.25">
      <c r="T169">
        <v>158</v>
      </c>
      <c r="U169">
        <f t="shared" si="6"/>
        <v>1851.5625</v>
      </c>
    </row>
    <row r="170" spans="20:21" x14ac:dyDescent="0.25">
      <c r="T170">
        <v>159</v>
      </c>
      <c r="U170">
        <f t="shared" si="6"/>
        <v>1863.28125</v>
      </c>
    </row>
    <row r="171" spans="20:21" x14ac:dyDescent="0.25">
      <c r="T171">
        <v>160</v>
      </c>
      <c r="U171">
        <f t="shared" si="6"/>
        <v>1875</v>
      </c>
    </row>
    <row r="172" spans="20:21" x14ac:dyDescent="0.25">
      <c r="T172">
        <v>161</v>
      </c>
      <c r="U172">
        <f t="shared" si="6"/>
        <v>1886.71875</v>
      </c>
    </row>
    <row r="173" spans="20:21" x14ac:dyDescent="0.25">
      <c r="T173">
        <v>162</v>
      </c>
      <c r="U173">
        <f t="shared" si="6"/>
        <v>1898.4375</v>
      </c>
    </row>
    <row r="174" spans="20:21" x14ac:dyDescent="0.25">
      <c r="T174">
        <v>163</v>
      </c>
      <c r="U174">
        <f t="shared" si="6"/>
        <v>1910.15625</v>
      </c>
    </row>
    <row r="175" spans="20:21" x14ac:dyDescent="0.25">
      <c r="T175">
        <v>164</v>
      </c>
      <c r="U175">
        <f t="shared" si="6"/>
        <v>1921.875</v>
      </c>
    </row>
    <row r="176" spans="20:21" x14ac:dyDescent="0.25">
      <c r="T176">
        <v>165</v>
      </c>
      <c r="U176">
        <f t="shared" si="6"/>
        <v>1933.59375</v>
      </c>
    </row>
    <row r="177" spans="20:21" x14ac:dyDescent="0.25">
      <c r="T177">
        <v>166</v>
      </c>
      <c r="U177">
        <f t="shared" si="6"/>
        <v>1945.3125</v>
      </c>
    </row>
    <row r="178" spans="20:21" x14ac:dyDescent="0.25">
      <c r="T178">
        <v>167</v>
      </c>
      <c r="U178">
        <f t="shared" si="6"/>
        <v>1957.03125</v>
      </c>
    </row>
    <row r="179" spans="20:21" x14ac:dyDescent="0.25">
      <c r="T179">
        <v>168</v>
      </c>
      <c r="U179">
        <f t="shared" si="6"/>
        <v>1968.75</v>
      </c>
    </row>
    <row r="180" spans="20:21" x14ac:dyDescent="0.25">
      <c r="T180">
        <v>169</v>
      </c>
      <c r="U180">
        <f t="shared" si="6"/>
        <v>1980.46875</v>
      </c>
    </row>
    <row r="181" spans="20:21" x14ac:dyDescent="0.25">
      <c r="T181">
        <v>170</v>
      </c>
      <c r="U181">
        <f t="shared" si="6"/>
        <v>1992.1875</v>
      </c>
    </row>
    <row r="182" spans="20:21" x14ac:dyDescent="0.25">
      <c r="T182">
        <v>171</v>
      </c>
      <c r="U182">
        <f t="shared" si="6"/>
        <v>2003.90625</v>
      </c>
    </row>
    <row r="183" spans="20:21" x14ac:dyDescent="0.25">
      <c r="T183">
        <v>172</v>
      </c>
      <c r="U183">
        <f t="shared" si="6"/>
        <v>2015.625</v>
      </c>
    </row>
    <row r="184" spans="20:21" x14ac:dyDescent="0.25">
      <c r="T184">
        <v>173</v>
      </c>
      <c r="U184">
        <f t="shared" si="6"/>
        <v>2027.34375</v>
      </c>
    </row>
    <row r="185" spans="20:21" x14ac:dyDescent="0.25">
      <c r="T185">
        <v>174</v>
      </c>
      <c r="U185">
        <f t="shared" si="6"/>
        <v>2039.0625</v>
      </c>
    </row>
    <row r="186" spans="20:21" x14ac:dyDescent="0.25">
      <c r="T186">
        <v>175</v>
      </c>
      <c r="U186">
        <f t="shared" si="6"/>
        <v>2050.78125</v>
      </c>
    </row>
    <row r="187" spans="20:21" x14ac:dyDescent="0.25">
      <c r="T187">
        <v>176</v>
      </c>
      <c r="U187">
        <f t="shared" si="6"/>
        <v>2062.5</v>
      </c>
    </row>
    <row r="188" spans="20:21" x14ac:dyDescent="0.25">
      <c r="T188">
        <v>177</v>
      </c>
      <c r="U188">
        <f t="shared" si="6"/>
        <v>2074.21875</v>
      </c>
    </row>
    <row r="189" spans="20:21" x14ac:dyDescent="0.25">
      <c r="T189">
        <v>178</v>
      </c>
      <c r="U189">
        <f t="shared" si="6"/>
        <v>2085.9375</v>
      </c>
    </row>
    <row r="190" spans="20:21" x14ac:dyDescent="0.25">
      <c r="T190">
        <v>179</v>
      </c>
      <c r="U190">
        <f t="shared" si="6"/>
        <v>2097.65625</v>
      </c>
    </row>
    <row r="191" spans="20:21" x14ac:dyDescent="0.25">
      <c r="T191">
        <v>180</v>
      </c>
      <c r="U191">
        <f t="shared" si="6"/>
        <v>2109.375</v>
      </c>
    </row>
    <row r="192" spans="20:21" x14ac:dyDescent="0.25">
      <c r="T192">
        <v>181</v>
      </c>
      <c r="U192">
        <f t="shared" si="6"/>
        <v>2121.09375</v>
      </c>
    </row>
    <row r="193" spans="20:21" x14ac:dyDescent="0.25">
      <c r="T193">
        <v>182</v>
      </c>
      <c r="U193">
        <f t="shared" si="6"/>
        <v>2132.8125</v>
      </c>
    </row>
    <row r="194" spans="20:21" x14ac:dyDescent="0.25">
      <c r="T194">
        <v>183</v>
      </c>
      <c r="U194">
        <f t="shared" si="6"/>
        <v>2144.53125</v>
      </c>
    </row>
    <row r="195" spans="20:21" x14ac:dyDescent="0.25">
      <c r="T195">
        <v>184</v>
      </c>
      <c r="U195">
        <f t="shared" si="6"/>
        <v>2156.25</v>
      </c>
    </row>
    <row r="196" spans="20:21" x14ac:dyDescent="0.25">
      <c r="T196">
        <v>185</v>
      </c>
      <c r="U196">
        <f t="shared" si="6"/>
        <v>2167.96875</v>
      </c>
    </row>
    <row r="197" spans="20:21" x14ac:dyDescent="0.25">
      <c r="T197">
        <v>186</v>
      </c>
      <c r="U197">
        <f t="shared" si="6"/>
        <v>2179.6875</v>
      </c>
    </row>
    <row r="198" spans="20:21" x14ac:dyDescent="0.25">
      <c r="T198">
        <v>187</v>
      </c>
      <c r="U198">
        <f t="shared" si="6"/>
        <v>2191.40625</v>
      </c>
    </row>
    <row r="199" spans="20:21" x14ac:dyDescent="0.25">
      <c r="T199">
        <v>188</v>
      </c>
      <c r="U199">
        <f t="shared" si="6"/>
        <v>2203.125</v>
      </c>
    </row>
    <row r="200" spans="20:21" x14ac:dyDescent="0.25">
      <c r="T200">
        <v>189</v>
      </c>
      <c r="U200">
        <f t="shared" si="6"/>
        <v>2214.84375</v>
      </c>
    </row>
    <row r="201" spans="20:21" x14ac:dyDescent="0.25">
      <c r="T201">
        <v>190</v>
      </c>
      <c r="U201">
        <f t="shared" si="6"/>
        <v>2226.5625</v>
      </c>
    </row>
    <row r="202" spans="20:21" x14ac:dyDescent="0.25">
      <c r="T202">
        <v>191</v>
      </c>
      <c r="U202">
        <f t="shared" si="6"/>
        <v>2238.28125</v>
      </c>
    </row>
    <row r="203" spans="20:21" x14ac:dyDescent="0.25">
      <c r="T203">
        <v>192</v>
      </c>
      <c r="U203">
        <f t="shared" si="6"/>
        <v>2250</v>
      </c>
    </row>
    <row r="204" spans="20:21" x14ac:dyDescent="0.25">
      <c r="T204">
        <v>193</v>
      </c>
      <c r="U204">
        <f t="shared" si="6"/>
        <v>2261.71875</v>
      </c>
    </row>
    <row r="205" spans="20:21" x14ac:dyDescent="0.25">
      <c r="T205">
        <v>194</v>
      </c>
      <c r="U205">
        <f t="shared" ref="U205:U268" si="7">(1000/$A$34*T205*$A$3)/128</f>
        <v>2273.4375</v>
      </c>
    </row>
    <row r="206" spans="20:21" x14ac:dyDescent="0.25">
      <c r="T206">
        <v>195</v>
      </c>
      <c r="U206">
        <f t="shared" si="7"/>
        <v>2285.15625</v>
      </c>
    </row>
    <row r="207" spans="20:21" x14ac:dyDescent="0.25">
      <c r="T207">
        <v>196</v>
      </c>
      <c r="U207">
        <f t="shared" si="7"/>
        <v>2296.875</v>
      </c>
    </row>
    <row r="208" spans="20:21" x14ac:dyDescent="0.25">
      <c r="T208">
        <v>197</v>
      </c>
      <c r="U208">
        <f t="shared" si="7"/>
        <v>2308.59375</v>
      </c>
    </row>
    <row r="209" spans="20:21" x14ac:dyDescent="0.25">
      <c r="T209">
        <v>198</v>
      </c>
      <c r="U209">
        <f t="shared" si="7"/>
        <v>2320.3125</v>
      </c>
    </row>
    <row r="210" spans="20:21" x14ac:dyDescent="0.25">
      <c r="T210">
        <v>199</v>
      </c>
      <c r="U210">
        <f t="shared" si="7"/>
        <v>2332.03125</v>
      </c>
    </row>
    <row r="211" spans="20:21" x14ac:dyDescent="0.25">
      <c r="T211">
        <v>200</v>
      </c>
      <c r="U211">
        <f t="shared" si="7"/>
        <v>2343.75</v>
      </c>
    </row>
    <row r="212" spans="20:21" x14ac:dyDescent="0.25">
      <c r="T212">
        <v>201</v>
      </c>
      <c r="U212">
        <f t="shared" si="7"/>
        <v>2355.46875</v>
      </c>
    </row>
    <row r="213" spans="20:21" x14ac:dyDescent="0.25">
      <c r="T213">
        <v>202</v>
      </c>
      <c r="U213">
        <f t="shared" si="7"/>
        <v>2367.1875</v>
      </c>
    </row>
    <row r="214" spans="20:21" x14ac:dyDescent="0.25">
      <c r="T214">
        <v>203</v>
      </c>
      <c r="U214">
        <f t="shared" si="7"/>
        <v>2378.90625</v>
      </c>
    </row>
    <row r="215" spans="20:21" x14ac:dyDescent="0.25">
      <c r="T215">
        <v>204</v>
      </c>
      <c r="U215">
        <f t="shared" si="7"/>
        <v>2390.625</v>
      </c>
    </row>
    <row r="216" spans="20:21" x14ac:dyDescent="0.25">
      <c r="T216">
        <v>205</v>
      </c>
      <c r="U216">
        <f t="shared" si="7"/>
        <v>2402.34375</v>
      </c>
    </row>
    <row r="217" spans="20:21" x14ac:dyDescent="0.25">
      <c r="T217">
        <v>206</v>
      </c>
      <c r="U217">
        <f t="shared" si="7"/>
        <v>2414.0625</v>
      </c>
    </row>
    <row r="218" spans="20:21" x14ac:dyDescent="0.25">
      <c r="T218">
        <v>207</v>
      </c>
      <c r="U218">
        <f t="shared" si="7"/>
        <v>2425.78125</v>
      </c>
    </row>
    <row r="219" spans="20:21" x14ac:dyDescent="0.25">
      <c r="T219">
        <v>208</v>
      </c>
      <c r="U219">
        <f t="shared" si="7"/>
        <v>2437.5</v>
      </c>
    </row>
    <row r="220" spans="20:21" x14ac:dyDescent="0.25">
      <c r="T220">
        <v>209</v>
      </c>
      <c r="U220">
        <f t="shared" si="7"/>
        <v>2449.21875</v>
      </c>
    </row>
    <row r="221" spans="20:21" x14ac:dyDescent="0.25">
      <c r="T221">
        <v>210</v>
      </c>
      <c r="U221">
        <f t="shared" si="7"/>
        <v>2460.9375</v>
      </c>
    </row>
    <row r="222" spans="20:21" x14ac:dyDescent="0.25">
      <c r="T222">
        <v>211</v>
      </c>
      <c r="U222">
        <f t="shared" si="7"/>
        <v>2472.65625</v>
      </c>
    </row>
    <row r="223" spans="20:21" x14ac:dyDescent="0.25">
      <c r="T223">
        <v>212</v>
      </c>
      <c r="U223">
        <f t="shared" si="7"/>
        <v>2484.375</v>
      </c>
    </row>
    <row r="224" spans="20:21" x14ac:dyDescent="0.25">
      <c r="T224">
        <v>213</v>
      </c>
      <c r="U224">
        <f t="shared" si="7"/>
        <v>2496.09375</v>
      </c>
    </row>
    <row r="225" spans="20:21" x14ac:dyDescent="0.25">
      <c r="T225">
        <v>214</v>
      </c>
      <c r="U225">
        <f t="shared" si="7"/>
        <v>2507.8125</v>
      </c>
    </row>
    <row r="226" spans="20:21" x14ac:dyDescent="0.25">
      <c r="T226">
        <v>215</v>
      </c>
      <c r="U226">
        <f t="shared" si="7"/>
        <v>2519.53125</v>
      </c>
    </row>
    <row r="227" spans="20:21" x14ac:dyDescent="0.25">
      <c r="T227">
        <v>216</v>
      </c>
      <c r="U227">
        <f t="shared" si="7"/>
        <v>2531.25</v>
      </c>
    </row>
    <row r="228" spans="20:21" x14ac:dyDescent="0.25">
      <c r="T228">
        <v>217</v>
      </c>
      <c r="U228">
        <f t="shared" si="7"/>
        <v>2542.96875</v>
      </c>
    </row>
    <row r="229" spans="20:21" x14ac:dyDescent="0.25">
      <c r="T229">
        <v>218</v>
      </c>
      <c r="U229">
        <f t="shared" si="7"/>
        <v>2554.6875</v>
      </c>
    </row>
    <row r="230" spans="20:21" x14ac:dyDescent="0.25">
      <c r="T230">
        <v>219</v>
      </c>
      <c r="U230">
        <f t="shared" si="7"/>
        <v>2566.40625</v>
      </c>
    </row>
    <row r="231" spans="20:21" x14ac:dyDescent="0.25">
      <c r="T231">
        <v>220</v>
      </c>
      <c r="U231">
        <f t="shared" si="7"/>
        <v>2578.125</v>
      </c>
    </row>
    <row r="232" spans="20:21" x14ac:dyDescent="0.25">
      <c r="T232">
        <v>221</v>
      </c>
      <c r="U232">
        <f t="shared" si="7"/>
        <v>2589.84375</v>
      </c>
    </row>
    <row r="233" spans="20:21" x14ac:dyDescent="0.25">
      <c r="T233">
        <v>222</v>
      </c>
      <c r="U233">
        <f t="shared" si="7"/>
        <v>2601.5625</v>
      </c>
    </row>
    <row r="234" spans="20:21" x14ac:dyDescent="0.25">
      <c r="T234">
        <v>223</v>
      </c>
      <c r="U234">
        <f t="shared" si="7"/>
        <v>2613.28125</v>
      </c>
    </row>
    <row r="235" spans="20:21" x14ac:dyDescent="0.25">
      <c r="T235">
        <v>224</v>
      </c>
      <c r="U235">
        <f t="shared" si="7"/>
        <v>2625</v>
      </c>
    </row>
    <row r="236" spans="20:21" x14ac:dyDescent="0.25">
      <c r="T236">
        <v>225</v>
      </c>
      <c r="U236">
        <f t="shared" si="7"/>
        <v>2636.71875</v>
      </c>
    </row>
    <row r="237" spans="20:21" x14ac:dyDescent="0.25">
      <c r="T237">
        <v>226</v>
      </c>
      <c r="U237">
        <f t="shared" si="7"/>
        <v>2648.4375</v>
      </c>
    </row>
    <row r="238" spans="20:21" x14ac:dyDescent="0.25">
      <c r="T238">
        <v>227</v>
      </c>
      <c r="U238">
        <f t="shared" si="7"/>
        <v>2660.15625</v>
      </c>
    </row>
    <row r="239" spans="20:21" x14ac:dyDescent="0.25">
      <c r="T239">
        <v>228</v>
      </c>
      <c r="U239">
        <f t="shared" si="7"/>
        <v>2671.875</v>
      </c>
    </row>
    <row r="240" spans="20:21" x14ac:dyDescent="0.25">
      <c r="T240">
        <v>229</v>
      </c>
      <c r="U240">
        <f t="shared" si="7"/>
        <v>2683.59375</v>
      </c>
    </row>
    <row r="241" spans="20:21" x14ac:dyDescent="0.25">
      <c r="T241">
        <v>230</v>
      </c>
      <c r="U241">
        <f t="shared" si="7"/>
        <v>2695.3125</v>
      </c>
    </row>
    <row r="242" spans="20:21" x14ac:dyDescent="0.25">
      <c r="T242">
        <v>231</v>
      </c>
      <c r="U242">
        <f t="shared" si="7"/>
        <v>2707.03125</v>
      </c>
    </row>
    <row r="243" spans="20:21" x14ac:dyDescent="0.25">
      <c r="T243">
        <v>232</v>
      </c>
      <c r="U243">
        <f t="shared" si="7"/>
        <v>2718.75</v>
      </c>
    </row>
    <row r="244" spans="20:21" x14ac:dyDescent="0.25">
      <c r="T244">
        <v>233</v>
      </c>
      <c r="U244">
        <f t="shared" si="7"/>
        <v>2730.46875</v>
      </c>
    </row>
    <row r="245" spans="20:21" x14ac:dyDescent="0.25">
      <c r="T245">
        <v>234</v>
      </c>
      <c r="U245">
        <f t="shared" si="7"/>
        <v>2742.1875</v>
      </c>
    </row>
    <row r="246" spans="20:21" x14ac:dyDescent="0.25">
      <c r="T246">
        <v>235</v>
      </c>
      <c r="U246">
        <f t="shared" si="7"/>
        <v>2753.90625</v>
      </c>
    </row>
    <row r="247" spans="20:21" x14ac:dyDescent="0.25">
      <c r="T247">
        <v>236</v>
      </c>
      <c r="U247">
        <f t="shared" si="7"/>
        <v>2765.625</v>
      </c>
    </row>
    <row r="248" spans="20:21" x14ac:dyDescent="0.25">
      <c r="T248">
        <v>237</v>
      </c>
      <c r="U248">
        <f t="shared" si="7"/>
        <v>2777.34375</v>
      </c>
    </row>
    <row r="249" spans="20:21" x14ac:dyDescent="0.25">
      <c r="T249">
        <v>238</v>
      </c>
      <c r="U249">
        <f t="shared" si="7"/>
        <v>2789.0625</v>
      </c>
    </row>
    <row r="250" spans="20:21" x14ac:dyDescent="0.25">
      <c r="T250">
        <v>239</v>
      </c>
      <c r="U250">
        <f t="shared" si="7"/>
        <v>2800.78125</v>
      </c>
    </row>
    <row r="251" spans="20:21" x14ac:dyDescent="0.25">
      <c r="T251">
        <v>240</v>
      </c>
      <c r="U251">
        <f t="shared" si="7"/>
        <v>2812.5</v>
      </c>
    </row>
    <row r="252" spans="20:21" x14ac:dyDescent="0.25">
      <c r="T252">
        <v>241</v>
      </c>
      <c r="U252">
        <f t="shared" si="7"/>
        <v>2824.21875</v>
      </c>
    </row>
    <row r="253" spans="20:21" x14ac:dyDescent="0.25">
      <c r="T253">
        <v>242</v>
      </c>
      <c r="U253">
        <f t="shared" si="7"/>
        <v>2835.9375</v>
      </c>
    </row>
    <row r="254" spans="20:21" x14ac:dyDescent="0.25">
      <c r="T254">
        <v>243</v>
      </c>
      <c r="U254">
        <f t="shared" si="7"/>
        <v>2847.65625</v>
      </c>
    </row>
    <row r="255" spans="20:21" x14ac:dyDescent="0.25">
      <c r="T255">
        <v>244</v>
      </c>
      <c r="U255">
        <f t="shared" si="7"/>
        <v>2859.375</v>
      </c>
    </row>
    <row r="256" spans="20:21" x14ac:dyDescent="0.25">
      <c r="T256">
        <v>245</v>
      </c>
      <c r="U256">
        <f t="shared" si="7"/>
        <v>2871.09375</v>
      </c>
    </row>
    <row r="257" spans="20:21" x14ac:dyDescent="0.25">
      <c r="T257">
        <v>246</v>
      </c>
      <c r="U257">
        <f t="shared" si="7"/>
        <v>2882.8125</v>
      </c>
    </row>
    <row r="258" spans="20:21" x14ac:dyDescent="0.25">
      <c r="T258">
        <v>247</v>
      </c>
      <c r="U258">
        <f t="shared" si="7"/>
        <v>2894.53125</v>
      </c>
    </row>
    <row r="259" spans="20:21" x14ac:dyDescent="0.25">
      <c r="T259">
        <v>248</v>
      </c>
      <c r="U259">
        <f t="shared" si="7"/>
        <v>2906.25</v>
      </c>
    </row>
    <row r="260" spans="20:21" x14ac:dyDescent="0.25">
      <c r="T260">
        <v>249</v>
      </c>
      <c r="U260">
        <f t="shared" si="7"/>
        <v>2917.96875</v>
      </c>
    </row>
    <row r="261" spans="20:21" x14ac:dyDescent="0.25">
      <c r="T261">
        <v>250</v>
      </c>
      <c r="U261">
        <f t="shared" si="7"/>
        <v>2929.6875</v>
      </c>
    </row>
    <row r="262" spans="20:21" x14ac:dyDescent="0.25">
      <c r="T262">
        <v>251</v>
      </c>
      <c r="U262">
        <f t="shared" si="7"/>
        <v>2941.40625</v>
      </c>
    </row>
    <row r="263" spans="20:21" x14ac:dyDescent="0.25">
      <c r="T263">
        <v>252</v>
      </c>
      <c r="U263">
        <f t="shared" si="7"/>
        <v>2953.125</v>
      </c>
    </row>
    <row r="264" spans="20:21" x14ac:dyDescent="0.25">
      <c r="T264">
        <v>253</v>
      </c>
      <c r="U264">
        <f t="shared" si="7"/>
        <v>2964.84375</v>
      </c>
    </row>
    <row r="265" spans="20:21" x14ac:dyDescent="0.25">
      <c r="T265">
        <v>254</v>
      </c>
      <c r="U265">
        <f t="shared" si="7"/>
        <v>2976.5625</v>
      </c>
    </row>
    <row r="266" spans="20:21" x14ac:dyDescent="0.25">
      <c r="T266">
        <v>255</v>
      </c>
      <c r="U266">
        <f t="shared" si="7"/>
        <v>2988.28125</v>
      </c>
    </row>
    <row r="267" spans="20:21" x14ac:dyDescent="0.25">
      <c r="T267">
        <v>256</v>
      </c>
      <c r="U267">
        <f t="shared" si="7"/>
        <v>3000</v>
      </c>
    </row>
    <row r="268" spans="20:21" x14ac:dyDescent="0.25">
      <c r="T268">
        <v>257</v>
      </c>
      <c r="U268">
        <f t="shared" si="7"/>
        <v>3011.71875</v>
      </c>
    </row>
    <row r="269" spans="20:21" x14ac:dyDescent="0.25">
      <c r="T269">
        <v>258</v>
      </c>
      <c r="U269">
        <f t="shared" ref="U269:U311" si="8">(1000/$A$34*T269*$A$3)/128</f>
        <v>3023.4375</v>
      </c>
    </row>
    <row r="270" spans="20:21" x14ac:dyDescent="0.25">
      <c r="T270">
        <v>259</v>
      </c>
      <c r="U270">
        <f t="shared" si="8"/>
        <v>3035.15625</v>
      </c>
    </row>
    <row r="271" spans="20:21" x14ac:dyDescent="0.25">
      <c r="T271">
        <v>260</v>
      </c>
      <c r="U271">
        <f t="shared" si="8"/>
        <v>3046.875</v>
      </c>
    </row>
    <row r="272" spans="20:21" x14ac:dyDescent="0.25">
      <c r="T272">
        <v>261</v>
      </c>
      <c r="U272">
        <f t="shared" si="8"/>
        <v>3058.59375</v>
      </c>
    </row>
    <row r="273" spans="20:21" x14ac:dyDescent="0.25">
      <c r="T273">
        <v>262</v>
      </c>
      <c r="U273">
        <f t="shared" si="8"/>
        <v>3070.3125</v>
      </c>
    </row>
    <row r="274" spans="20:21" x14ac:dyDescent="0.25">
      <c r="T274">
        <v>263</v>
      </c>
      <c r="U274">
        <f t="shared" si="8"/>
        <v>3082.03125</v>
      </c>
    </row>
    <row r="275" spans="20:21" x14ac:dyDescent="0.25">
      <c r="T275">
        <v>264</v>
      </c>
      <c r="U275">
        <f t="shared" si="8"/>
        <v>3093.75</v>
      </c>
    </row>
    <row r="276" spans="20:21" x14ac:dyDescent="0.25">
      <c r="T276">
        <v>265</v>
      </c>
      <c r="U276">
        <f t="shared" si="8"/>
        <v>3105.46875</v>
      </c>
    </row>
    <row r="277" spans="20:21" x14ac:dyDescent="0.25">
      <c r="T277">
        <v>266</v>
      </c>
      <c r="U277">
        <f t="shared" si="8"/>
        <v>3117.1875</v>
      </c>
    </row>
    <row r="278" spans="20:21" x14ac:dyDescent="0.25">
      <c r="T278">
        <v>267</v>
      </c>
      <c r="U278">
        <f t="shared" si="8"/>
        <v>3128.90625</v>
      </c>
    </row>
    <row r="279" spans="20:21" x14ac:dyDescent="0.25">
      <c r="T279">
        <v>268</v>
      </c>
      <c r="U279">
        <f t="shared" si="8"/>
        <v>3140.625</v>
      </c>
    </row>
    <row r="280" spans="20:21" x14ac:dyDescent="0.25">
      <c r="T280">
        <v>269</v>
      </c>
      <c r="U280">
        <f t="shared" si="8"/>
        <v>3152.34375</v>
      </c>
    </row>
    <row r="281" spans="20:21" x14ac:dyDescent="0.25">
      <c r="T281">
        <v>270</v>
      </c>
      <c r="U281">
        <f t="shared" si="8"/>
        <v>3164.0625</v>
      </c>
    </row>
    <row r="282" spans="20:21" x14ac:dyDescent="0.25">
      <c r="T282">
        <v>271</v>
      </c>
      <c r="U282">
        <f t="shared" si="8"/>
        <v>3175.78125</v>
      </c>
    </row>
    <row r="283" spans="20:21" x14ac:dyDescent="0.25">
      <c r="T283">
        <v>272</v>
      </c>
      <c r="U283">
        <f t="shared" si="8"/>
        <v>3187.5</v>
      </c>
    </row>
    <row r="284" spans="20:21" x14ac:dyDescent="0.25">
      <c r="T284">
        <v>273</v>
      </c>
      <c r="U284">
        <f t="shared" si="8"/>
        <v>3199.21875</v>
      </c>
    </row>
    <row r="285" spans="20:21" x14ac:dyDescent="0.25">
      <c r="T285">
        <v>274</v>
      </c>
      <c r="U285">
        <f t="shared" si="8"/>
        <v>3210.9375</v>
      </c>
    </row>
    <row r="286" spans="20:21" x14ac:dyDescent="0.25">
      <c r="T286">
        <v>275</v>
      </c>
      <c r="U286">
        <f t="shared" si="8"/>
        <v>3222.65625</v>
      </c>
    </row>
    <row r="287" spans="20:21" x14ac:dyDescent="0.25">
      <c r="T287">
        <v>276</v>
      </c>
      <c r="U287">
        <f t="shared" si="8"/>
        <v>3234.375</v>
      </c>
    </row>
    <row r="288" spans="20:21" x14ac:dyDescent="0.25">
      <c r="T288">
        <v>277</v>
      </c>
      <c r="U288">
        <f t="shared" si="8"/>
        <v>3246.09375</v>
      </c>
    </row>
    <row r="289" spans="20:21" x14ac:dyDescent="0.25">
      <c r="T289">
        <v>278</v>
      </c>
      <c r="U289">
        <f t="shared" si="8"/>
        <v>3257.8125</v>
      </c>
    </row>
    <row r="290" spans="20:21" x14ac:dyDescent="0.25">
      <c r="T290">
        <v>279</v>
      </c>
      <c r="U290">
        <f t="shared" si="8"/>
        <v>3269.53125</v>
      </c>
    </row>
    <row r="291" spans="20:21" x14ac:dyDescent="0.25">
      <c r="T291">
        <v>280</v>
      </c>
      <c r="U291">
        <f t="shared" si="8"/>
        <v>3281.25</v>
      </c>
    </row>
    <row r="292" spans="20:21" x14ac:dyDescent="0.25">
      <c r="T292">
        <v>281</v>
      </c>
      <c r="U292">
        <f t="shared" si="8"/>
        <v>3292.96875</v>
      </c>
    </row>
    <row r="293" spans="20:21" x14ac:dyDescent="0.25">
      <c r="T293">
        <v>282</v>
      </c>
      <c r="U293">
        <f t="shared" si="8"/>
        <v>3304.6875</v>
      </c>
    </row>
    <row r="294" spans="20:21" x14ac:dyDescent="0.25">
      <c r="T294">
        <v>283</v>
      </c>
      <c r="U294">
        <f t="shared" si="8"/>
        <v>3316.40625</v>
      </c>
    </row>
    <row r="295" spans="20:21" x14ac:dyDescent="0.25">
      <c r="T295">
        <v>284</v>
      </c>
      <c r="U295">
        <f t="shared" si="8"/>
        <v>3328.125</v>
      </c>
    </row>
    <row r="296" spans="20:21" x14ac:dyDescent="0.25">
      <c r="T296">
        <v>285</v>
      </c>
      <c r="U296">
        <f t="shared" si="8"/>
        <v>3339.84375</v>
      </c>
    </row>
    <row r="297" spans="20:21" x14ac:dyDescent="0.25">
      <c r="T297">
        <v>286</v>
      </c>
      <c r="U297">
        <f t="shared" si="8"/>
        <v>3351.5625</v>
      </c>
    </row>
    <row r="298" spans="20:21" x14ac:dyDescent="0.25">
      <c r="T298">
        <v>287</v>
      </c>
      <c r="U298">
        <f t="shared" si="8"/>
        <v>3363.28125</v>
      </c>
    </row>
    <row r="299" spans="20:21" x14ac:dyDescent="0.25">
      <c r="T299">
        <v>288</v>
      </c>
      <c r="U299">
        <f t="shared" si="8"/>
        <v>3375</v>
      </c>
    </row>
    <row r="300" spans="20:21" x14ac:dyDescent="0.25">
      <c r="T300">
        <v>289</v>
      </c>
      <c r="U300">
        <f t="shared" si="8"/>
        <v>3386.71875</v>
      </c>
    </row>
    <row r="301" spans="20:21" x14ac:dyDescent="0.25">
      <c r="T301">
        <v>290</v>
      </c>
      <c r="U301">
        <f t="shared" si="8"/>
        <v>3398.4375</v>
      </c>
    </row>
    <row r="302" spans="20:21" x14ac:dyDescent="0.25">
      <c r="T302">
        <v>291</v>
      </c>
      <c r="U302">
        <f t="shared" si="8"/>
        <v>3410.15625</v>
      </c>
    </row>
    <row r="303" spans="20:21" x14ac:dyDescent="0.25">
      <c r="T303">
        <v>292</v>
      </c>
      <c r="U303">
        <f t="shared" si="8"/>
        <v>3421.875</v>
      </c>
    </row>
    <row r="304" spans="20:21" x14ac:dyDescent="0.25">
      <c r="T304">
        <v>293</v>
      </c>
      <c r="U304">
        <f t="shared" si="8"/>
        <v>3433.59375</v>
      </c>
    </row>
    <row r="305" spans="20:21" x14ac:dyDescent="0.25">
      <c r="T305">
        <v>294</v>
      </c>
      <c r="U305">
        <f t="shared" si="8"/>
        <v>3445.3125</v>
      </c>
    </row>
    <row r="306" spans="20:21" x14ac:dyDescent="0.25">
      <c r="T306">
        <v>295</v>
      </c>
      <c r="U306">
        <f t="shared" si="8"/>
        <v>3457.03125</v>
      </c>
    </row>
    <row r="307" spans="20:21" x14ac:dyDescent="0.25">
      <c r="T307">
        <v>296</v>
      </c>
      <c r="U307">
        <f t="shared" si="8"/>
        <v>3468.75</v>
      </c>
    </row>
    <row r="308" spans="20:21" x14ac:dyDescent="0.25">
      <c r="T308">
        <v>297</v>
      </c>
      <c r="U308">
        <f t="shared" si="8"/>
        <v>3480.46875</v>
      </c>
    </row>
    <row r="309" spans="20:21" x14ac:dyDescent="0.25">
      <c r="T309">
        <v>298</v>
      </c>
      <c r="U309">
        <f t="shared" si="8"/>
        <v>3492.1875</v>
      </c>
    </row>
    <row r="310" spans="20:21" x14ac:dyDescent="0.25">
      <c r="T310">
        <v>299</v>
      </c>
      <c r="U310">
        <f t="shared" si="8"/>
        <v>3503.90625</v>
      </c>
    </row>
    <row r="311" spans="20:21" x14ac:dyDescent="0.25">
      <c r="T311">
        <v>300</v>
      </c>
      <c r="U311">
        <f t="shared" si="8"/>
        <v>3515.625</v>
      </c>
    </row>
  </sheetData>
  <mergeCells count="6">
    <mergeCell ref="A34:B34"/>
    <mergeCell ref="A7:B7"/>
    <mergeCell ref="A2:C2"/>
    <mergeCell ref="A8:B8"/>
    <mergeCell ref="A3:C3"/>
    <mergeCell ref="A33:B33"/>
  </mergeCells>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Calculations</vt:lpstr>
      <vt:lpstr>DataSizes</vt:lpstr>
      <vt:lpstr>DataEstimation</vt:lpstr>
      <vt:lpstr>SpeedTesting</vt:lpstr>
      <vt:lpstr>Graph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dc:creator>
  <cp:lastModifiedBy>Robin</cp:lastModifiedBy>
  <dcterms:created xsi:type="dcterms:W3CDTF">2018-11-19T19:30:41Z</dcterms:created>
  <dcterms:modified xsi:type="dcterms:W3CDTF">2018-12-10T00:42:10Z</dcterms:modified>
</cp:coreProperties>
</file>