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velazquez\Google Drive\INFORME TRIMESTRAL\INFORME_TRIMESTRAL\DATOS de DATOZ informe\DATOS PARA EL MERCADO DE TIJUANA\"/>
    </mc:Choice>
  </mc:AlternateContent>
  <xr:revisionPtr revIDLastSave="0" documentId="13_ncr:1_{1A2E471F-D1E1-4576-ACD4-85A3D3602F06}" xr6:coauthVersionLast="33" xr6:coauthVersionMax="33" xr10:uidLastSave="{00000000-0000-0000-0000-000000000000}"/>
  <bookViews>
    <workbookView xWindow="0" yWindow="0" windowWidth="28800" windowHeight="11625" activeTab="2" xr2:uid="{0AE2E745-F62E-419E-B134-8A71D139DE08}"/>
  </bookViews>
  <sheets>
    <sheet name="Historica" sheetId="4" r:id="rId1"/>
    <sheet name="lease rate" sheetId="5" r:id="rId2"/>
    <sheet name="datos en bruto" sheetId="1" r:id="rId3"/>
    <sheet name="datos transformados" sheetId="2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1" l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G18" i="1"/>
  <c r="AG17" i="1"/>
  <c r="AF19" i="1"/>
  <c r="AF18" i="1"/>
  <c r="AF17" i="1"/>
  <c r="AG16" i="1"/>
  <c r="AF16" i="1"/>
  <c r="AG15" i="1"/>
  <c r="AG14" i="1"/>
  <c r="AG13" i="1"/>
  <c r="AF15" i="1"/>
  <c r="AF14" i="1"/>
  <c r="AF13" i="1"/>
  <c r="AG12" i="1"/>
  <c r="AF12" i="1"/>
  <c r="AG11" i="1"/>
  <c r="AG10" i="1"/>
  <c r="AG9" i="1"/>
  <c r="AF9" i="1"/>
  <c r="AF11" i="1"/>
  <c r="AF10" i="1"/>
  <c r="AG8" i="1"/>
  <c r="AF8" i="1"/>
  <c r="AG7" i="1"/>
  <c r="AF7" i="1"/>
  <c r="AG6" i="1"/>
  <c r="AF6" i="1"/>
  <c r="AG5" i="1"/>
  <c r="AF5" i="1"/>
  <c r="AG4" i="1"/>
  <c r="AF4" i="1"/>
  <c r="AG3" i="1"/>
  <c r="AG2" i="1"/>
  <c r="AF3" i="1"/>
  <c r="AF2" i="1"/>
</calcChain>
</file>

<file path=xl/sharedStrings.xml><?xml version="1.0" encoding="utf-8"?>
<sst xmlns="http://schemas.openxmlformats.org/spreadsheetml/2006/main" count="513" uniqueCount="72">
  <si>
    <t>Trimestre</t>
  </si>
  <si>
    <t>Mercado</t>
  </si>
  <si>
    <t>1Q 2016</t>
  </si>
  <si>
    <t>2Q 2016</t>
  </si>
  <si>
    <t>3Q 2016</t>
  </si>
  <si>
    <t>4Q 2016</t>
  </si>
  <si>
    <t>1Q 2017</t>
  </si>
  <si>
    <t>2Q 2017</t>
  </si>
  <si>
    <t>3Q 2017</t>
  </si>
  <si>
    <t>4Q 2017</t>
  </si>
  <si>
    <t>1Q 2018</t>
  </si>
  <si>
    <t>2Q 2018</t>
  </si>
  <si>
    <t>Tijuana</t>
  </si>
  <si>
    <t>Inventario (AMPIP DATOZ)</t>
  </si>
  <si>
    <t>Disponibilidad (AMPIP DATOZ)</t>
  </si>
  <si>
    <t>Tasa de disponibilidad (AMPIP DATOZ)</t>
  </si>
  <si>
    <t>Absorción bruta (AMPIP DATOZ)</t>
  </si>
  <si>
    <t>Construcción en proceso (AMPIP DATOZ)</t>
  </si>
  <si>
    <t>Inventario: Cambio año a año</t>
  </si>
  <si>
    <t>Tasa de disponibilidad: Cambio año a año</t>
  </si>
  <si>
    <t>4Q 2015 -&gt;  4Q 2016</t>
  </si>
  <si>
    <t>Precio promedio de salida</t>
  </si>
  <si>
    <t>Precio promedio de cierre</t>
  </si>
  <si>
    <t>Precios de salida: Cambio año con año</t>
  </si>
  <si>
    <t>Precios de cierre: Cambio año a año</t>
  </si>
  <si>
    <t>Inventario ocupado (DATOZ base)</t>
  </si>
  <si>
    <t>1Q 2013</t>
  </si>
  <si>
    <t>2Q 2013</t>
  </si>
  <si>
    <t>3Q 2013</t>
  </si>
  <si>
    <t>4Q 2013</t>
  </si>
  <si>
    <t>1Q 2014</t>
  </si>
  <si>
    <t>2Q 2014</t>
  </si>
  <si>
    <t>3Q 2014</t>
  </si>
  <si>
    <t>4Q 2014</t>
  </si>
  <si>
    <t>1Q 2015</t>
  </si>
  <si>
    <t>2Q 2015</t>
  </si>
  <si>
    <t>3Q 2015</t>
  </si>
  <si>
    <t>4Q 2015</t>
  </si>
  <si>
    <t>Disponibilidad (DATOZ base)</t>
  </si>
  <si>
    <t>BTS en Renta</t>
  </si>
  <si>
    <t>BTS en Venta</t>
  </si>
  <si>
    <t>Construcción Propia</t>
  </si>
  <si>
    <t>Edificio Especulativo</t>
  </si>
  <si>
    <t>Absorción Bruta en Renta (DATOZ base)</t>
  </si>
  <si>
    <t>Absorción Bruta en Venta (DATOZ base)</t>
  </si>
  <si>
    <t>Tasa de Disponibilidad (DATOZ)</t>
  </si>
  <si>
    <t>Precio promedio de cierre (DATOZ base)</t>
  </si>
  <si>
    <t>Precio promedio de salida (DATOZ base)</t>
  </si>
  <si>
    <t>N/A</t>
  </si>
  <si>
    <t>Año</t>
  </si>
  <si>
    <t>1Q - 4Q 2007</t>
  </si>
  <si>
    <t>1Q - 4Q 2008</t>
  </si>
  <si>
    <t>1Q - 4Q 2009</t>
  </si>
  <si>
    <t>1Q - 4Q 2010</t>
  </si>
  <si>
    <t>1Q - 4Q 2011</t>
  </si>
  <si>
    <t>1Q - 4Q 2012</t>
  </si>
  <si>
    <t>Inventario (Colliers)</t>
  </si>
  <si>
    <t>Construcción (Colliers)</t>
  </si>
  <si>
    <t>Tasa de disponibilidad (Colliers)</t>
  </si>
  <si>
    <t>Absorción Bruta (Colliers)</t>
  </si>
  <si>
    <t>Absorción Neta (Colliers)</t>
  </si>
  <si>
    <t>Total number of buildings (Colliers)</t>
  </si>
  <si>
    <t>Lease Rate - Asking Rate for a 50,000 sq. ft. Class "A" Industrial space Low</t>
  </si>
  <si>
    <t>Lease Rate - Asking Rate for a 50,000 sq. ft. Class "A" Industrial space high</t>
  </si>
  <si>
    <t>Disponibilidad (NAI)</t>
  </si>
  <si>
    <t>Tasa de disponibilidad (NAI)</t>
  </si>
  <si>
    <t>Construcción (NAI)</t>
  </si>
  <si>
    <t>Absorción Neta (NAI)</t>
  </si>
  <si>
    <t>Asking Lease Rate "A" (NAI) Low</t>
  </si>
  <si>
    <t>Asking Lease Rate "A" (NAI) high</t>
  </si>
  <si>
    <t>Free Rent low (NAI)</t>
  </si>
  <si>
    <t>Free Rent (NAI)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</si>
</sst>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#,##0.0000"/>
    <numFmt numFmtId="166" formatCode="#,##0.000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167" fontId="0" fillId="0" borderId="0" xfId="1" applyNumberFormat="1" applyFont="1"/>
    <xf numFmtId="167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Absorción bruta histórica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'datos en bruto'!$B$12:$B$29</c:f>
              <c:strCache>
                <c:ptCount val="18"/>
                <c:pt idx="0">
                  <c:v>1Q 2014</c:v>
                </c:pt>
                <c:pt idx="1">
                  <c:v>2Q 2014</c:v>
                </c:pt>
                <c:pt idx="2">
                  <c:v>3Q 2014</c:v>
                </c:pt>
                <c:pt idx="3">
                  <c:v>4Q 2014</c:v>
                </c:pt>
                <c:pt idx="4">
                  <c:v>1Q 2015</c:v>
                </c:pt>
                <c:pt idx="5">
                  <c:v>2Q 2015</c:v>
                </c:pt>
                <c:pt idx="6">
                  <c:v>3Q 2015</c:v>
                </c:pt>
                <c:pt idx="7">
                  <c:v>4Q 2015</c:v>
                </c:pt>
                <c:pt idx="8">
                  <c:v>1Q 2016</c:v>
                </c:pt>
                <c:pt idx="9">
                  <c:v>2Q 2016</c:v>
                </c:pt>
                <c:pt idx="10">
                  <c:v>3Q 2016</c:v>
                </c:pt>
                <c:pt idx="11">
                  <c:v>4Q 2016</c:v>
                </c:pt>
                <c:pt idx="12">
                  <c:v>1Q 2017</c:v>
                </c:pt>
                <c:pt idx="13">
                  <c:v>2Q 2017</c:v>
                </c:pt>
                <c:pt idx="14">
                  <c:v>3Q 2017</c:v>
                </c:pt>
                <c:pt idx="15">
                  <c:v>4Q 2017</c:v>
                </c:pt>
                <c:pt idx="16">
                  <c:v>1Q 2018</c:v>
                </c:pt>
                <c:pt idx="17">
                  <c:v>2Q 2018</c:v>
                </c:pt>
              </c:strCache>
            </c:strRef>
          </c:cat>
          <c:val>
            <c:numRef>
              <c:f>'datos en bruto'!$P$12:$P$29</c:f>
              <c:numCache>
                <c:formatCode>#,##0</c:formatCode>
                <c:ptCount val="18"/>
                <c:pt idx="0">
                  <c:v>786181</c:v>
                </c:pt>
                <c:pt idx="1">
                  <c:v>617843</c:v>
                </c:pt>
                <c:pt idx="2">
                  <c:v>785384</c:v>
                </c:pt>
                <c:pt idx="3">
                  <c:v>1018339</c:v>
                </c:pt>
                <c:pt idx="4">
                  <c:v>783544</c:v>
                </c:pt>
                <c:pt idx="5">
                  <c:v>385104</c:v>
                </c:pt>
                <c:pt idx="6">
                  <c:v>1243307</c:v>
                </c:pt>
                <c:pt idx="7">
                  <c:v>800842</c:v>
                </c:pt>
                <c:pt idx="8">
                  <c:v>1046497</c:v>
                </c:pt>
                <c:pt idx="9">
                  <c:v>1035906</c:v>
                </c:pt>
                <c:pt idx="10">
                  <c:v>1805101</c:v>
                </c:pt>
                <c:pt idx="11">
                  <c:v>645150</c:v>
                </c:pt>
                <c:pt idx="12">
                  <c:v>540492</c:v>
                </c:pt>
                <c:pt idx="13">
                  <c:v>963104</c:v>
                </c:pt>
                <c:pt idx="14">
                  <c:v>369299</c:v>
                </c:pt>
                <c:pt idx="15">
                  <c:v>776081</c:v>
                </c:pt>
                <c:pt idx="16">
                  <c:v>1239467</c:v>
                </c:pt>
                <c:pt idx="17">
                  <c:v>63903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2A1-9927-CFEBEED6394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0343552"/>
        <c:axId val="457235056"/>
      </c:lineChart>
      <c:catAx>
        <c:axId val="54034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7235056"/>
        <c:crosses val="autoZero"/>
        <c:auto val="1"/>
        <c:lblAlgn val="ctr"/>
        <c:lblOffset val="100"/>
        <c:noMultiLvlLbl val="0"/>
      </c:catAx>
      <c:valAx>
        <c:axId val="45723505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034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Average</a:t>
            </a:r>
            <a:r>
              <a:rPr lang="es-ES" baseline="0"/>
              <a:t> asking price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'datos en bruto'!$AF$1</c:f>
              <c:strCache>
                <c:ptCount val="1"/>
                <c:pt idx="0">
                  <c:v>Lease Rate - Asking Rate for a 50,000 sq. ft. Class "A" Industrial space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en bruto'!$B$2:$B$28</c:f>
              <c:strCache>
                <c:ptCount val="27"/>
                <c:pt idx="0">
                  <c:v>1Q - 4Q 2007</c:v>
                </c:pt>
                <c:pt idx="1">
                  <c:v>1Q - 4Q 2008</c:v>
                </c:pt>
                <c:pt idx="2">
                  <c:v>1Q - 4Q 2009</c:v>
                </c:pt>
                <c:pt idx="3">
                  <c:v>1Q - 4Q 2010</c:v>
                </c:pt>
                <c:pt idx="4">
                  <c:v>1Q - 4Q 2011</c:v>
                </c:pt>
                <c:pt idx="5">
                  <c:v>1Q - 4Q 2012</c:v>
                </c:pt>
                <c:pt idx="6">
                  <c:v>1Q 2013</c:v>
                </c:pt>
                <c:pt idx="7">
                  <c:v>2Q 2013</c:v>
                </c:pt>
                <c:pt idx="8">
                  <c:v>3Q 2013</c:v>
                </c:pt>
                <c:pt idx="9">
                  <c:v>4Q 2013</c:v>
                </c:pt>
                <c:pt idx="10">
                  <c:v>1Q 2014</c:v>
                </c:pt>
                <c:pt idx="11">
                  <c:v>2Q 2014</c:v>
                </c:pt>
                <c:pt idx="12">
                  <c:v>3Q 2014</c:v>
                </c:pt>
                <c:pt idx="13">
                  <c:v>4Q 2014</c:v>
                </c:pt>
                <c:pt idx="14">
                  <c:v>1Q 2015</c:v>
                </c:pt>
                <c:pt idx="15">
                  <c:v>2Q 2015</c:v>
                </c:pt>
                <c:pt idx="16">
                  <c:v>3Q 2015</c:v>
                </c:pt>
                <c:pt idx="17">
                  <c:v>4Q 2015</c:v>
                </c:pt>
                <c:pt idx="18">
                  <c:v>1Q 2016</c:v>
                </c:pt>
                <c:pt idx="19">
                  <c:v>2Q 2016</c:v>
                </c:pt>
                <c:pt idx="20">
                  <c:v>3Q 2016</c:v>
                </c:pt>
                <c:pt idx="21">
                  <c:v>4Q 2016</c:v>
                </c:pt>
                <c:pt idx="22">
                  <c:v>1Q 2017</c:v>
                </c:pt>
                <c:pt idx="23">
                  <c:v>2Q 2017</c:v>
                </c:pt>
                <c:pt idx="24">
                  <c:v>3Q 2017</c:v>
                </c:pt>
                <c:pt idx="25">
                  <c:v>4Q 2017</c:v>
                </c:pt>
                <c:pt idx="26">
                  <c:v>1Q 2018</c:v>
                </c:pt>
              </c:strCache>
            </c:strRef>
          </c:cat>
          <c:val>
            <c:numRef>
              <c:f>'datos en bruto'!$AF$2:$AF$28</c:f>
              <c:numCache>
                <c:formatCode>0.00</c:formatCode>
                <c:ptCount val="27"/>
                <c:pt idx="0">
                  <c:v>0.48</c:v>
                </c:pt>
                <c:pt idx="1">
                  <c:v>0.45999999999999996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0.36000000000000004</c:v>
                </c:pt>
                <c:pt idx="5">
                  <c:v>0.38999999999999996</c:v>
                </c:pt>
                <c:pt idx="6">
                  <c:v>0.39999999999999997</c:v>
                </c:pt>
                <c:pt idx="7">
                  <c:v>0.39999999999999997</c:v>
                </c:pt>
                <c:pt idx="8">
                  <c:v>0.39999999999999997</c:v>
                </c:pt>
                <c:pt idx="9">
                  <c:v>0.39999999999999997</c:v>
                </c:pt>
                <c:pt idx="10">
                  <c:v>0.42</c:v>
                </c:pt>
                <c:pt idx="11">
                  <c:v>0.42</c:v>
                </c:pt>
                <c:pt idx="12">
                  <c:v>0.42</c:v>
                </c:pt>
                <c:pt idx="13">
                  <c:v>0.42</c:v>
                </c:pt>
                <c:pt idx="14">
                  <c:v>0.42</c:v>
                </c:pt>
                <c:pt idx="15">
                  <c:v>0.42</c:v>
                </c:pt>
                <c:pt idx="16">
                  <c:v>0.42</c:v>
                </c:pt>
                <c:pt idx="17">
                  <c:v>0.42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C-4822-97A6-EA4C4BA39DD3}"/>
            </c:ext>
          </c:extLst>
        </c:ser>
        <c:ser>
          <c:idx val="1"/>
          <c:order val="1"/>
          <c:tx>
            <c:strRef>
              <c:f>'datos en bruto'!$AG$1</c:f>
              <c:strCache>
                <c:ptCount val="1"/>
                <c:pt idx="0">
                  <c:v>Lease Rate - Asking Rate for a 50,000 sq. ft. Class "A" Industrial space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'datos en bruto'!$B$2:$B$28</c:f>
              <c:strCache>
                <c:ptCount val="27"/>
                <c:pt idx="0">
                  <c:v>1Q - 4Q 2007</c:v>
                </c:pt>
                <c:pt idx="1">
                  <c:v>1Q - 4Q 2008</c:v>
                </c:pt>
                <c:pt idx="2">
                  <c:v>1Q - 4Q 2009</c:v>
                </c:pt>
                <c:pt idx="3">
                  <c:v>1Q - 4Q 2010</c:v>
                </c:pt>
                <c:pt idx="4">
                  <c:v>1Q - 4Q 2011</c:v>
                </c:pt>
                <c:pt idx="5">
                  <c:v>1Q - 4Q 2012</c:v>
                </c:pt>
                <c:pt idx="6">
                  <c:v>1Q 2013</c:v>
                </c:pt>
                <c:pt idx="7">
                  <c:v>2Q 2013</c:v>
                </c:pt>
                <c:pt idx="8">
                  <c:v>3Q 2013</c:v>
                </c:pt>
                <c:pt idx="9">
                  <c:v>4Q 2013</c:v>
                </c:pt>
                <c:pt idx="10">
                  <c:v>1Q 2014</c:v>
                </c:pt>
                <c:pt idx="11">
                  <c:v>2Q 2014</c:v>
                </c:pt>
                <c:pt idx="12">
                  <c:v>3Q 2014</c:v>
                </c:pt>
                <c:pt idx="13">
                  <c:v>4Q 2014</c:v>
                </c:pt>
                <c:pt idx="14">
                  <c:v>1Q 2015</c:v>
                </c:pt>
                <c:pt idx="15">
                  <c:v>2Q 2015</c:v>
                </c:pt>
                <c:pt idx="16">
                  <c:v>3Q 2015</c:v>
                </c:pt>
                <c:pt idx="17">
                  <c:v>4Q 2015</c:v>
                </c:pt>
                <c:pt idx="18">
                  <c:v>1Q 2016</c:v>
                </c:pt>
                <c:pt idx="19">
                  <c:v>2Q 2016</c:v>
                </c:pt>
                <c:pt idx="20">
                  <c:v>3Q 2016</c:v>
                </c:pt>
                <c:pt idx="21">
                  <c:v>4Q 2016</c:v>
                </c:pt>
                <c:pt idx="22">
                  <c:v>1Q 2017</c:v>
                </c:pt>
                <c:pt idx="23">
                  <c:v>2Q 2017</c:v>
                </c:pt>
                <c:pt idx="24">
                  <c:v>3Q 2017</c:v>
                </c:pt>
                <c:pt idx="25">
                  <c:v>4Q 2017</c:v>
                </c:pt>
                <c:pt idx="26">
                  <c:v>1Q 2018</c:v>
                </c:pt>
              </c:strCache>
            </c:strRef>
          </c:cat>
          <c:val>
            <c:numRef>
              <c:f>'datos en bruto'!$AG$2:$AG$28</c:f>
              <c:numCache>
                <c:formatCode>0.00</c:formatCode>
                <c:ptCount val="27"/>
                <c:pt idx="0">
                  <c:v>0.48</c:v>
                </c:pt>
                <c:pt idx="1">
                  <c:v>0.45999999999999996</c:v>
                </c:pt>
                <c:pt idx="2">
                  <c:v>0.38999999999999996</c:v>
                </c:pt>
                <c:pt idx="3">
                  <c:v>0.38999999999999996</c:v>
                </c:pt>
                <c:pt idx="4">
                  <c:v>0.39999999999999997</c:v>
                </c:pt>
                <c:pt idx="5">
                  <c:v>0.41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0.45</c:v>
                </c:pt>
                <c:pt idx="11">
                  <c:v>0.45</c:v>
                </c:pt>
                <c:pt idx="12">
                  <c:v>0.45</c:v>
                </c:pt>
                <c:pt idx="13">
                  <c:v>0.45</c:v>
                </c:pt>
                <c:pt idx="14">
                  <c:v>0.45</c:v>
                </c:pt>
                <c:pt idx="15">
                  <c:v>0.45</c:v>
                </c:pt>
                <c:pt idx="16">
                  <c:v>0.45</c:v>
                </c:pt>
                <c:pt idx="17">
                  <c:v>0.45</c:v>
                </c:pt>
                <c:pt idx="18">
                  <c:v>0.45</c:v>
                </c:pt>
                <c:pt idx="19">
                  <c:v>0.45</c:v>
                </c:pt>
                <c:pt idx="20">
                  <c:v>0.45</c:v>
                </c:pt>
                <c:pt idx="21">
                  <c:v>0.45</c:v>
                </c:pt>
                <c:pt idx="22">
                  <c:v>0.45999999999999996</c:v>
                </c:pt>
                <c:pt idx="23">
                  <c:v>0.45999999999999996</c:v>
                </c:pt>
                <c:pt idx="24">
                  <c:v>0.45999999999999996</c:v>
                </c:pt>
                <c:pt idx="25">
                  <c:v>0.45999999999999996</c:v>
                </c:pt>
                <c:pt idx="26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C-4822-97A6-EA4C4BA39D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37166432"/>
        <c:axId val="539618208"/>
      </c:lineChart>
      <c:catAx>
        <c:axId val="53716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9618208"/>
        <c:crosses val="autoZero"/>
        <c:auto val="1"/>
        <c:lblAlgn val="ctr"/>
        <c:lblOffset val="100"/>
        <c:noMultiLvlLbl val="0"/>
      </c:catAx>
      <c:valAx>
        <c:axId val="539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71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912427-853B-421E-9DA4-67BCE43AEDF1}">
  <sheetPr/>
  <sheetViews>
    <sheetView zoomScale="11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64F2DA1-C381-4A9D-9B65-D943BA428568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72789F-92D1-4469-A743-69303E0028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892" cy="62813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EC540F-D4AF-4057-8B68-104D55582A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7B1F-195A-4343-B99A-C820D042BB51}">
  <dimension ref="A1:AK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baseColWidth="10" defaultRowHeight="15" x14ac:dyDescent="0.25"/>
  <cols>
    <col min="1" max="1" width="5" bestFit="1" customWidth="1"/>
    <col min="2" max="2" width="11.85546875" bestFit="1" customWidth="1"/>
    <col min="3" max="3" width="8.7109375" bestFit="1" customWidth="1"/>
    <col min="4" max="4" width="32.85546875" bestFit="1" customWidth="1"/>
    <col min="5" max="5" width="18.85546875" bestFit="1" customWidth="1"/>
    <col min="6" max="6" width="26" style="1" bestFit="1" customWidth="1"/>
    <col min="7" max="7" width="31" bestFit="1" customWidth="1"/>
    <col min="8" max="8" width="28.42578125" bestFit="1" customWidth="1"/>
    <col min="9" max="9" width="26.7109375" bestFit="1" customWidth="1"/>
    <col min="10" max="10" width="26.7109375" customWidth="1"/>
    <col min="11" max="11" width="35.42578125" bestFit="1" customWidth="1"/>
    <col min="12" max="12" width="29.140625" style="7" bestFit="1" customWidth="1"/>
    <col min="13" max="13" width="29.7109375" style="7" bestFit="1" customWidth="1"/>
    <col min="14" max="14" width="29.7109375" style="7" customWidth="1"/>
    <col min="15" max="15" width="29.5703125" bestFit="1" customWidth="1"/>
    <col min="16" max="16" width="36.28515625" bestFit="1" customWidth="1"/>
    <col min="17" max="17" width="36.42578125" bestFit="1" customWidth="1"/>
    <col min="18" max="18" width="23.85546875" bestFit="1" customWidth="1"/>
    <col min="19" max="19" width="23.42578125" bestFit="1" customWidth="1"/>
    <col min="20" max="20" width="23.42578125" customWidth="1"/>
    <col min="21" max="21" width="37.42578125" bestFit="1" customWidth="1"/>
    <col min="22" max="22" width="22.7109375" style="1" bestFit="1" customWidth="1"/>
    <col min="23" max="23" width="22.7109375" style="1" customWidth="1"/>
    <col min="24" max="24" width="12.42578125" bestFit="1" customWidth="1"/>
    <col min="25" max="25" width="12.5703125" bestFit="1" customWidth="1"/>
    <col min="26" max="26" width="18.7109375" bestFit="1" customWidth="1"/>
    <col min="27" max="27" width="19.28515625" bestFit="1" customWidth="1"/>
    <col min="28" max="29" width="24.28515625" bestFit="1" customWidth="1"/>
    <col min="30" max="31" width="37.140625" bestFit="1" customWidth="1"/>
    <col min="32" max="32" width="66.140625" bestFit="1" customWidth="1"/>
    <col min="33" max="33" width="66.42578125" bestFit="1" customWidth="1"/>
    <col min="34" max="34" width="29.7109375" bestFit="1" customWidth="1"/>
  </cols>
  <sheetData>
    <row r="1" spans="1:37" x14ac:dyDescent="0.25">
      <c r="A1" t="s">
        <v>49</v>
      </c>
      <c r="B1" t="s">
        <v>0</v>
      </c>
      <c r="C1" t="s">
        <v>1</v>
      </c>
      <c r="D1" t="s">
        <v>61</v>
      </c>
      <c r="E1" t="s">
        <v>56</v>
      </c>
      <c r="F1" s="1" t="s">
        <v>13</v>
      </c>
      <c r="G1" t="s">
        <v>25</v>
      </c>
      <c r="H1" t="s">
        <v>14</v>
      </c>
      <c r="I1" t="s">
        <v>38</v>
      </c>
      <c r="J1" t="s">
        <v>64</v>
      </c>
      <c r="K1" t="s">
        <v>15</v>
      </c>
      <c r="L1" t="s">
        <v>45</v>
      </c>
      <c r="M1" t="s">
        <v>58</v>
      </c>
      <c r="N1" t="s">
        <v>65</v>
      </c>
      <c r="O1" t="s">
        <v>16</v>
      </c>
      <c r="P1" t="s">
        <v>43</v>
      </c>
      <c r="Q1" t="s">
        <v>44</v>
      </c>
      <c r="R1" t="s">
        <v>59</v>
      </c>
      <c r="S1" t="s">
        <v>60</v>
      </c>
      <c r="T1" t="s">
        <v>67</v>
      </c>
      <c r="U1" t="s">
        <v>17</v>
      </c>
      <c r="V1" s="1" t="s">
        <v>57</v>
      </c>
      <c r="W1" s="1" t="s">
        <v>66</v>
      </c>
      <c r="X1" t="s">
        <v>39</v>
      </c>
      <c r="Y1" t="s">
        <v>40</v>
      </c>
      <c r="Z1" t="s">
        <v>41</v>
      </c>
      <c r="AA1" t="s">
        <v>42</v>
      </c>
      <c r="AB1" t="s">
        <v>21</v>
      </c>
      <c r="AC1" t="s">
        <v>22</v>
      </c>
      <c r="AD1" t="s">
        <v>46</v>
      </c>
      <c r="AE1" t="s">
        <v>47</v>
      </c>
      <c r="AF1" t="s">
        <v>62</v>
      </c>
      <c r="AG1" t="s">
        <v>63</v>
      </c>
      <c r="AH1" t="s">
        <v>68</v>
      </c>
      <c r="AI1" t="s">
        <v>69</v>
      </c>
      <c r="AJ1" t="s">
        <v>70</v>
      </c>
      <c r="AK1" t="s">
        <v>71</v>
      </c>
    </row>
    <row r="2" spans="1:37" x14ac:dyDescent="0.25">
      <c r="A2">
        <v>2007</v>
      </c>
      <c r="B2" t="s">
        <v>50</v>
      </c>
      <c r="C2" t="s">
        <v>12</v>
      </c>
      <c r="E2" s="11">
        <v>47813408</v>
      </c>
      <c r="F2" s="1" t="s">
        <v>48</v>
      </c>
      <c r="G2" s="11" t="s">
        <v>48</v>
      </c>
      <c r="H2" s="11" t="s">
        <v>48</v>
      </c>
      <c r="I2" t="s">
        <v>48</v>
      </c>
      <c r="J2" t="s">
        <v>48</v>
      </c>
      <c r="K2" t="s">
        <v>48</v>
      </c>
      <c r="L2" t="s">
        <v>48</v>
      </c>
      <c r="M2">
        <v>4.5999999999999999E-2</v>
      </c>
      <c r="N2" t="s">
        <v>48</v>
      </c>
      <c r="O2" t="s">
        <v>48</v>
      </c>
      <c r="P2" t="s">
        <v>48</v>
      </c>
      <c r="Q2" t="s">
        <v>48</v>
      </c>
      <c r="R2" t="s">
        <v>48</v>
      </c>
      <c r="S2" t="s">
        <v>48</v>
      </c>
      <c r="T2" s="1"/>
      <c r="U2" s="1" t="s">
        <v>48</v>
      </c>
      <c r="V2" s="1">
        <v>1808000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s="3">
        <f>5.76/12</f>
        <v>0.48</v>
      </c>
      <c r="AG2" s="3">
        <f>5.76/12</f>
        <v>0.48</v>
      </c>
      <c r="AH2" s="3"/>
    </row>
    <row r="3" spans="1:37" x14ac:dyDescent="0.25">
      <c r="A3">
        <v>2008</v>
      </c>
      <c r="B3" t="s">
        <v>51</v>
      </c>
      <c r="C3" t="s">
        <v>12</v>
      </c>
      <c r="E3" s="11">
        <v>50802408</v>
      </c>
      <c r="F3" s="1" t="s">
        <v>48</v>
      </c>
      <c r="G3" s="11" t="s">
        <v>48</v>
      </c>
      <c r="H3" s="11" t="s">
        <v>48</v>
      </c>
      <c r="I3" t="s">
        <v>48</v>
      </c>
      <c r="J3" t="s">
        <v>48</v>
      </c>
      <c r="K3" t="s">
        <v>48</v>
      </c>
      <c r="L3" t="s">
        <v>48</v>
      </c>
      <c r="M3">
        <v>0.127</v>
      </c>
      <c r="N3" t="s">
        <v>48</v>
      </c>
      <c r="O3" t="s">
        <v>48</v>
      </c>
      <c r="P3" t="s">
        <v>48</v>
      </c>
      <c r="Q3" t="s">
        <v>48</v>
      </c>
      <c r="R3">
        <v>2.1000000000000001E-2</v>
      </c>
      <c r="S3">
        <v>0</v>
      </c>
      <c r="T3" s="1"/>
      <c r="U3" s="1" t="s">
        <v>48</v>
      </c>
      <c r="V3" s="1">
        <v>2237000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s="3">
        <f>5.52/12</f>
        <v>0.45999999999999996</v>
      </c>
      <c r="AG3" s="3">
        <f>5.52/12</f>
        <v>0.45999999999999996</v>
      </c>
      <c r="AH3" s="3"/>
    </row>
    <row r="4" spans="1:37" x14ac:dyDescent="0.25">
      <c r="A4">
        <v>2009</v>
      </c>
      <c r="B4" t="s">
        <v>52</v>
      </c>
      <c r="C4" t="s">
        <v>12</v>
      </c>
      <c r="E4" s="11">
        <v>53633978</v>
      </c>
      <c r="F4" s="1" t="s">
        <v>48</v>
      </c>
      <c r="G4" s="11" t="s">
        <v>48</v>
      </c>
      <c r="H4" s="11" t="s">
        <v>48</v>
      </c>
      <c r="I4" t="s">
        <v>48</v>
      </c>
      <c r="J4" t="s">
        <v>48</v>
      </c>
      <c r="K4" t="s">
        <v>48</v>
      </c>
      <c r="L4" t="s">
        <v>48</v>
      </c>
      <c r="M4">
        <v>0.13900000000000001</v>
      </c>
      <c r="N4" t="s">
        <v>48</v>
      </c>
      <c r="O4" t="s">
        <v>48</v>
      </c>
      <c r="P4" t="s">
        <v>48</v>
      </c>
      <c r="Q4" t="s">
        <v>48</v>
      </c>
      <c r="R4">
        <v>1.9E-2</v>
      </c>
      <c r="S4">
        <v>3.7999999999999999E-2</v>
      </c>
      <c r="T4" s="1"/>
      <c r="U4" s="1" t="s">
        <v>48</v>
      </c>
      <c r="V4" s="1">
        <v>390000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s="3">
        <f>4.32/12</f>
        <v>0.36000000000000004</v>
      </c>
      <c r="AG4" s="3">
        <f>4.68/12</f>
        <v>0.38999999999999996</v>
      </c>
      <c r="AH4" s="3"/>
    </row>
    <row r="5" spans="1:37" x14ac:dyDescent="0.25">
      <c r="A5">
        <v>2010</v>
      </c>
      <c r="B5" t="s">
        <v>53</v>
      </c>
      <c r="C5" t="s">
        <v>12</v>
      </c>
      <c r="E5" s="11">
        <v>54586673</v>
      </c>
      <c r="F5" s="1" t="s">
        <v>48</v>
      </c>
      <c r="G5" s="11" t="s">
        <v>48</v>
      </c>
      <c r="H5" s="11" t="s">
        <v>48</v>
      </c>
      <c r="I5" t="s">
        <v>48</v>
      </c>
      <c r="J5" t="s">
        <v>48</v>
      </c>
      <c r="K5" t="s">
        <v>48</v>
      </c>
      <c r="L5" t="s">
        <v>48</v>
      </c>
      <c r="M5">
        <v>0.129</v>
      </c>
      <c r="N5" t="s">
        <v>48</v>
      </c>
      <c r="O5" t="s">
        <v>48</v>
      </c>
      <c r="P5" t="s">
        <v>48</v>
      </c>
      <c r="Q5" t="s">
        <v>48</v>
      </c>
      <c r="R5">
        <v>4.2000000000000003E-2</v>
      </c>
      <c r="S5">
        <v>1.4E-2</v>
      </c>
      <c r="T5" s="1"/>
      <c r="U5" s="1" t="s">
        <v>48</v>
      </c>
      <c r="V5" s="1">
        <v>310000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s="3">
        <f>4.32/12</f>
        <v>0.36000000000000004</v>
      </c>
      <c r="AG5" s="3">
        <f>4.68/12</f>
        <v>0.38999999999999996</v>
      </c>
      <c r="AH5" s="3"/>
    </row>
    <row r="6" spans="1:37" x14ac:dyDescent="0.25">
      <c r="A6">
        <v>2011</v>
      </c>
      <c r="B6" t="s">
        <v>54</v>
      </c>
      <c r="C6" t="s">
        <v>12</v>
      </c>
      <c r="E6" s="11">
        <v>57362781</v>
      </c>
      <c r="F6" s="1" t="s">
        <v>48</v>
      </c>
      <c r="G6" s="11" t="s">
        <v>48</v>
      </c>
      <c r="H6" s="11" t="s">
        <v>48</v>
      </c>
      <c r="I6" t="s">
        <v>48</v>
      </c>
      <c r="J6" t="s">
        <v>48</v>
      </c>
      <c r="K6" t="s">
        <v>48</v>
      </c>
      <c r="L6" t="s">
        <v>48</v>
      </c>
      <c r="M6">
        <v>0.11700000000000001</v>
      </c>
      <c r="N6" t="s">
        <v>48</v>
      </c>
      <c r="O6" t="s">
        <v>48</v>
      </c>
      <c r="P6" t="s">
        <v>48</v>
      </c>
      <c r="Q6" t="s">
        <v>48</v>
      </c>
      <c r="R6">
        <v>0.03</v>
      </c>
      <c r="S6">
        <v>1.4E-2</v>
      </c>
      <c r="T6" s="1"/>
      <c r="U6" s="1" t="s">
        <v>48</v>
      </c>
      <c r="V6" s="1">
        <v>640000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s="3">
        <f>4.32/12</f>
        <v>0.36000000000000004</v>
      </c>
      <c r="AG6" s="3">
        <f>4.8/12</f>
        <v>0.39999999999999997</v>
      </c>
      <c r="AH6" s="3"/>
    </row>
    <row r="7" spans="1:37" x14ac:dyDescent="0.25">
      <c r="A7">
        <v>2012</v>
      </c>
      <c r="B7" t="s">
        <v>55</v>
      </c>
      <c r="C7" t="s">
        <v>12</v>
      </c>
      <c r="E7" s="11">
        <v>57673855</v>
      </c>
      <c r="F7" s="1" t="s">
        <v>48</v>
      </c>
      <c r="G7" s="11" t="s">
        <v>48</v>
      </c>
      <c r="H7" s="11" t="s">
        <v>48</v>
      </c>
      <c r="I7" t="s">
        <v>48</v>
      </c>
      <c r="J7" t="s">
        <v>48</v>
      </c>
      <c r="K7" t="s">
        <v>48</v>
      </c>
      <c r="L7" t="s">
        <v>48</v>
      </c>
      <c r="M7">
        <v>0.105</v>
      </c>
      <c r="N7" t="s">
        <v>48</v>
      </c>
      <c r="O7" t="s">
        <v>48</v>
      </c>
      <c r="P7" t="s">
        <v>48</v>
      </c>
      <c r="Q7" t="s">
        <v>48</v>
      </c>
      <c r="R7">
        <v>4.9000000000000002E-2</v>
      </c>
      <c r="S7">
        <v>1.04E-2</v>
      </c>
      <c r="T7" s="1"/>
      <c r="U7" s="1" t="s">
        <v>48</v>
      </c>
      <c r="V7">
        <v>0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s="3">
        <f>4.68/12</f>
        <v>0.38999999999999996</v>
      </c>
      <c r="AG7" s="3">
        <f>4.92/12</f>
        <v>0.41</v>
      </c>
      <c r="AH7" s="3"/>
    </row>
    <row r="8" spans="1:37" x14ac:dyDescent="0.25">
      <c r="A8">
        <v>2013</v>
      </c>
      <c r="B8" t="s">
        <v>26</v>
      </c>
      <c r="C8" t="s">
        <v>12</v>
      </c>
      <c r="E8" s="11">
        <v>58372000</v>
      </c>
      <c r="F8" s="1" t="s">
        <v>48</v>
      </c>
      <c r="G8" s="11">
        <v>58747384</v>
      </c>
      <c r="H8" s="11" t="s">
        <v>48</v>
      </c>
      <c r="I8" t="s">
        <v>48</v>
      </c>
      <c r="J8" t="s">
        <v>48</v>
      </c>
      <c r="K8" t="s">
        <v>48</v>
      </c>
      <c r="L8" s="8">
        <v>0</v>
      </c>
      <c r="M8" s="8">
        <v>9.6000000000000002E-2</v>
      </c>
      <c r="N8" t="s">
        <v>48</v>
      </c>
      <c r="O8" t="s">
        <v>48</v>
      </c>
      <c r="P8" t="s">
        <v>48</v>
      </c>
      <c r="Q8" t="s">
        <v>48</v>
      </c>
      <c r="R8">
        <v>2.5999999999999999E-2</v>
      </c>
      <c r="S8">
        <v>1.04E-2</v>
      </c>
      <c r="T8" s="1"/>
      <c r="U8" s="1" t="s">
        <v>48</v>
      </c>
      <c r="V8" s="1">
        <v>130000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s="10">
        <v>0</v>
      </c>
      <c r="AE8" s="10">
        <v>0</v>
      </c>
      <c r="AF8" s="3">
        <f>4.8/12</f>
        <v>0.39999999999999997</v>
      </c>
      <c r="AG8" s="3">
        <f>5.16/12</f>
        <v>0.43</v>
      </c>
      <c r="AH8" s="3"/>
    </row>
    <row r="9" spans="1:37" x14ac:dyDescent="0.25">
      <c r="A9">
        <v>2013</v>
      </c>
      <c r="B9" t="s">
        <v>27</v>
      </c>
      <c r="C9" t="s">
        <v>12</v>
      </c>
      <c r="E9" s="11">
        <v>58372000</v>
      </c>
      <c r="F9" s="1" t="s">
        <v>48</v>
      </c>
      <c r="G9" s="11">
        <v>58747384</v>
      </c>
      <c r="H9" s="11" t="s">
        <v>48</v>
      </c>
      <c r="I9" t="s">
        <v>48</v>
      </c>
      <c r="J9" t="s">
        <v>48</v>
      </c>
      <c r="K9" t="s">
        <v>48</v>
      </c>
      <c r="L9" s="8">
        <v>0</v>
      </c>
      <c r="M9" s="8">
        <v>9.6000000000000002E-2</v>
      </c>
      <c r="N9" t="s">
        <v>48</v>
      </c>
      <c r="O9" t="s">
        <v>48</v>
      </c>
      <c r="P9" t="s">
        <v>48</v>
      </c>
      <c r="Q9" t="s">
        <v>48</v>
      </c>
      <c r="R9">
        <v>2.5999999999999999E-2</v>
      </c>
      <c r="S9">
        <v>1.04E-2</v>
      </c>
      <c r="T9" s="1"/>
      <c r="U9" s="1" t="s">
        <v>48</v>
      </c>
      <c r="V9" s="1">
        <v>130000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s="10">
        <v>0</v>
      </c>
      <c r="AE9" s="10">
        <v>0</v>
      </c>
      <c r="AF9" s="3">
        <f t="shared" ref="AF9:AF11" si="0">4.8/12</f>
        <v>0.39999999999999997</v>
      </c>
      <c r="AG9" s="3">
        <f t="shared" ref="AG9:AG11" si="1">5.16/12</f>
        <v>0.43</v>
      </c>
      <c r="AH9" s="3"/>
    </row>
    <row r="10" spans="1:37" x14ac:dyDescent="0.25">
      <c r="A10">
        <v>2013</v>
      </c>
      <c r="B10" t="s">
        <v>28</v>
      </c>
      <c r="C10" t="s">
        <v>12</v>
      </c>
      <c r="E10" s="11">
        <v>58372000</v>
      </c>
      <c r="F10" s="1" t="s">
        <v>48</v>
      </c>
      <c r="G10" s="11">
        <v>58747384</v>
      </c>
      <c r="H10" s="11" t="s">
        <v>48</v>
      </c>
      <c r="I10" t="s">
        <v>48</v>
      </c>
      <c r="J10" t="s">
        <v>48</v>
      </c>
      <c r="K10" t="s">
        <v>48</v>
      </c>
      <c r="L10" s="8">
        <v>0</v>
      </c>
      <c r="M10" s="8">
        <v>9.6000000000000002E-2</v>
      </c>
      <c r="N10" t="s">
        <v>48</v>
      </c>
      <c r="O10" t="s">
        <v>48</v>
      </c>
      <c r="P10" t="s">
        <v>48</v>
      </c>
      <c r="Q10" t="s">
        <v>48</v>
      </c>
      <c r="R10">
        <v>2.5999999999999999E-2</v>
      </c>
      <c r="S10">
        <v>1.04E-2</v>
      </c>
      <c r="T10" s="1"/>
      <c r="U10" s="1" t="s">
        <v>48</v>
      </c>
      <c r="V10" s="1">
        <v>130000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s="10">
        <v>0</v>
      </c>
      <c r="AE10" s="10">
        <v>0</v>
      </c>
      <c r="AF10" s="3">
        <f t="shared" si="0"/>
        <v>0.39999999999999997</v>
      </c>
      <c r="AG10" s="3">
        <f t="shared" si="1"/>
        <v>0.43</v>
      </c>
      <c r="AH10" s="3"/>
    </row>
    <row r="11" spans="1:37" x14ac:dyDescent="0.25">
      <c r="A11">
        <v>2013</v>
      </c>
      <c r="B11" t="s">
        <v>29</v>
      </c>
      <c r="C11" t="s">
        <v>12</v>
      </c>
      <c r="E11" s="11">
        <v>58372000</v>
      </c>
      <c r="F11" s="1" t="s">
        <v>48</v>
      </c>
      <c r="G11" s="11">
        <v>58747384</v>
      </c>
      <c r="H11" s="11" t="s">
        <v>48</v>
      </c>
      <c r="I11" t="s">
        <v>48</v>
      </c>
      <c r="J11" t="s">
        <v>48</v>
      </c>
      <c r="K11" t="s">
        <v>48</v>
      </c>
      <c r="L11" s="8">
        <v>0</v>
      </c>
      <c r="M11" s="8">
        <v>9.6000000000000002E-2</v>
      </c>
      <c r="N11" t="s">
        <v>48</v>
      </c>
      <c r="O11" t="s">
        <v>48</v>
      </c>
      <c r="P11" t="s">
        <v>48</v>
      </c>
      <c r="Q11" t="s">
        <v>48</v>
      </c>
      <c r="R11">
        <v>2.5999999999999999E-2</v>
      </c>
      <c r="S11">
        <v>1.04E-2</v>
      </c>
      <c r="T11" s="1"/>
      <c r="U11" s="1" t="s">
        <v>48</v>
      </c>
      <c r="V11" s="1">
        <v>130000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s="10">
        <v>0</v>
      </c>
      <c r="AE11" s="10">
        <v>0</v>
      </c>
      <c r="AF11" s="3">
        <f t="shared" si="0"/>
        <v>0.39999999999999997</v>
      </c>
      <c r="AG11" s="3">
        <f t="shared" si="1"/>
        <v>0.43</v>
      </c>
      <c r="AH11" s="3"/>
    </row>
    <row r="12" spans="1:37" x14ac:dyDescent="0.25">
      <c r="A12">
        <v>2014</v>
      </c>
      <c r="B12" t="s">
        <v>30</v>
      </c>
      <c r="C12" t="s">
        <v>12</v>
      </c>
      <c r="E12" s="11">
        <v>58786901</v>
      </c>
      <c r="F12" s="1" t="s">
        <v>48</v>
      </c>
      <c r="G12" s="11">
        <v>58685384</v>
      </c>
      <c r="H12" s="11" t="s">
        <v>48</v>
      </c>
      <c r="I12" s="4">
        <v>62001</v>
      </c>
      <c r="J12" t="s">
        <v>48</v>
      </c>
      <c r="K12" t="s">
        <v>48</v>
      </c>
      <c r="L12" s="8">
        <v>1.0999999999999999E-2</v>
      </c>
      <c r="M12" s="8">
        <v>7.0000000000000007E-2</v>
      </c>
      <c r="N12" t="s">
        <v>48</v>
      </c>
      <c r="O12" t="s">
        <v>48</v>
      </c>
      <c r="P12" s="7">
        <v>786181</v>
      </c>
      <c r="Q12" t="s">
        <v>48</v>
      </c>
      <c r="R12">
        <v>4.1000000000000002E-2</v>
      </c>
      <c r="S12">
        <v>2.7E-2</v>
      </c>
      <c r="T12" s="1"/>
      <c r="U12" s="1" t="s">
        <v>48</v>
      </c>
      <c r="V12" s="1">
        <v>421000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s="10">
        <v>0.37</v>
      </c>
      <c r="AE12" s="10">
        <v>0</v>
      </c>
      <c r="AF12" s="3">
        <f>5.04/12</f>
        <v>0.42</v>
      </c>
      <c r="AG12" s="3">
        <f>5.4/12</f>
        <v>0.45</v>
      </c>
      <c r="AH12" s="3"/>
    </row>
    <row r="13" spans="1:37" x14ac:dyDescent="0.25">
      <c r="A13">
        <v>2014</v>
      </c>
      <c r="B13" t="s">
        <v>31</v>
      </c>
      <c r="C13" t="s">
        <v>12</v>
      </c>
      <c r="E13" s="11">
        <v>58786901</v>
      </c>
      <c r="F13" s="1" t="s">
        <v>48</v>
      </c>
      <c r="G13" s="11">
        <v>58747384</v>
      </c>
      <c r="H13" s="11" t="s">
        <v>48</v>
      </c>
      <c r="I13" t="s">
        <v>48</v>
      </c>
      <c r="J13" t="s">
        <v>48</v>
      </c>
      <c r="K13" t="s">
        <v>48</v>
      </c>
      <c r="L13" s="8">
        <v>0</v>
      </c>
      <c r="M13" s="8">
        <v>7.0000000000000007E-2</v>
      </c>
      <c r="N13" t="s">
        <v>48</v>
      </c>
      <c r="O13" t="s">
        <v>48</v>
      </c>
      <c r="P13" s="7">
        <v>617843</v>
      </c>
      <c r="Q13" t="s">
        <v>48</v>
      </c>
      <c r="R13">
        <v>4.1000000000000002E-2</v>
      </c>
      <c r="S13">
        <v>2.7E-2</v>
      </c>
      <c r="T13" s="1"/>
      <c r="U13" s="1" t="s">
        <v>48</v>
      </c>
      <c r="V13" s="1">
        <v>421000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s="10">
        <v>0.4</v>
      </c>
      <c r="AE13" s="10">
        <v>0</v>
      </c>
      <c r="AF13" s="3">
        <f t="shared" ref="AF13:AF15" si="2">5.04/12</f>
        <v>0.42</v>
      </c>
      <c r="AG13" s="3">
        <f t="shared" ref="AG13:AG19" si="3">5.4/12</f>
        <v>0.45</v>
      </c>
      <c r="AH13" s="3"/>
    </row>
    <row r="14" spans="1:37" x14ac:dyDescent="0.25">
      <c r="A14">
        <v>2014</v>
      </c>
      <c r="B14" t="s">
        <v>32</v>
      </c>
      <c r="C14" t="s">
        <v>12</v>
      </c>
      <c r="E14" s="11">
        <v>58786901</v>
      </c>
      <c r="F14" s="1" t="s">
        <v>48</v>
      </c>
      <c r="G14" s="11">
        <v>55793432</v>
      </c>
      <c r="H14" s="11" t="s">
        <v>48</v>
      </c>
      <c r="I14" s="4">
        <v>3148866</v>
      </c>
      <c r="J14" t="s">
        <v>48</v>
      </c>
      <c r="K14" t="s">
        <v>48</v>
      </c>
      <c r="L14" s="9">
        <v>5.3400000000000003E-2</v>
      </c>
      <c r="M14" s="8">
        <v>7.0000000000000007E-2</v>
      </c>
      <c r="N14" t="s">
        <v>48</v>
      </c>
      <c r="O14" t="s">
        <v>48</v>
      </c>
      <c r="P14" s="7">
        <v>785384</v>
      </c>
      <c r="Q14" t="s">
        <v>48</v>
      </c>
      <c r="R14">
        <v>4.1000000000000002E-2</v>
      </c>
      <c r="S14">
        <v>2.7E-2</v>
      </c>
      <c r="T14" s="1"/>
      <c r="U14" s="1" t="s">
        <v>48</v>
      </c>
      <c r="V14" s="1">
        <v>421000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s="10">
        <v>0.38</v>
      </c>
      <c r="AE14" s="10">
        <v>0.38</v>
      </c>
      <c r="AF14" s="3">
        <f t="shared" si="2"/>
        <v>0.42</v>
      </c>
      <c r="AG14" s="3">
        <f t="shared" si="3"/>
        <v>0.45</v>
      </c>
      <c r="AH14" s="3"/>
    </row>
    <row r="15" spans="1:37" x14ac:dyDescent="0.25">
      <c r="A15">
        <v>2014</v>
      </c>
      <c r="B15" t="s">
        <v>33</v>
      </c>
      <c r="C15" t="s">
        <v>12</v>
      </c>
      <c r="E15" s="11">
        <v>58786901</v>
      </c>
      <c r="F15" s="1" t="s">
        <v>48</v>
      </c>
      <c r="G15" s="11">
        <v>55689302</v>
      </c>
      <c r="H15" s="11" t="s">
        <v>48</v>
      </c>
      <c r="I15" s="4">
        <v>3252997</v>
      </c>
      <c r="J15" t="s">
        <v>48</v>
      </c>
      <c r="K15" t="s">
        <v>48</v>
      </c>
      <c r="L15" s="8">
        <v>5.5199999999999999E-2</v>
      </c>
      <c r="M15" s="8">
        <v>7.0000000000000007E-2</v>
      </c>
      <c r="N15" t="s">
        <v>48</v>
      </c>
      <c r="O15" t="s">
        <v>48</v>
      </c>
      <c r="P15" s="7">
        <v>1018339</v>
      </c>
      <c r="Q15" t="s">
        <v>48</v>
      </c>
      <c r="R15">
        <v>4.1000000000000002E-2</v>
      </c>
      <c r="S15">
        <v>2.7E-2</v>
      </c>
      <c r="T15" s="1"/>
      <c r="U15" s="1" t="s">
        <v>48</v>
      </c>
      <c r="V15" s="1">
        <v>421000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s="10">
        <v>0.37</v>
      </c>
      <c r="AE15" s="10">
        <v>0.39</v>
      </c>
      <c r="AF15" s="3">
        <f t="shared" si="2"/>
        <v>0.42</v>
      </c>
      <c r="AG15" s="3">
        <f t="shared" si="3"/>
        <v>0.45</v>
      </c>
      <c r="AH15" s="3"/>
    </row>
    <row r="16" spans="1:37" x14ac:dyDescent="0.25">
      <c r="A16">
        <v>2015</v>
      </c>
      <c r="B16" t="s">
        <v>34</v>
      </c>
      <c r="C16" t="s">
        <v>12</v>
      </c>
      <c r="E16" s="11">
        <v>61313362</v>
      </c>
      <c r="F16" s="1" t="s">
        <v>48</v>
      </c>
      <c r="G16" s="11">
        <v>56245316</v>
      </c>
      <c r="H16" s="11" t="s">
        <v>48</v>
      </c>
      <c r="I16" s="4">
        <v>3151138</v>
      </c>
      <c r="J16" t="s">
        <v>48</v>
      </c>
      <c r="K16" t="s">
        <v>48</v>
      </c>
      <c r="L16" s="8">
        <v>5.3100000000000001E-2</v>
      </c>
      <c r="M16" s="8">
        <v>4.8000000000000001E-2</v>
      </c>
      <c r="N16" t="s">
        <v>48</v>
      </c>
      <c r="O16" t="s">
        <v>48</v>
      </c>
      <c r="P16" s="7">
        <v>783544</v>
      </c>
      <c r="Q16" t="s">
        <v>48</v>
      </c>
      <c r="R16">
        <v>2.7900000000000001E-2</v>
      </c>
      <c r="S16">
        <v>2.0299999999999999E-2</v>
      </c>
      <c r="T16" s="1"/>
      <c r="U16" s="1" t="s">
        <v>48</v>
      </c>
      <c r="V16" s="1">
        <v>610000</v>
      </c>
      <c r="W16" t="s">
        <v>48</v>
      </c>
      <c r="X16" s="4">
        <v>199995</v>
      </c>
      <c r="Y16" t="s">
        <v>48</v>
      </c>
      <c r="Z16" t="s">
        <v>48</v>
      </c>
      <c r="AA16" s="4">
        <v>124992</v>
      </c>
      <c r="AB16" t="s">
        <v>48</v>
      </c>
      <c r="AC16" t="s">
        <v>48</v>
      </c>
      <c r="AD16" s="10">
        <v>0.28999999999999998</v>
      </c>
      <c r="AE16" s="10">
        <v>0.4</v>
      </c>
      <c r="AF16" s="3">
        <f>5.04/12</f>
        <v>0.42</v>
      </c>
      <c r="AG16" s="3">
        <f t="shared" si="3"/>
        <v>0.45</v>
      </c>
      <c r="AH16" s="3"/>
    </row>
    <row r="17" spans="1:35" x14ac:dyDescent="0.25">
      <c r="A17">
        <v>2015</v>
      </c>
      <c r="B17" t="s">
        <v>35</v>
      </c>
      <c r="C17" t="s">
        <v>12</v>
      </c>
      <c r="E17" s="11">
        <v>61313362</v>
      </c>
      <c r="F17" s="1" t="s">
        <v>48</v>
      </c>
      <c r="G17" s="11">
        <v>56788618</v>
      </c>
      <c r="H17" s="11" t="s">
        <v>48</v>
      </c>
      <c r="I17" s="4">
        <v>3123108</v>
      </c>
      <c r="J17" t="s">
        <v>48</v>
      </c>
      <c r="K17" t="s">
        <v>48</v>
      </c>
      <c r="L17" s="8">
        <v>5.21E-2</v>
      </c>
      <c r="M17" s="8">
        <v>4.8000000000000001E-2</v>
      </c>
      <c r="N17" t="s">
        <v>48</v>
      </c>
      <c r="O17" t="s">
        <v>48</v>
      </c>
      <c r="P17" s="7">
        <v>385104</v>
      </c>
      <c r="Q17" t="s">
        <v>48</v>
      </c>
      <c r="R17">
        <v>2.7900000000000001E-2</v>
      </c>
      <c r="S17">
        <v>2.0299999999999999E-2</v>
      </c>
      <c r="T17" s="1"/>
      <c r="U17" s="1" t="s">
        <v>48</v>
      </c>
      <c r="V17" s="1">
        <v>610000</v>
      </c>
      <c r="W17" t="s">
        <v>48</v>
      </c>
      <c r="X17" t="s">
        <v>48</v>
      </c>
      <c r="Y17" s="4">
        <v>215280</v>
      </c>
      <c r="Z17" t="s">
        <v>48</v>
      </c>
      <c r="AA17" t="s">
        <v>48</v>
      </c>
      <c r="AB17" t="s">
        <v>48</v>
      </c>
      <c r="AC17" t="s">
        <v>48</v>
      </c>
      <c r="AD17" s="10">
        <v>0.35</v>
      </c>
      <c r="AE17" s="10">
        <v>0.41</v>
      </c>
      <c r="AF17" s="3">
        <f t="shared" ref="AF17:AF19" si="4">5.04/12</f>
        <v>0.42</v>
      </c>
      <c r="AG17" s="3">
        <f t="shared" si="3"/>
        <v>0.45</v>
      </c>
      <c r="AH17" s="3"/>
    </row>
    <row r="18" spans="1:35" x14ac:dyDescent="0.25">
      <c r="A18">
        <v>2015</v>
      </c>
      <c r="B18" t="s">
        <v>36</v>
      </c>
      <c r="C18" t="s">
        <v>12</v>
      </c>
      <c r="E18" s="11">
        <v>61313362</v>
      </c>
      <c r="F18" s="1" t="s">
        <v>48</v>
      </c>
      <c r="G18" s="11">
        <v>57636232</v>
      </c>
      <c r="H18" s="11" t="s">
        <v>48</v>
      </c>
      <c r="I18" s="4">
        <v>2660773</v>
      </c>
      <c r="J18" s="11">
        <v>4750000</v>
      </c>
      <c r="K18" t="s">
        <v>48</v>
      </c>
      <c r="L18" s="8">
        <v>4.41E-2</v>
      </c>
      <c r="M18" s="8">
        <v>4.8000000000000001E-2</v>
      </c>
      <c r="N18" s="8">
        <v>7.5600000000000001E-2</v>
      </c>
      <c r="O18" t="s">
        <v>48</v>
      </c>
      <c r="P18" s="7">
        <v>1243307</v>
      </c>
      <c r="Q18" t="s">
        <v>48</v>
      </c>
      <c r="R18">
        <v>2.7900000000000001E-2</v>
      </c>
      <c r="S18">
        <v>2.0299999999999999E-2</v>
      </c>
      <c r="T18" s="1"/>
      <c r="U18" s="1" t="s">
        <v>48</v>
      </c>
      <c r="V18" s="1">
        <v>610000</v>
      </c>
      <c r="W18" s="1">
        <v>326531</v>
      </c>
      <c r="X18" s="4">
        <v>324987</v>
      </c>
      <c r="Y18" t="s">
        <v>48</v>
      </c>
      <c r="Z18" t="s">
        <v>48</v>
      </c>
      <c r="AA18" s="4">
        <v>60292</v>
      </c>
      <c r="AB18" t="s">
        <v>48</v>
      </c>
      <c r="AC18" t="s">
        <v>48</v>
      </c>
      <c r="AD18" s="10">
        <v>0.37</v>
      </c>
      <c r="AE18" s="10">
        <v>0.41</v>
      </c>
      <c r="AF18" s="3">
        <f t="shared" si="4"/>
        <v>0.42</v>
      </c>
      <c r="AG18" s="3">
        <f t="shared" si="3"/>
        <v>0.45</v>
      </c>
      <c r="AH18" s="3"/>
    </row>
    <row r="19" spans="1:35" x14ac:dyDescent="0.25">
      <c r="A19">
        <v>2015</v>
      </c>
      <c r="B19" t="s">
        <v>37</v>
      </c>
      <c r="C19" t="s">
        <v>12</v>
      </c>
      <c r="E19" s="11">
        <v>61313362</v>
      </c>
      <c r="F19" s="1" t="s">
        <v>48</v>
      </c>
      <c r="G19" s="11">
        <v>58059377</v>
      </c>
      <c r="H19" s="11" t="s">
        <v>48</v>
      </c>
      <c r="I19" s="4">
        <v>2677908</v>
      </c>
      <c r="J19" t="s">
        <v>48</v>
      </c>
      <c r="K19" t="s">
        <v>48</v>
      </c>
      <c r="L19" s="8">
        <v>4.41E-2</v>
      </c>
      <c r="M19" s="8">
        <v>4.8000000000000001E-2</v>
      </c>
      <c r="N19" t="s">
        <v>48</v>
      </c>
      <c r="O19" t="s">
        <v>48</v>
      </c>
      <c r="P19" s="7">
        <v>800842</v>
      </c>
      <c r="Q19" t="s">
        <v>48</v>
      </c>
      <c r="R19">
        <v>2.7900000000000001E-2</v>
      </c>
      <c r="S19">
        <v>2.0299999999999999E-2</v>
      </c>
      <c r="T19" s="1"/>
      <c r="U19" s="1" t="s">
        <v>48</v>
      </c>
      <c r="V19" s="1">
        <v>610000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s="10">
        <v>0.36</v>
      </c>
      <c r="AE19" s="10">
        <v>0.41</v>
      </c>
      <c r="AF19" s="3">
        <f t="shared" si="4"/>
        <v>0.42</v>
      </c>
      <c r="AG19" s="3">
        <f t="shared" si="3"/>
        <v>0.45</v>
      </c>
      <c r="AH19" s="3"/>
    </row>
    <row r="20" spans="1:35" x14ac:dyDescent="0.25">
      <c r="A20">
        <v>2016</v>
      </c>
      <c r="B20" t="s">
        <v>2</v>
      </c>
      <c r="C20" t="s">
        <v>12</v>
      </c>
      <c r="E20" s="11">
        <v>63411407</v>
      </c>
      <c r="F20" s="1">
        <v>59486778</v>
      </c>
      <c r="G20" s="11">
        <v>58266961</v>
      </c>
      <c r="H20" s="11">
        <v>3342082</v>
      </c>
      <c r="I20" s="4">
        <v>2801134</v>
      </c>
      <c r="J20" s="11">
        <v>3160000</v>
      </c>
      <c r="K20" s="6">
        <v>5.62E-2</v>
      </c>
      <c r="L20" s="8">
        <v>4.5900000000000003E-2</v>
      </c>
      <c r="M20" s="8">
        <v>3.1E-2</v>
      </c>
      <c r="N20" t="s">
        <v>48</v>
      </c>
      <c r="O20" s="4">
        <v>1045475</v>
      </c>
      <c r="P20" s="7">
        <v>1046497</v>
      </c>
      <c r="Q20" t="s">
        <v>48</v>
      </c>
      <c r="R20">
        <v>3.6499999999999998E-2</v>
      </c>
      <c r="S20">
        <v>3.3399999999999999E-2</v>
      </c>
      <c r="T20" s="1"/>
      <c r="U20" s="1">
        <v>663924</v>
      </c>
      <c r="V20" s="1">
        <v>1736664</v>
      </c>
      <c r="W20" t="s">
        <v>48</v>
      </c>
      <c r="X20" s="4">
        <v>187993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s="10">
        <v>0.41</v>
      </c>
      <c r="AE20" s="10">
        <v>0.42</v>
      </c>
      <c r="AF20" s="3">
        <f>5.16/12</f>
        <v>0.43</v>
      </c>
      <c r="AG20" s="3">
        <f>5.4/12</f>
        <v>0.45</v>
      </c>
      <c r="AH20" s="3"/>
      <c r="AI20">
        <v>0.45</v>
      </c>
    </row>
    <row r="21" spans="1:35" x14ac:dyDescent="0.25">
      <c r="A21">
        <v>2016</v>
      </c>
      <c r="B21" t="s">
        <v>3</v>
      </c>
      <c r="C21" t="s">
        <v>12</v>
      </c>
      <c r="E21" s="11">
        <v>63411407</v>
      </c>
      <c r="F21" s="1">
        <v>59804111</v>
      </c>
      <c r="G21" s="11">
        <v>58815570</v>
      </c>
      <c r="H21" s="11">
        <v>2766553</v>
      </c>
      <c r="I21" s="4">
        <v>2516490</v>
      </c>
      <c r="J21" t="s">
        <v>48</v>
      </c>
      <c r="K21" s="5">
        <v>4.6300000000000001E-2</v>
      </c>
      <c r="L21" s="8">
        <v>5.4100000000000002E-2</v>
      </c>
      <c r="M21" s="8">
        <v>3.1E-2</v>
      </c>
      <c r="N21" t="s">
        <v>48</v>
      </c>
      <c r="O21" s="4">
        <v>1051804</v>
      </c>
      <c r="P21" s="7">
        <v>1035906</v>
      </c>
      <c r="Q21" t="s">
        <v>48</v>
      </c>
      <c r="R21">
        <v>3.6499999999999998E-2</v>
      </c>
      <c r="S21">
        <v>3.3399999999999999E-2</v>
      </c>
      <c r="T21" s="1"/>
      <c r="U21" s="1">
        <v>576897</v>
      </c>
      <c r="V21" s="1">
        <v>1736664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s="10">
        <v>0.33</v>
      </c>
      <c r="AE21" s="10">
        <v>0.42</v>
      </c>
      <c r="AF21" s="3">
        <f t="shared" ref="AF21:AF23" si="5">5.16/12</f>
        <v>0.43</v>
      </c>
      <c r="AG21" s="3">
        <f t="shared" ref="AG21:AG23" si="6">5.4/12</f>
        <v>0.45</v>
      </c>
      <c r="AH21" s="3"/>
    </row>
    <row r="22" spans="1:35" x14ac:dyDescent="0.25">
      <c r="A22">
        <v>2016</v>
      </c>
      <c r="B22" t="s">
        <v>4</v>
      </c>
      <c r="C22" t="s">
        <v>12</v>
      </c>
      <c r="E22" s="11">
        <v>63411407</v>
      </c>
      <c r="F22" s="1">
        <v>60463688</v>
      </c>
      <c r="G22" s="11">
        <v>60583292</v>
      </c>
      <c r="H22" s="11">
        <v>2344507</v>
      </c>
      <c r="I22" s="4">
        <v>1923232</v>
      </c>
      <c r="J22" t="s">
        <v>48</v>
      </c>
      <c r="K22" s="5">
        <v>3.8800000000000001E-2</v>
      </c>
      <c r="L22" s="8">
        <v>3.0800000000000001E-2</v>
      </c>
      <c r="M22" s="8">
        <v>3.1E-2</v>
      </c>
      <c r="N22" s="8">
        <v>4.8500000000000001E-2</v>
      </c>
      <c r="O22" s="4">
        <v>1805101</v>
      </c>
      <c r="P22" s="7">
        <v>1805101</v>
      </c>
      <c r="Q22" t="s">
        <v>48</v>
      </c>
      <c r="R22">
        <v>3.6499999999999998E-2</v>
      </c>
      <c r="S22">
        <v>3.3399999999999999E-2</v>
      </c>
      <c r="T22" s="1"/>
      <c r="U22" s="1">
        <v>44336</v>
      </c>
      <c r="V22" s="1">
        <v>1736664</v>
      </c>
      <c r="W22" s="1">
        <v>750258</v>
      </c>
      <c r="X22" s="4">
        <v>890064</v>
      </c>
      <c r="Y22" t="s">
        <v>48</v>
      </c>
      <c r="Z22" t="s">
        <v>48</v>
      </c>
      <c r="AA22" s="4">
        <v>284399</v>
      </c>
      <c r="AB22" t="s">
        <v>48</v>
      </c>
      <c r="AC22" t="s">
        <v>48</v>
      </c>
      <c r="AD22" s="10">
        <v>0.42</v>
      </c>
      <c r="AE22" s="10">
        <v>0.42</v>
      </c>
      <c r="AF22" s="3">
        <f t="shared" si="5"/>
        <v>0.43</v>
      </c>
      <c r="AG22" s="3">
        <f t="shared" si="6"/>
        <v>0.45</v>
      </c>
      <c r="AH22" s="3"/>
    </row>
    <row r="23" spans="1:35" x14ac:dyDescent="0.25">
      <c r="A23">
        <v>2016</v>
      </c>
      <c r="B23" t="s">
        <v>5</v>
      </c>
      <c r="C23" t="s">
        <v>12</v>
      </c>
      <c r="E23" s="11">
        <v>63411407</v>
      </c>
      <c r="F23" s="1">
        <v>61314517</v>
      </c>
      <c r="G23" s="11">
        <v>61024947</v>
      </c>
      <c r="H23" s="11">
        <v>2252959</v>
      </c>
      <c r="I23" s="4">
        <v>2119032</v>
      </c>
      <c r="J23" t="s">
        <v>48</v>
      </c>
      <c r="K23" s="5">
        <v>3.6700000000000003E-2</v>
      </c>
      <c r="L23" s="8">
        <v>3.3599999999999998E-2</v>
      </c>
      <c r="M23" s="8">
        <v>3.1E-2</v>
      </c>
      <c r="N23" t="s">
        <v>48</v>
      </c>
      <c r="O23" s="4">
        <v>544486</v>
      </c>
      <c r="P23" s="7">
        <v>645150</v>
      </c>
      <c r="Q23" t="s">
        <v>48</v>
      </c>
      <c r="R23">
        <v>3.6499999999999998E-2</v>
      </c>
      <c r="S23">
        <v>3.3399999999999999E-2</v>
      </c>
      <c r="T23" s="1"/>
      <c r="U23" s="1">
        <v>678724</v>
      </c>
      <c r="V23" s="1">
        <v>1736664</v>
      </c>
      <c r="W23" t="s">
        <v>48</v>
      </c>
      <c r="X23" s="4">
        <v>227917</v>
      </c>
      <c r="Y23" t="s">
        <v>48</v>
      </c>
      <c r="Z23" t="s">
        <v>48</v>
      </c>
      <c r="AA23" s="4">
        <v>409538</v>
      </c>
      <c r="AB23" s="3">
        <v>0.4</v>
      </c>
      <c r="AC23" s="3">
        <v>0.41</v>
      </c>
      <c r="AD23" s="10">
        <v>0.39</v>
      </c>
      <c r="AE23" s="10">
        <v>0.41</v>
      </c>
      <c r="AF23" s="3">
        <f t="shared" si="5"/>
        <v>0.43</v>
      </c>
      <c r="AG23" s="3">
        <f t="shared" si="6"/>
        <v>0.45</v>
      </c>
      <c r="AH23" s="3"/>
    </row>
    <row r="24" spans="1:35" x14ac:dyDescent="0.25">
      <c r="A24">
        <v>2017</v>
      </c>
      <c r="B24" t="s">
        <v>6</v>
      </c>
      <c r="C24" t="s">
        <v>12</v>
      </c>
      <c r="E24" s="11">
        <v>64284598</v>
      </c>
      <c r="F24" s="1">
        <v>58787059</v>
      </c>
      <c r="G24" s="11">
        <v>61488800</v>
      </c>
      <c r="H24" s="11">
        <v>2211701</v>
      </c>
      <c r="I24" s="4">
        <v>1907356</v>
      </c>
      <c r="J24" t="s">
        <v>48</v>
      </c>
      <c r="K24" s="5">
        <v>3.7600000000000001E-2</v>
      </c>
      <c r="L24" s="8">
        <v>3.0099999999999998E-2</v>
      </c>
      <c r="M24" s="8">
        <v>3.1E-2</v>
      </c>
      <c r="N24" t="s">
        <v>48</v>
      </c>
      <c r="O24" s="4">
        <v>443789</v>
      </c>
      <c r="P24" s="7">
        <v>540492</v>
      </c>
      <c r="Q24" s="7">
        <v>34003</v>
      </c>
      <c r="R24">
        <v>3.2500000000000001E-2</v>
      </c>
      <c r="S24">
        <v>2.3E-2</v>
      </c>
      <c r="T24" s="1"/>
      <c r="U24" s="1">
        <v>935517</v>
      </c>
      <c r="V24" s="1">
        <v>198000</v>
      </c>
      <c r="W24" t="s">
        <v>48</v>
      </c>
      <c r="X24" t="s">
        <v>48</v>
      </c>
      <c r="Y24" t="s">
        <v>48</v>
      </c>
      <c r="Z24" t="s">
        <v>48</v>
      </c>
      <c r="AA24" s="4">
        <v>252177</v>
      </c>
      <c r="AB24" s="3">
        <v>0.41</v>
      </c>
      <c r="AC24" s="3">
        <v>0.41</v>
      </c>
      <c r="AD24" s="10">
        <v>0.4</v>
      </c>
      <c r="AE24" s="10">
        <v>0.41</v>
      </c>
      <c r="AF24" s="3">
        <f>5.16/12</f>
        <v>0.43</v>
      </c>
      <c r="AG24" s="3">
        <f>5.52/12</f>
        <v>0.45999999999999996</v>
      </c>
      <c r="AH24" s="3"/>
      <c r="AI24" s="3">
        <v>0.45</v>
      </c>
    </row>
    <row r="25" spans="1:35" x14ac:dyDescent="0.25">
      <c r="A25">
        <v>2017</v>
      </c>
      <c r="B25" t="s">
        <v>7</v>
      </c>
      <c r="C25" t="s">
        <v>12</v>
      </c>
      <c r="E25" s="11">
        <v>64284598</v>
      </c>
      <c r="F25" s="1">
        <v>59361577.399999999</v>
      </c>
      <c r="G25" s="11">
        <v>61859473</v>
      </c>
      <c r="H25" s="11">
        <v>1955953.22</v>
      </c>
      <c r="I25" s="4">
        <v>1855244</v>
      </c>
      <c r="J25" t="s">
        <v>48</v>
      </c>
      <c r="K25" s="5">
        <v>3.2899999999999999E-2</v>
      </c>
      <c r="L25" s="8">
        <v>2.9100000000000001E-2</v>
      </c>
      <c r="M25" s="8">
        <v>3.1E-2</v>
      </c>
      <c r="N25" t="s">
        <v>48</v>
      </c>
      <c r="O25" s="4">
        <v>546957.34</v>
      </c>
      <c r="P25" s="7">
        <v>963104</v>
      </c>
      <c r="Q25" t="s">
        <v>48</v>
      </c>
      <c r="R25">
        <v>3.2500000000000001E-2</v>
      </c>
      <c r="S25">
        <v>2.3E-2</v>
      </c>
      <c r="T25" s="1"/>
      <c r="U25" s="1">
        <v>958343.24</v>
      </c>
      <c r="V25" s="1">
        <v>198000</v>
      </c>
      <c r="W25" t="s">
        <v>48</v>
      </c>
      <c r="X25" s="4">
        <v>96413</v>
      </c>
      <c r="Y25" t="s">
        <v>48</v>
      </c>
      <c r="Z25" t="s">
        <v>48</v>
      </c>
      <c r="AA25" s="4">
        <v>222148</v>
      </c>
      <c r="AB25" s="3">
        <v>0.43198999999999999</v>
      </c>
      <c r="AC25" s="3">
        <v>0.43198999999999999</v>
      </c>
      <c r="AD25" s="10">
        <v>0.43</v>
      </c>
      <c r="AE25" s="10">
        <v>0.42</v>
      </c>
      <c r="AF25" s="3">
        <f t="shared" ref="AF25:AF27" si="7">5.16/12</f>
        <v>0.43</v>
      </c>
      <c r="AG25" s="3">
        <f t="shared" ref="AG25:AG27" si="8">5.52/12</f>
        <v>0.45999999999999996</v>
      </c>
      <c r="AH25" s="3"/>
    </row>
    <row r="26" spans="1:35" x14ac:dyDescent="0.25">
      <c r="A26">
        <v>2017</v>
      </c>
      <c r="B26" t="s">
        <v>8</v>
      </c>
      <c r="C26" t="s">
        <v>12</v>
      </c>
      <c r="E26" s="11">
        <v>64284598</v>
      </c>
      <c r="F26" s="1">
        <v>59571742.75</v>
      </c>
      <c r="G26" s="11">
        <v>61595667</v>
      </c>
      <c r="H26" s="11">
        <v>2443687.5299999998</v>
      </c>
      <c r="I26" s="4">
        <v>2588505</v>
      </c>
      <c r="J26" s="11">
        <v>2540000</v>
      </c>
      <c r="K26" s="5">
        <v>4.1000000000000002E-2</v>
      </c>
      <c r="L26" s="8">
        <v>4.0300000000000002E-2</v>
      </c>
      <c r="M26" s="8">
        <v>3.1E-2</v>
      </c>
      <c r="N26" s="8">
        <v>3.6900000000000002E-2</v>
      </c>
      <c r="O26" s="4">
        <v>369299</v>
      </c>
      <c r="P26" s="7">
        <v>369299</v>
      </c>
      <c r="Q26" t="s">
        <v>48</v>
      </c>
      <c r="R26">
        <v>3.2500000000000001E-2</v>
      </c>
      <c r="S26">
        <v>2.3E-2</v>
      </c>
      <c r="T26" s="1"/>
      <c r="U26" s="1">
        <v>707350.37</v>
      </c>
      <c r="V26" s="1">
        <v>198000</v>
      </c>
      <c r="W26" s="1">
        <v>950653</v>
      </c>
      <c r="X26" s="4">
        <v>135000</v>
      </c>
      <c r="Y26" t="s">
        <v>48</v>
      </c>
      <c r="Z26" t="s">
        <v>48</v>
      </c>
      <c r="AA26" s="4">
        <v>334455</v>
      </c>
      <c r="AB26" s="3">
        <v>0.43198999999999999</v>
      </c>
      <c r="AC26" s="3">
        <v>0.43198999999999999</v>
      </c>
      <c r="AD26" s="10">
        <v>0.44</v>
      </c>
      <c r="AE26" s="10">
        <v>0.42</v>
      </c>
      <c r="AF26" s="3">
        <f t="shared" si="7"/>
        <v>0.43</v>
      </c>
      <c r="AG26" s="3">
        <f t="shared" si="8"/>
        <v>0.45999999999999996</v>
      </c>
      <c r="AH26" s="3"/>
    </row>
    <row r="27" spans="1:35" x14ac:dyDescent="0.25">
      <c r="A27">
        <v>2017</v>
      </c>
      <c r="B27" t="s">
        <v>9</v>
      </c>
      <c r="C27" t="s">
        <v>12</v>
      </c>
      <c r="D27">
        <v>813</v>
      </c>
      <c r="E27" s="11">
        <v>64510598</v>
      </c>
      <c r="F27" s="1">
        <v>59996432.840000004</v>
      </c>
      <c r="G27" s="11">
        <v>61883223</v>
      </c>
      <c r="H27" s="11">
        <v>2674045.9700000002</v>
      </c>
      <c r="I27" s="4">
        <v>2870223</v>
      </c>
      <c r="J27" t="s">
        <v>48</v>
      </c>
      <c r="K27" s="5">
        <v>4.4600000000000001E-2</v>
      </c>
      <c r="L27" s="8">
        <v>4.4299999999999999E-2</v>
      </c>
      <c r="M27" s="8">
        <v>3.1E-2</v>
      </c>
      <c r="N27" t="s">
        <v>48</v>
      </c>
      <c r="O27" s="4">
        <v>776077.94</v>
      </c>
      <c r="P27" s="7">
        <v>776081</v>
      </c>
      <c r="Q27" t="s">
        <v>48</v>
      </c>
      <c r="R27">
        <v>1.26E-2</v>
      </c>
      <c r="S27">
        <v>1.1299999999999999E-2</v>
      </c>
      <c r="T27" s="1"/>
      <c r="U27" s="1">
        <v>819295.04</v>
      </c>
      <c r="V27" s="1">
        <v>1760000</v>
      </c>
      <c r="W27" t="s">
        <v>48</v>
      </c>
      <c r="X27" s="4">
        <v>220988</v>
      </c>
      <c r="Y27" t="s">
        <v>48</v>
      </c>
      <c r="Z27" t="s">
        <v>48</v>
      </c>
      <c r="AA27" s="4">
        <v>348286</v>
      </c>
      <c r="AB27" s="3">
        <v>0.41992214717713838</v>
      </c>
      <c r="AC27" s="3">
        <v>0.4208511784762029</v>
      </c>
      <c r="AD27" s="10">
        <v>0.41</v>
      </c>
      <c r="AE27" s="10">
        <v>0.43</v>
      </c>
      <c r="AF27" s="3">
        <f t="shared" si="7"/>
        <v>0.43</v>
      </c>
      <c r="AG27" s="3">
        <f t="shared" si="8"/>
        <v>0.45999999999999996</v>
      </c>
      <c r="AH27" s="3"/>
    </row>
    <row r="28" spans="1:35" x14ac:dyDescent="0.25">
      <c r="A28">
        <v>2018</v>
      </c>
      <c r="B28" t="s">
        <v>10</v>
      </c>
      <c r="C28" t="s">
        <v>12</v>
      </c>
      <c r="E28" s="12">
        <v>65587598</v>
      </c>
      <c r="F28" s="1" t="s">
        <v>48</v>
      </c>
      <c r="G28" s="11">
        <v>62975061</v>
      </c>
      <c r="H28" s="11" t="s">
        <v>48</v>
      </c>
      <c r="I28" s="4">
        <v>2465839</v>
      </c>
      <c r="J28" s="11">
        <v>2001000</v>
      </c>
      <c r="K28" t="s">
        <v>48</v>
      </c>
      <c r="L28" s="8">
        <v>3.7699999999999997E-2</v>
      </c>
      <c r="M28">
        <v>3.4000000000000002E-2</v>
      </c>
      <c r="N28">
        <v>2.8500000000000001E-2</v>
      </c>
      <c r="O28" t="s">
        <v>48</v>
      </c>
      <c r="P28" s="7">
        <v>1239467</v>
      </c>
      <c r="Q28" t="s">
        <v>48</v>
      </c>
      <c r="R28" t="s">
        <v>48</v>
      </c>
      <c r="S28" t="s">
        <v>48</v>
      </c>
      <c r="T28" s="1">
        <v>1067310</v>
      </c>
      <c r="U28" s="1" t="s">
        <v>48</v>
      </c>
      <c r="V28" s="1">
        <v>951000</v>
      </c>
      <c r="W28" s="1">
        <v>1422267</v>
      </c>
      <c r="X28" s="4">
        <v>135000</v>
      </c>
      <c r="Y28" t="s">
        <v>48</v>
      </c>
      <c r="Z28" t="s">
        <v>48</v>
      </c>
      <c r="AA28" s="4">
        <v>552454</v>
      </c>
      <c r="AB28" t="s">
        <v>48</v>
      </c>
      <c r="AC28" t="s">
        <v>48</v>
      </c>
      <c r="AD28" s="10">
        <v>0.43</v>
      </c>
      <c r="AE28" s="10">
        <v>0.44</v>
      </c>
      <c r="AF28" s="3">
        <f>5.28/12</f>
        <v>0.44</v>
      </c>
      <c r="AG28" s="3">
        <f>5.76/12</f>
        <v>0.48</v>
      </c>
      <c r="AH28" s="3">
        <v>0.45400000000000001</v>
      </c>
      <c r="AI28">
        <v>0.48</v>
      </c>
    </row>
    <row r="29" spans="1:35" x14ac:dyDescent="0.25">
      <c r="A29">
        <v>2018</v>
      </c>
      <c r="B29" t="s">
        <v>11</v>
      </c>
      <c r="C29" t="s">
        <v>12</v>
      </c>
      <c r="E29" s="12" t="s">
        <v>48</v>
      </c>
      <c r="F29" s="1" t="s">
        <v>48</v>
      </c>
      <c r="G29" s="11">
        <v>62598902</v>
      </c>
      <c r="H29" s="11" t="s">
        <v>48</v>
      </c>
      <c r="I29" s="4">
        <v>2907508</v>
      </c>
      <c r="J29" t="s">
        <v>48</v>
      </c>
      <c r="K29" t="s">
        <v>48</v>
      </c>
      <c r="L29" s="8">
        <v>4.4400000000000002E-2</v>
      </c>
      <c r="M29" t="s">
        <v>48</v>
      </c>
      <c r="N29" t="s">
        <v>48</v>
      </c>
      <c r="O29" t="s">
        <v>48</v>
      </c>
      <c r="P29" s="7">
        <v>63903</v>
      </c>
      <c r="Q29" t="s">
        <v>48</v>
      </c>
      <c r="R29" t="s">
        <v>48</v>
      </c>
      <c r="S29" t="s">
        <v>48</v>
      </c>
      <c r="T29" s="1"/>
      <c r="U29" s="1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s="4">
        <v>65510</v>
      </c>
      <c r="AB29" t="s">
        <v>48</v>
      </c>
      <c r="AC29" t="s">
        <v>48</v>
      </c>
      <c r="AD29" t="s">
        <v>48</v>
      </c>
      <c r="AE29" s="10">
        <v>0.44</v>
      </c>
      <c r="AF29" t="s">
        <v>48</v>
      </c>
      <c r="AG29" t="s">
        <v>48</v>
      </c>
    </row>
    <row r="30" spans="1:35" x14ac:dyDescent="0.25">
      <c r="E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93111-90DC-4115-AA2C-38DC889D2A9C}">
  <dimension ref="A1:F11"/>
  <sheetViews>
    <sheetView workbookViewId="0">
      <selection activeCell="F6" sqref="F6"/>
    </sheetView>
  </sheetViews>
  <sheetFormatPr baseColWidth="10" defaultRowHeight="15" x14ac:dyDescent="0.25"/>
  <cols>
    <col min="1" max="1" width="17.42578125" bestFit="1" customWidth="1"/>
    <col min="3" max="3" width="27.140625" bestFit="1" customWidth="1"/>
  </cols>
  <sheetData>
    <row r="1" spans="1:6" x14ac:dyDescent="0.25">
      <c r="A1" t="s">
        <v>0</v>
      </c>
      <c r="B1" t="s">
        <v>1</v>
      </c>
      <c r="C1" t="s">
        <v>18</v>
      </c>
      <c r="D1" t="s">
        <v>19</v>
      </c>
      <c r="E1" t="s">
        <v>23</v>
      </c>
      <c r="F1" t="s">
        <v>24</v>
      </c>
    </row>
    <row r="2" spans="1:6" x14ac:dyDescent="0.25">
      <c r="A2" t="s">
        <v>2</v>
      </c>
      <c r="B2" t="s">
        <v>12</v>
      </c>
    </row>
    <row r="3" spans="1:6" x14ac:dyDescent="0.25">
      <c r="A3" t="s">
        <v>3</v>
      </c>
      <c r="B3" t="s">
        <v>12</v>
      </c>
    </row>
    <row r="4" spans="1:6" x14ac:dyDescent="0.25">
      <c r="A4" t="s">
        <v>4</v>
      </c>
      <c r="B4" t="s">
        <v>12</v>
      </c>
    </row>
    <row r="5" spans="1:6" x14ac:dyDescent="0.25">
      <c r="A5" t="s">
        <v>20</v>
      </c>
      <c r="B5" t="s">
        <v>12</v>
      </c>
      <c r="C5" s="1">
        <v>3.4700000000000002E-2</v>
      </c>
      <c r="D5" s="1">
        <v>-1.95E-2</v>
      </c>
      <c r="E5" s="2">
        <v>4.2000000000000003E-2</v>
      </c>
      <c r="F5" s="2">
        <v>9.7100000000000006E-2</v>
      </c>
    </row>
    <row r="6" spans="1:6" x14ac:dyDescent="0.25">
      <c r="A6" t="s">
        <v>6</v>
      </c>
      <c r="B6" t="s">
        <v>12</v>
      </c>
    </row>
    <row r="7" spans="1:6" x14ac:dyDescent="0.25">
      <c r="A7" t="s">
        <v>7</v>
      </c>
      <c r="B7" t="s">
        <v>12</v>
      </c>
    </row>
    <row r="8" spans="1:6" x14ac:dyDescent="0.25">
      <c r="A8" t="s">
        <v>8</v>
      </c>
      <c r="B8" t="s">
        <v>12</v>
      </c>
    </row>
    <row r="9" spans="1:6" x14ac:dyDescent="0.25">
      <c r="A9" t="s">
        <v>9</v>
      </c>
      <c r="B9" t="s">
        <v>12</v>
      </c>
    </row>
    <row r="10" spans="1:6" x14ac:dyDescent="0.25">
      <c r="A10" t="s">
        <v>10</v>
      </c>
      <c r="B10" t="s">
        <v>12</v>
      </c>
    </row>
    <row r="11" spans="1:6" x14ac:dyDescent="0.25">
      <c r="A11" t="s">
        <v>11</v>
      </c>
      <c r="B1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2</vt:i4>
      </vt:variant>
    </vt:vector>
  </HeadingPairs>
  <TitlesOfParts>
    <vt:vector size="4" baseType="lpstr">
      <vt:lpstr>datos en bruto</vt:lpstr>
      <vt:lpstr>datos transformados</vt:lpstr>
      <vt:lpstr>Historica</vt:lpstr>
      <vt:lpstr>lease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Velazquez</dc:creator>
  <cp:lastModifiedBy>Pedro Velazquez</cp:lastModifiedBy>
  <dcterms:created xsi:type="dcterms:W3CDTF">2018-06-20T15:31:45Z</dcterms:created>
  <dcterms:modified xsi:type="dcterms:W3CDTF">2018-06-22T17:20:57Z</dcterms:modified>
</cp:coreProperties>
</file>