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untry\Russia\Data\SEASHELL\SEABYTE\edreru\wp5\"/>
    </mc:Choice>
  </mc:AlternateContent>
  <xr:revisionPtr revIDLastSave="0" documentId="13_ncr:1_{B0FEFAC4-2406-4E3D-B9C0-418D765AC05C}" xr6:coauthVersionLast="44" xr6:coauthVersionMax="44" xr10:uidLastSave="{00000000-0000-0000-0000-000000000000}"/>
  <bookViews>
    <workbookView xWindow="-120" yWindow="-120" windowWidth="19440" windowHeight="15000" xr2:uid="{ACF8E8F9-E76C-4C8F-AA6C-A53428DE1A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2" i="1" l="1"/>
  <c r="F32" i="1"/>
  <c r="F31" i="1"/>
  <c r="F30" i="1"/>
  <c r="H24" i="1" l="1"/>
  <c r="I24" i="1" s="1"/>
  <c r="J24" i="1" s="1"/>
  <c r="K24" i="1" s="1"/>
  <c r="L24" i="1" s="1"/>
  <c r="M24" i="1" s="1"/>
  <c r="N21" i="1"/>
  <c r="K16" i="1" l="1"/>
  <c r="K15" i="1"/>
  <c r="K8" i="1" l="1"/>
  <c r="K7" i="1"/>
  <c r="D6" i="1"/>
  <c r="D7" i="1" s="1"/>
  <c r="D8" i="1" s="1"/>
  <c r="F6" i="1"/>
  <c r="F7" i="1" s="1"/>
  <c r="F8" i="1" s="1"/>
  <c r="L8" i="1" s="1"/>
</calcChain>
</file>

<file path=xl/sharedStrings.xml><?xml version="1.0" encoding="utf-8"?>
<sst xmlns="http://schemas.openxmlformats.org/spreadsheetml/2006/main" count="14" uniqueCount="12">
  <si>
    <t>TOTAL COST</t>
  </si>
  <si>
    <t>SOCIAL</t>
  </si>
  <si>
    <t>PRIVATE</t>
  </si>
  <si>
    <t>UNIT COST/YR</t>
  </si>
  <si>
    <t>UNIT COST-TOTAL</t>
  </si>
  <si>
    <t>US Dollars_per person</t>
  </si>
  <si>
    <t>EARNINGS</t>
  </si>
  <si>
    <t>Average</t>
  </si>
  <si>
    <t>Time to payoff</t>
  </si>
  <si>
    <t>Refreshed calculation TIU is now number 3 and formula shows 0.05 Social Return 0.05</t>
  </si>
  <si>
    <t>IRR from Excel</t>
  </si>
  <si>
    <t>564556 and 522417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</si>
</sst>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2" fillId="2" borderId="1" xfId="0" applyFont="1" applyFill="1" applyBorder="1" applyAlignment="1">
      <alignment horizontal="left" vertical="top" wrapText="1"/>
    </xf>
    <xf numFmtId="164" fontId="0" fillId="0" borderId="0" xfId="0" applyNumberFormat="1"/>
    <xf numFmtId="0" fontId="3" fillId="0" borderId="0" xfId="0" applyFont="1" applyAlignment="1">
      <alignment vertical="center"/>
    </xf>
    <xf numFmtId="9" fontId="0" fillId="0" borderId="0" xfId="0" applyNumberFormat="1"/>
    <xf numFmtId="9" fontId="0" fillId="0" borderId="0" xfId="2" applyFont="1"/>
    <xf numFmtId="1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C388-7203-4E45-8A30-081566DCFEA9}">
  <dimension ref="C3:N32"/>
  <sheetViews>
    <sheetView tabSelected="1" topLeftCell="A2" workbookViewId="0">
      <selection activeCell="H33" sqref="H33"/>
    </sheetView>
  </sheetViews>
  <sheetFormatPr defaultRowHeight="15" x14ac:dyDescent="0.25"/>
  <cols>
    <col min="2" max="2" width="4.140625" customWidth="1"/>
    <col min="3" max="3" width="20.7109375" customWidth="1"/>
    <col min="4" max="4" width="13.7109375" bestFit="1" customWidth="1"/>
    <col min="6" max="6" width="14.7109375" customWidth="1"/>
    <col min="7" max="7" width="10.5703125" bestFit="1" customWidth="1"/>
    <col min="8" max="8" width="11.140625" bestFit="1" customWidth="1"/>
    <col min="11" max="11" width="15" customWidth="1"/>
    <col min="12" max="12" width="12.28515625" bestFit="1" customWidth="1"/>
    <col min="13" max="13" width="9.5703125" bestFit="1" customWidth="1"/>
  </cols>
  <sheetData>
    <row r="3" spans="3:12" x14ac:dyDescent="0.25">
      <c r="D3" t="s">
        <v>1</v>
      </c>
      <c r="F3" t="s">
        <v>2</v>
      </c>
      <c r="H3" t="s">
        <v>6</v>
      </c>
      <c r="L3" t="s">
        <v>8</v>
      </c>
    </row>
    <row r="4" spans="3:12" x14ac:dyDescent="0.25">
      <c r="H4">
        <v>2014</v>
      </c>
      <c r="I4">
        <v>2015</v>
      </c>
      <c r="J4">
        <v>2016</v>
      </c>
      <c r="K4" t="s">
        <v>7</v>
      </c>
    </row>
    <row r="5" spans="3:12" x14ac:dyDescent="0.25">
      <c r="C5" t="s">
        <v>0</v>
      </c>
      <c r="D5" s="1">
        <v>4183964503</v>
      </c>
      <c r="F5" s="1">
        <v>3062237486</v>
      </c>
    </row>
    <row r="6" spans="3:12" ht="15.75" thickBot="1" x14ac:dyDescent="0.3">
      <c r="C6" t="s">
        <v>3</v>
      </c>
      <c r="D6" s="2">
        <f>D5/(4*6655)</f>
        <v>157173.72287753568</v>
      </c>
      <c r="F6" s="2">
        <f>F5/(4*6655)</f>
        <v>115035.2173553719</v>
      </c>
    </row>
    <row r="7" spans="3:12" x14ac:dyDescent="0.25">
      <c r="C7" t="s">
        <v>4</v>
      </c>
      <c r="D7" s="2">
        <f>D6*4</f>
        <v>628694.89151014271</v>
      </c>
      <c r="F7" s="2">
        <f>F6*4</f>
        <v>460140.86942148762</v>
      </c>
      <c r="H7" s="3">
        <v>891604.86</v>
      </c>
      <c r="I7" s="3">
        <v>857896.70400000003</v>
      </c>
      <c r="J7" s="3">
        <v>891600</v>
      </c>
      <c r="K7" s="2">
        <f>(H7+I7+J7)/3</f>
        <v>880367.18800000008</v>
      </c>
    </row>
    <row r="8" spans="3:12" x14ac:dyDescent="0.25">
      <c r="C8" t="s">
        <v>5</v>
      </c>
      <c r="D8" s="4">
        <f>D7/74</f>
        <v>8495.8769122992253</v>
      </c>
      <c r="F8" s="4">
        <f>F7/74</f>
        <v>6218.1198570471297</v>
      </c>
      <c r="K8" s="4">
        <f>K7/74</f>
        <v>11896.853891891893</v>
      </c>
      <c r="L8">
        <f>F8/K8</f>
        <v>0.52266926311375383</v>
      </c>
    </row>
    <row r="9" spans="3:12" x14ac:dyDescent="0.25">
      <c r="F9" s="2"/>
    </row>
    <row r="13" spans="3:12" x14ac:dyDescent="0.25">
      <c r="D13" t="s">
        <v>9</v>
      </c>
    </row>
    <row r="14" spans="3:12" x14ac:dyDescent="0.25">
      <c r="K14" t="s">
        <v>10</v>
      </c>
    </row>
    <row r="15" spans="3:12" x14ac:dyDescent="0.25">
      <c r="C15" t="s">
        <v>1</v>
      </c>
      <c r="D15">
        <v>-157174</v>
      </c>
      <c r="E15">
        <v>-157174</v>
      </c>
      <c r="F15">
        <v>-157174</v>
      </c>
      <c r="G15">
        <v>-157174</v>
      </c>
      <c r="H15">
        <v>891605</v>
      </c>
      <c r="I15">
        <v>857897</v>
      </c>
      <c r="J15">
        <v>891600</v>
      </c>
      <c r="K15" s="7">
        <f>IRR(D15:J15)</f>
        <v>0.48812505192147637</v>
      </c>
    </row>
    <row r="16" spans="3:12" x14ac:dyDescent="0.25">
      <c r="C16" t="s">
        <v>2</v>
      </c>
      <c r="D16">
        <v>-115035</v>
      </c>
      <c r="E16">
        <v>-115035</v>
      </c>
      <c r="F16">
        <v>-115035</v>
      </c>
      <c r="G16">
        <v>-115035</v>
      </c>
      <c r="H16">
        <v>891605</v>
      </c>
      <c r="I16">
        <v>857897</v>
      </c>
      <c r="J16">
        <v>891600</v>
      </c>
      <c r="K16" s="6">
        <f>IRR(D16:J16)</f>
        <v>0.61786805730936689</v>
      </c>
    </row>
    <row r="17" spans="3:14" x14ac:dyDescent="0.25">
      <c r="G17" s="2"/>
    </row>
    <row r="21" spans="3:14" x14ac:dyDescent="0.25">
      <c r="D21">
        <v>-2000</v>
      </c>
      <c r="E21">
        <v>-2000</v>
      </c>
      <c r="F21">
        <v>-2000</v>
      </c>
      <c r="G21">
        <v>-2000</v>
      </c>
      <c r="H21">
        <v>1500</v>
      </c>
      <c r="I21">
        <v>1500</v>
      </c>
      <c r="J21">
        <v>1500</v>
      </c>
      <c r="K21">
        <v>1500</v>
      </c>
      <c r="L21">
        <v>1500</v>
      </c>
      <c r="M21">
        <v>1500</v>
      </c>
      <c r="N21" s="6">
        <f>IRR(D21:M21)</f>
        <v>2.3931677719165378E-2</v>
      </c>
    </row>
    <row r="22" spans="3:14" x14ac:dyDescent="0.25">
      <c r="C22" s="5"/>
    </row>
    <row r="23" spans="3:14" x14ac:dyDescent="0.25">
      <c r="G23">
        <v>6000</v>
      </c>
      <c r="H23">
        <v>9000</v>
      </c>
    </row>
    <row r="24" spans="3:14" x14ac:dyDescent="0.25">
      <c r="H24">
        <f>$G$23*(1+($G$27))</f>
        <v>8940</v>
      </c>
      <c r="I24" s="8">
        <f>H24*(1+($G$27))</f>
        <v>13320.6</v>
      </c>
      <c r="J24" s="8">
        <f t="shared" ref="J24" si="0">I24*(1+($G$27))</f>
        <v>19847.694</v>
      </c>
      <c r="K24" s="8">
        <f>J24*(1+($G$27))</f>
        <v>29573.064060000001</v>
      </c>
      <c r="L24" s="8">
        <f>K24*(1+($G$27))</f>
        <v>44063.8654494</v>
      </c>
      <c r="M24" s="8">
        <f>L24*(1+($G$27))</f>
        <v>65655.159519605993</v>
      </c>
    </row>
    <row r="27" spans="3:14" x14ac:dyDescent="0.25">
      <c r="D27" t="s">
        <v>11</v>
      </c>
      <c r="G27">
        <v>0.49</v>
      </c>
    </row>
    <row r="30" spans="3:14" x14ac:dyDescent="0.25">
      <c r="F30">
        <f>564556</f>
        <v>564556</v>
      </c>
    </row>
    <row r="31" spans="3:14" x14ac:dyDescent="0.25">
      <c r="F31">
        <f>-D15</f>
        <v>157174</v>
      </c>
    </row>
    <row r="32" spans="3:14" x14ac:dyDescent="0.25">
      <c r="F32">
        <f>F30-F31</f>
        <v>407382</v>
      </c>
      <c r="H32">
        <f>F32/12</f>
        <v>33948.5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Suhas D. Parandekar</dc:creator>
  <cp:lastModifiedBy>Suhas D. Parandekar</cp:lastModifiedBy>
  <dcterms:created xsi:type="dcterms:W3CDTF">2020-05-08T22:33:04Z</dcterms:created>
  <dcterms:modified xsi:type="dcterms:W3CDTF">2020-05-09T20:17:28Z</dcterms:modified>
</cp:coreProperties>
</file>